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ter Info" sheetId="1" r:id="rId3"/>
    <sheet state="visible" name="Accumulation Block" sheetId="2" r:id="rId4"/>
    <sheet state="visible" name="Intensity Block" sheetId="3" r:id="rId5"/>
    <sheet state="visible" name="Deload" sheetId="4" r:id="rId6"/>
    <sheet state="visible" name="RPE " sheetId="5" r:id="rId7"/>
  </sheets>
  <definedNames/>
  <calcPr/>
</workbook>
</file>

<file path=xl/sharedStrings.xml><?xml version="1.0" encoding="utf-8"?>
<sst xmlns="http://schemas.openxmlformats.org/spreadsheetml/2006/main" count="894" uniqueCount="103">
  <si>
    <t>Notes on using this program properly</t>
  </si>
  <si>
    <t>Week One</t>
  </si>
  <si>
    <t>Week Two</t>
  </si>
  <si>
    <t>Week Three</t>
  </si>
  <si>
    <t>Week Four</t>
  </si>
  <si>
    <t xml:space="preserve">This program is designed for trainees with at LEAST 1 year experience with proper lifting. Ideally, the trainee should be well versed with free weight, barbell, compound </t>
  </si>
  <si>
    <t>exercises and has already built a decent strength/muscle base. This program is fairly high frequency and high volume and the trainee will need to have a decent work capacity to recover.</t>
  </si>
  <si>
    <t>Having a good understanding of the RPE system is crucial for effectiveness of this program as well. If you're not familiar with rating your lifts on the RPE scale, practice that first before</t>
  </si>
  <si>
    <t>starting this program. This program can be done regardless of calorie deficit or surplus but be honest with the RPE score for best and safest results.</t>
  </si>
  <si>
    <t>Start with the 4 week Accumulation Block and then move on to the 4 week Intensity Block right after. If you're feeling beat up after the full 8 weeks, follow the Deload after to reduce fatigue and recover.</t>
  </si>
  <si>
    <t xml:space="preserve">The main goal of the accumulatiln block is pushing overall volume while the main goal of the intensity block is to focus more on adding more weight to the bar. </t>
  </si>
  <si>
    <t xml:space="preserve">Main movements are labeled with an "M" under type. These movements will have longer rest times, a goal weight, and an approximate RPE rating. The goal weight is there more as a </t>
  </si>
  <si>
    <t xml:space="preserve">general reference, but you should plan to add or subtract weight on the bar each set based on the RPE of each set. For example, if the goal weight was "225" at RPE 7-8 for 5 sets of 5, you </t>
  </si>
  <si>
    <t xml:space="preserve">should do your warm up sets until your first working set with 225 for 5. If you rate this at an RPE 7 and you're feeling good, you could bump the weight up to 230 for the next set of 5. Let's say </t>
  </si>
  <si>
    <t>this next set with 230 felt like an 8 RPE. You could then plan to stick with the same weight or back down to 225. If the RPE felt like an 8.5 or .5 over the goal RPE, then back the weight down</t>
  </si>
  <si>
    <t>for the following sets until it feels like an RPE 7-8. Example: Bar x 8 (warm up), 135 x 5 (warm up), 185 x 3 (warm up), 225 x 5 at RPE 7 (first working set), 230 x 5 at RPE 8, 230 x 5 at RPE 8.5,</t>
  </si>
  <si>
    <t xml:space="preserve">225 x 5 at RPE 8.5, 215 x 5 at RPE 7.5. This approach will allow you to go heavier when you feel good and go lighter when things feel slow and heavy. </t>
  </si>
  <si>
    <t>Secondary and Auxillary movements are labeled wtih an "S" and "A" respectively under type. These movements have less rest time and are only rated on RPE with a given rep range scale.</t>
  </si>
  <si>
    <t>The goal for these movements is to find a weight in the given rep range, stick with that weight for all sets and get as many reps as you can with good form in that RPE range. For example,</t>
  </si>
  <si>
    <t>you may have 3 sets of barbell bicep curls for 8-15 reps at an RPE 7-8. An example for this may be: 80 lbs x 14 reps at RPE 7, 80 lbs x 13 reps at RPE 8, 80 lbs x 10 reps at RPE 8. If</t>
  </si>
  <si>
    <t>you end up going out of the given rep range until you hit the goal RPE, then add weight for the next sets. If you can't reach the given rep range for that goal RPE, then reduce</t>
  </si>
  <si>
    <t>the weight for the following sets.</t>
  </si>
  <si>
    <t>Day One</t>
  </si>
  <si>
    <t>** For all movement types, record the weight and RPE of each exercise and aim for a little more weight or more reps the next time you do it. This should always be the goal!</t>
  </si>
  <si>
    <t>Belts, sleeves and wrist wraps can be worn if you'd like but make sure that you're consistent with whatever you choose for each training block.</t>
  </si>
  <si>
    <t>For any further questions, comments, concerns, one-on-one coaching, nutrition coaching, or other free programs/plans, please visit www.aethixfitness.com or contact</t>
  </si>
  <si>
    <t>Type</t>
  </si>
  <si>
    <t>ryan@aethixfitness.com or @TofuStrong on Instagram. Thanks!</t>
  </si>
  <si>
    <t xml:space="preserve">Exercise </t>
  </si>
  <si>
    <t>Sets</t>
  </si>
  <si>
    <t>Choose Desired Exercise Variation</t>
  </si>
  <si>
    <t>Reps</t>
  </si>
  <si>
    <t>Goal Weight / RPE</t>
  </si>
  <si>
    <t>Rest</t>
  </si>
  <si>
    <t>Enter 1RM (ONLY in green cells)</t>
  </si>
  <si>
    <t>Record Weight(s) Used Here</t>
  </si>
  <si>
    <t>Notes on exercise selection</t>
  </si>
  <si>
    <t>Primary Bench</t>
  </si>
  <si>
    <t>M1</t>
  </si>
  <si>
    <t>Bench Press</t>
  </si>
  <si>
    <t xml:space="preserve">As a general rule of thumb, the best results will come </t>
  </si>
  <si>
    <t>Secondary Bench</t>
  </si>
  <si>
    <t>Close Grip Bench Press</t>
  </si>
  <si>
    <t>from using free weight, barbell, compound exercises.</t>
  </si>
  <si>
    <t>Auxillary Bench</t>
  </si>
  <si>
    <t>Machine Flies</t>
  </si>
  <si>
    <t>It's a good idea to be proficient with these exercises</t>
  </si>
  <si>
    <t>Primary Shoulders</t>
  </si>
  <si>
    <t>Standing Barbell OHP</t>
  </si>
  <si>
    <t>before starting this program to maximize effectiveness.</t>
  </si>
  <si>
    <t>Secondary Shoulders</t>
  </si>
  <si>
    <t>4 Min</t>
  </si>
  <si>
    <t>3 Min</t>
  </si>
  <si>
    <t>Seated Dumbbell Press</t>
  </si>
  <si>
    <t>If you know these variations aggravate injuries or are</t>
  </si>
  <si>
    <t>Auxillary Shoulders</t>
  </si>
  <si>
    <t>Barbell Upright Rows</t>
  </si>
  <si>
    <t>difficult for another reason, choose the exercise that</t>
  </si>
  <si>
    <t>Primary Squat</t>
  </si>
  <si>
    <t>Low Bar Back Squat</t>
  </si>
  <si>
    <t xml:space="preserve">you prefer from the drop down list. </t>
  </si>
  <si>
    <t>Secondary Squat</t>
  </si>
  <si>
    <t>Front Squat</t>
  </si>
  <si>
    <t>Auxillary Squat</t>
  </si>
  <si>
    <t>Belt Squat</t>
  </si>
  <si>
    <t>Primary and secondary bench press variations should</t>
  </si>
  <si>
    <t>Primary Pull</t>
  </si>
  <si>
    <t>Conventional Deadlift</t>
  </si>
  <si>
    <t>ideally all be done with  a brief 1 second pause at the</t>
  </si>
  <si>
    <t>Auxillary Pull</t>
  </si>
  <si>
    <t>Romanian Deadlift</t>
  </si>
  <si>
    <t>bottom besides the TNG bench obviously.</t>
  </si>
  <si>
    <t>Primary Back</t>
  </si>
  <si>
    <t>Chin Ups</t>
  </si>
  <si>
    <t>Secondary Back</t>
  </si>
  <si>
    <t>M2</t>
  </si>
  <si>
    <t>Pendlay Rows</t>
  </si>
  <si>
    <t>Auxillary movements should target your specific weak</t>
  </si>
  <si>
    <t>Abs 1</t>
  </si>
  <si>
    <t>Ab Rollouts</t>
  </si>
  <si>
    <t>muscle in that movement. This could be for either</t>
  </si>
  <si>
    <t>Abs 2</t>
  </si>
  <si>
    <t>Cable Crunches</t>
  </si>
  <si>
    <t>strength or aesthetic purposes.</t>
  </si>
  <si>
    <t>Biceps</t>
  </si>
  <si>
    <t>Dumbbell Curls</t>
  </si>
  <si>
    <t>Triceps</t>
  </si>
  <si>
    <t>Machine Tricep Extensions</t>
  </si>
  <si>
    <t>**Exercises are listed in order starting from most recommended</t>
  </si>
  <si>
    <t>S1</t>
  </si>
  <si>
    <t>RPE 7-8</t>
  </si>
  <si>
    <t>2 Min</t>
  </si>
  <si>
    <t>S2</t>
  </si>
  <si>
    <t>A1</t>
  </si>
  <si>
    <t>1.5 Min</t>
  </si>
  <si>
    <t>Day Two</t>
  </si>
  <si>
    <t>Face Pulls</t>
  </si>
  <si>
    <t>A2</t>
  </si>
  <si>
    <t>A3</t>
  </si>
  <si>
    <t>Day Three</t>
  </si>
  <si>
    <t>Day Four</t>
  </si>
  <si>
    <t>Hamstring Curls</t>
  </si>
  <si>
    <t>Day Five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</si>
</sst>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7">
    <font>
      <sz val="10.0"/>
      <color rgb="FF000000"/>
      <name val="Arial"/>
    </font>
    <font>
      <b/>
      <sz val="14.0"/>
    </font>
    <font>
      <b/>
    </font>
    <font/>
    <font>
      <b/>
      <sz val="12.0"/>
    </font>
    <font>
      <name val="Arial"/>
    </font>
    <font>
      <u/>
      <color rgb="FF0000FF"/>
    </font>
  </fonts>
  <fills count="8">
    <fill>
      <patternFill patternType="none"/>
    </fill>
    <fill>
      <patternFill patternType="lightGray"/>
    </fill>
    <fill>
      <patternFill patternType="solid">
        <fgColor rgb="FFFFF2CC"/>
        <bgColor rgb="FFFFF2CC"/>
      </patternFill>
    </fill>
    <fill>
      <patternFill patternType="solid">
        <fgColor rgb="FF000000"/>
        <bgColor rgb="FF000000"/>
      </patternFill>
    </fill>
    <fill>
      <patternFill patternType="solid">
        <fgColor rgb="FFCFE2F3"/>
        <bgColor rgb="FFCFE2F3"/>
      </patternFill>
    </fill>
    <fill>
      <patternFill patternType="solid">
        <fgColor rgb="FFFCE5CD"/>
        <bgColor rgb="FFFCE5CD"/>
      </patternFill>
    </fill>
    <fill>
      <patternFill patternType="solid">
        <fgColor rgb="FFEFEFEF"/>
        <bgColor rgb="FFEFEFEF"/>
      </patternFill>
    </fill>
    <fill>
      <patternFill patternType="solid">
        <fgColor rgb="FFD9EAD3"/>
        <bgColor rgb="FFD9EAD3"/>
      </patternFill>
    </fill>
  </fills>
  <borders count="1">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2" fontId="1" numFmtId="0" xfId="0" applyAlignment="1" applyFill="1" applyFont="1">
      <alignment readingOrder="0"/>
    </xf>
    <xf borderId="0" fillId="2" fontId="2" numFmtId="0" xfId="0" applyAlignment="1" applyFont="1">
      <alignment readingOrder="0"/>
    </xf>
    <xf borderId="0" fillId="2" fontId="3" numFmtId="0" xfId="0" applyFont="1"/>
    <xf borderId="0" fillId="3" fontId="3" numFmtId="0" xfId="0" applyFill="1" applyFont="1"/>
    <xf borderId="0" fillId="0" fontId="3" numFmtId="0" xfId="0" applyAlignment="1" applyFont="1">
      <alignment readingOrder="0"/>
    </xf>
    <xf borderId="0" fillId="3" fontId="4" numFmtId="0" xfId="0" applyAlignment="1" applyFont="1">
      <alignment readingOrder="0"/>
    </xf>
    <xf borderId="0" fillId="3" fontId="2" numFmtId="0" xfId="0" applyAlignment="1" applyFont="1">
      <alignment readingOrder="0"/>
    </xf>
    <xf borderId="0" fillId="4" fontId="4" numFmtId="0" xfId="0" applyAlignment="1" applyFill="1" applyFont="1">
      <alignment readingOrder="0"/>
    </xf>
    <xf borderId="0" fillId="0" fontId="2" numFmtId="0" xfId="0" applyAlignment="1" applyFont="1">
      <alignment readingOrder="0"/>
    </xf>
    <xf borderId="0" fillId="4" fontId="2" numFmtId="0" xfId="0" applyAlignment="1" applyFont="1">
      <alignment readingOrder="0"/>
    </xf>
    <xf borderId="0" fillId="0" fontId="2" numFmtId="0" xfId="0" applyFont="1"/>
    <xf borderId="0" fillId="4" fontId="3" numFmtId="0" xfId="0" applyFont="1"/>
    <xf borderId="0" fillId="5" fontId="2" numFmtId="0" xfId="0" applyAlignment="1" applyFill="1" applyFont="1">
      <alignment readingOrder="0"/>
    </xf>
    <xf borderId="0" fillId="4" fontId="3" numFmtId="0" xfId="0" applyAlignment="1" applyFont="1">
      <alignment readingOrder="0"/>
    </xf>
    <xf borderId="0" fillId="6" fontId="5" numFmtId="0" xfId="0" applyAlignment="1" applyFill="1" applyFont="1">
      <alignment vertical="bottom"/>
    </xf>
    <xf borderId="0" fillId="7" fontId="3" numFmtId="0" xfId="0" applyAlignment="1" applyFill="1" applyFont="1">
      <alignment readingOrder="0"/>
    </xf>
    <xf borderId="0" fillId="6" fontId="5" numFmtId="0" xfId="0" applyAlignment="1" applyFont="1">
      <alignment horizontal="right" readingOrder="0" vertical="bottom"/>
    </xf>
    <xf borderId="0" fillId="6" fontId="5" numFmtId="0" xfId="0" applyAlignment="1" applyFont="1">
      <alignment vertical="bottom"/>
    </xf>
    <xf borderId="0" fillId="6" fontId="5" numFmtId="0" xfId="0" applyAlignment="1" applyFont="1">
      <alignment readingOrder="0" vertical="bottom"/>
    </xf>
    <xf borderId="0" fillId="3" fontId="5" numFmtId="0" xfId="0" applyAlignment="1" applyFont="1">
      <alignment vertical="bottom"/>
    </xf>
    <xf borderId="0" fillId="0" fontId="5" numFmtId="0" xfId="0" applyAlignment="1" applyFont="1">
      <alignment vertical="bottom"/>
    </xf>
    <xf borderId="0" fillId="6" fontId="3" numFmtId="0" xfId="0" applyAlignment="1" applyFont="1">
      <alignment readingOrder="0"/>
    </xf>
    <xf borderId="0" fillId="6" fontId="3" numFmtId="0" xfId="0" applyFont="1"/>
    <xf borderId="0" fillId="0" fontId="3" numFmtId="164" xfId="0" applyAlignment="1" applyFont="1" applyNumberFormat="1">
      <alignment readingOrder="0"/>
    </xf>
    <xf borderId="0" fillId="6" fontId="3" numFmtId="164" xfId="0" applyAlignment="1" applyFont="1" applyNumberFormat="1">
      <alignment readingOrder="0"/>
    </xf>
    <xf borderId="0" fillId="0" fontId="6" numFmtId="0" xfId="0" applyAlignment="1" applyFont="1">
      <alignment readingOrder="0"/>
    </xf>
    <xf borderId="0" fillId="0" fontId="4"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152400</xdr:rowOff>
    </xdr:from>
    <xdr:ext cx="11525250" cy="3619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2.14"/>
    <col customWidth="1" min="2" max="2" width="30.43"/>
    <col customWidth="1" min="3" max="3" width="30.14"/>
    <col customWidth="1" min="4" max="4" width="20.29"/>
  </cols>
  <sheetData>
    <row r="1">
      <c r="A1" s="2" t="s">
        <v>0</v>
      </c>
      <c r="B1" s="2"/>
      <c r="C1" s="3"/>
      <c r="D1" s="3"/>
      <c r="E1" s="3"/>
      <c r="F1" s="2"/>
      <c r="G1" s="3"/>
      <c r="H1" s="3"/>
    </row>
    <row r="2">
      <c r="A2" s="5"/>
      <c r="B2" s="5"/>
    </row>
    <row r="3">
      <c r="A3" s="5" t="s">
        <v>5</v>
      </c>
      <c r="B3" s="5"/>
    </row>
    <row r="4">
      <c r="A4" s="5" t="s">
        <v>6</v>
      </c>
      <c r="B4" s="5"/>
    </row>
    <row r="5">
      <c r="A5" s="5"/>
      <c r="B5" s="5"/>
    </row>
    <row r="6">
      <c r="A6" s="5" t="s">
        <v>7</v>
      </c>
      <c r="B6" s="5"/>
    </row>
    <row r="7">
      <c r="A7" s="5" t="s">
        <v>8</v>
      </c>
      <c r="B7" s="5"/>
    </row>
    <row r="8">
      <c r="A8" s="5"/>
      <c r="B8" s="5"/>
    </row>
    <row r="9">
      <c r="A9" s="5" t="s">
        <v>9</v>
      </c>
      <c r="B9" s="5"/>
    </row>
    <row r="10">
      <c r="A10" s="5" t="s">
        <v>10</v>
      </c>
      <c r="B10" s="5"/>
    </row>
    <row r="11">
      <c r="A11" s="5"/>
      <c r="B11" s="5"/>
    </row>
    <row r="12">
      <c r="A12" s="5" t="s">
        <v>11</v>
      </c>
      <c r="B12" s="5"/>
    </row>
    <row r="13">
      <c r="A13" s="5" t="s">
        <v>12</v>
      </c>
      <c r="B13" s="5"/>
    </row>
    <row r="14">
      <c r="A14" s="5" t="s">
        <v>13</v>
      </c>
    </row>
    <row r="15">
      <c r="A15" s="5" t="s">
        <v>14</v>
      </c>
    </row>
    <row r="16">
      <c r="A16" s="5" t="s">
        <v>15</v>
      </c>
    </row>
    <row r="17">
      <c r="A17" s="5" t="s">
        <v>16</v>
      </c>
    </row>
    <row r="18">
      <c r="A18" s="5"/>
    </row>
    <row r="19">
      <c r="A19" s="5" t="s">
        <v>17</v>
      </c>
    </row>
    <row r="20">
      <c r="A20" s="5" t="s">
        <v>18</v>
      </c>
    </row>
    <row r="21">
      <c r="A21" s="5" t="s">
        <v>19</v>
      </c>
    </row>
    <row r="22">
      <c r="A22" s="5" t="s">
        <v>20</v>
      </c>
      <c r="C22" s="5"/>
      <c r="D22" s="5"/>
      <c r="F22" s="5"/>
    </row>
    <row r="23">
      <c r="A23" s="5" t="s">
        <v>21</v>
      </c>
      <c r="C23" s="5"/>
      <c r="D23" s="5"/>
      <c r="F23" s="5"/>
    </row>
    <row r="24">
      <c r="A24" s="9"/>
      <c r="B24" s="11"/>
      <c r="C24" s="9"/>
      <c r="D24" s="9"/>
      <c r="E24" s="11"/>
      <c r="F24" s="9"/>
    </row>
    <row r="25">
      <c r="A25" s="9" t="s">
        <v>23</v>
      </c>
      <c r="B25" s="11"/>
      <c r="C25" s="9"/>
      <c r="D25" s="9"/>
      <c r="E25" s="11"/>
      <c r="F25" s="9"/>
    </row>
    <row r="26">
      <c r="A26" s="5"/>
      <c r="C26" s="5"/>
      <c r="D26" s="5"/>
      <c r="F26" s="5"/>
    </row>
    <row r="27">
      <c r="A27" s="5" t="s">
        <v>24</v>
      </c>
      <c r="C27" s="5"/>
      <c r="D27" s="5"/>
      <c r="F27" s="5"/>
    </row>
    <row r="28">
      <c r="A28" s="9"/>
      <c r="C28" s="9"/>
      <c r="D28" s="9"/>
      <c r="F28" s="9"/>
    </row>
    <row r="29">
      <c r="A29" s="9" t="s">
        <v>25</v>
      </c>
      <c r="C29" s="9"/>
      <c r="D29" s="9"/>
      <c r="F29" s="9"/>
    </row>
    <row r="30">
      <c r="A30" s="9" t="s">
        <v>27</v>
      </c>
      <c r="C30" s="9"/>
      <c r="D30" s="9"/>
      <c r="F30" s="9"/>
    </row>
    <row r="31">
      <c r="A31" s="9"/>
      <c r="C31" s="9"/>
      <c r="E31" s="9"/>
    </row>
    <row r="32">
      <c r="A32" s="2" t="s">
        <v>30</v>
      </c>
      <c r="B32" s="3"/>
      <c r="C32" s="2" t="s">
        <v>34</v>
      </c>
      <c r="D32" s="3"/>
      <c r="E32" s="2" t="s">
        <v>36</v>
      </c>
      <c r="F32" s="3"/>
      <c r="G32" s="3"/>
    </row>
    <row r="33">
      <c r="A33" s="14" t="s">
        <v>37</v>
      </c>
      <c r="B33" s="16" t="s">
        <v>39</v>
      </c>
      <c r="C33" s="16">
        <v>285.0</v>
      </c>
      <c r="E33" s="5" t="s">
        <v>40</v>
      </c>
    </row>
    <row r="34">
      <c r="A34" s="14" t="s">
        <v>41</v>
      </c>
      <c r="B34" s="16" t="s">
        <v>42</v>
      </c>
      <c r="C34" s="16">
        <v>280.0</v>
      </c>
      <c r="E34" s="5" t="s">
        <v>43</v>
      </c>
    </row>
    <row r="35">
      <c r="A35" s="14" t="s">
        <v>44</v>
      </c>
      <c r="B35" s="16" t="s">
        <v>45</v>
      </c>
      <c r="E35" s="5" t="s">
        <v>46</v>
      </c>
    </row>
    <row r="36">
      <c r="A36" s="14" t="s">
        <v>47</v>
      </c>
      <c r="B36" s="16" t="s">
        <v>48</v>
      </c>
      <c r="C36" s="16">
        <v>170.0</v>
      </c>
      <c r="E36" s="5" t="s">
        <v>49</v>
      </c>
    </row>
    <row r="37">
      <c r="A37" s="14" t="s">
        <v>50</v>
      </c>
      <c r="B37" s="16" t="s">
        <v>53</v>
      </c>
      <c r="E37" s="5" t="s">
        <v>54</v>
      </c>
    </row>
    <row r="38">
      <c r="A38" s="14" t="s">
        <v>55</v>
      </c>
      <c r="B38" s="16" t="s">
        <v>56</v>
      </c>
      <c r="E38" s="5" t="s">
        <v>57</v>
      </c>
    </row>
    <row r="39">
      <c r="A39" s="14" t="s">
        <v>58</v>
      </c>
      <c r="B39" s="16" t="s">
        <v>59</v>
      </c>
      <c r="C39" s="16">
        <v>380.0</v>
      </c>
      <c r="E39" s="5" t="s">
        <v>60</v>
      </c>
    </row>
    <row r="40">
      <c r="A40" s="14" t="s">
        <v>61</v>
      </c>
      <c r="B40" s="16" t="s">
        <v>62</v>
      </c>
      <c r="C40" s="16">
        <v>275.0</v>
      </c>
    </row>
    <row r="41">
      <c r="A41" s="14" t="s">
        <v>63</v>
      </c>
      <c r="B41" s="16" t="s">
        <v>64</v>
      </c>
      <c r="E41" s="5" t="s">
        <v>65</v>
      </c>
    </row>
    <row r="42">
      <c r="A42" s="14" t="s">
        <v>66</v>
      </c>
      <c r="B42" s="16" t="s">
        <v>67</v>
      </c>
      <c r="C42" s="16">
        <v>450.0</v>
      </c>
      <c r="E42" s="5" t="s">
        <v>68</v>
      </c>
    </row>
    <row r="43">
      <c r="A43" s="14" t="s">
        <v>69</v>
      </c>
      <c r="B43" s="16" t="s">
        <v>70</v>
      </c>
      <c r="E43" s="5" t="s">
        <v>71</v>
      </c>
    </row>
    <row r="44">
      <c r="A44" s="14" t="s">
        <v>72</v>
      </c>
      <c r="B44" s="16" t="s">
        <v>73</v>
      </c>
      <c r="C44" s="16">
        <v>300.0</v>
      </c>
    </row>
    <row r="45">
      <c r="A45" s="14" t="s">
        <v>74</v>
      </c>
      <c r="B45" s="16" t="s">
        <v>76</v>
      </c>
      <c r="E45" s="5" t="s">
        <v>77</v>
      </c>
    </row>
    <row r="46">
      <c r="A46" s="14" t="s">
        <v>78</v>
      </c>
      <c r="B46" s="16" t="s">
        <v>79</v>
      </c>
      <c r="E46" s="5" t="s">
        <v>80</v>
      </c>
    </row>
    <row r="47">
      <c r="A47" s="14" t="s">
        <v>81</v>
      </c>
      <c r="B47" s="16" t="s">
        <v>82</v>
      </c>
      <c r="E47" s="5" t="s">
        <v>83</v>
      </c>
    </row>
    <row r="48">
      <c r="A48" s="14" t="s">
        <v>84</v>
      </c>
      <c r="B48" s="16" t="s">
        <v>85</v>
      </c>
    </row>
    <row r="49">
      <c r="A49" s="14" t="s">
        <v>86</v>
      </c>
      <c r="B49" s="16" t="s">
        <v>87</v>
      </c>
      <c r="E49" s="5" t="s">
        <v>88</v>
      </c>
    </row>
  </sheetData>
  <dataValidations>
    <dataValidation type="list" allowBlank="1" sqref="B46:B47">
      <formula1>"Decline Crunches,Ab Rollouts,Cable Crunches,Hanging Leg Raises,Machine Crunches"</formula1>
    </dataValidation>
    <dataValidation type="list" allowBlank="1" sqref="B33">
      <formula1>"Bench Press,Close Grip Bench Press,Incline Bench,Floor Press,TnG Bench Press,Board Press"</formula1>
    </dataValidation>
    <dataValidation type="list" allowBlank="1" sqref="B35">
      <formula1>"Dumbbell Flies,Cable Flies,Machine Flies,Barbell Pullovers,JM Press,Skullcrushers"</formula1>
    </dataValidation>
    <dataValidation type="list" allowBlank="1" sqref="B39">
      <formula1>"High Bar Back Squat,Low Bar Back Squat,Front Squat,SSB Squat,Pin Squat,Box Squat"</formula1>
    </dataValidation>
    <dataValidation type="list" allowBlank="1" sqref="B43">
      <formula1>"Romanian Deadlift,Stiff Legged Deadlift,Low Block Pull,Barbell Hip Thrusts,Weighted Hyperextensions,Low Bar Good Morning,High Bar Good Morning"</formula1>
    </dataValidation>
    <dataValidation type="list" allowBlank="1" sqref="B49">
      <formula1>"Cable Pushdowns,Overhead Dumbbell Extensions,Skullcrushers,Cable Overhead Extensions,Machine Tricep Extensions"</formula1>
    </dataValidation>
    <dataValidation type="list" allowBlank="1" sqref="B36">
      <formula1>"Standing Barbell OHP,Seated Barbell OHP,Z Press,Push Press"</formula1>
    </dataValidation>
    <dataValidation type="list" allowBlank="1" sqref="B45">
      <formula1>"Pull Ups,Chin Ups,Pendlay Rows,Barbell Rows,T-bar Rows,Pulldowns,Chest-supported Rows,Dumbbell Rows,Cable Rows,Straight-arm Pulldowns,Face Pulls,"</formula1>
    </dataValidation>
    <dataValidation type="list" allowBlank="1" sqref="B48">
      <formula1>"Barbell Curls,Dumbbell Curls,Hammer Dumbbell Curls,Cable Curls,Machine Curls"</formula1>
    </dataValidation>
    <dataValidation type="list" allowBlank="1" sqref="B40">
      <formula1>"High Bar Back Squat,Low Bar Back Squat,Front Squat,Split Squat,SSB Squat,Box Squat,Hack Squat,Reverse Hack Squat,Leg Press"</formula1>
    </dataValidation>
    <dataValidation type="list" allowBlank="1" sqref="B41">
      <formula1>"Belt Squat,Leg Press,Unilateral Leg Press,Hack Squat,Goblet Squat,Lever Squat,Leg Extensions"</formula1>
    </dataValidation>
    <dataValidation type="list" allowBlank="1" sqref="B42">
      <formula1>"Conventional Deadlift,Sumo Deadlift,Trap Bar Deadlift,Deficit Deadlift,Low Block Pull,Romanian Deadlift"</formula1>
    </dataValidation>
    <dataValidation type="list" allowBlank="1" sqref="B34">
      <formula1>"Bench Press,Close Grip Bench Press,Incline Bench,Dumbbell Bench,Dumbbell Incline Bench,Floor Press,TnG Bench Press,Board Press"</formula1>
    </dataValidation>
    <dataValidation type="list" allowBlank="1" sqref="B37">
      <formula1>"Standing Barbell OHP,Seated Barbell OHP,Z Press,Push Press,Standing Dumbbell Press,Seated Dumbbell Press,Machine OHP"</formula1>
    </dataValidation>
    <dataValidation type="list" allowBlank="1" sqref="B38">
      <formula1>"Dumbbell Lateral Raises,Barbell Upright Rows,Dumbbell Rear Delt Flies,Cable Lateral Raises,Cable Upright Rows,Machine Lateral Raises"</formula1>
    </dataValidation>
    <dataValidation type="list" allowBlank="1" sqref="B44">
      <formula1>"Pull Ups,Chin Ups,Pendlay Rows,Barbell Rows,T-bar Rows,Pulldowns,Chest-supported Rows,Dumbbell Rows,Cable Rows"</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29.86"/>
    <col customWidth="1" min="5" max="5" width="26.57"/>
    <col customWidth="1" min="7" max="7" width="48.86"/>
    <col customWidth="1" min="9" max="9" width="7.14"/>
    <col customWidth="1" min="10" max="10" width="40.29"/>
    <col customWidth="1" min="13" max="13" width="29.57"/>
    <col customWidth="1" min="15" max="15" width="49.43"/>
    <col customWidth="1" min="17" max="17" width="7.0"/>
    <col customWidth="1" min="18" max="18" width="43.43"/>
    <col customWidth="1" min="21" max="21" width="29.0"/>
    <col customWidth="1" min="23" max="23" width="51.29"/>
    <col customWidth="1" min="25" max="25" width="6.71"/>
    <col customWidth="1" min="26" max="26" width="43.86"/>
    <col customWidth="1" min="29" max="29" width="28.86"/>
    <col customWidth="1" min="31" max="31" width="49.57"/>
  </cols>
  <sheetData>
    <row r="1">
      <c r="A1" s="1"/>
      <c r="B1" s="1" t="s">
        <v>1</v>
      </c>
      <c r="C1" s="2"/>
      <c r="D1" s="2"/>
      <c r="E1" s="2"/>
      <c r="F1" s="3"/>
      <c r="G1" s="3"/>
      <c r="H1" s="4"/>
      <c r="I1" s="1"/>
      <c r="J1" s="1" t="s">
        <v>2</v>
      </c>
      <c r="K1" s="2"/>
      <c r="L1" s="2"/>
      <c r="M1" s="2"/>
      <c r="N1" s="3"/>
      <c r="O1" s="3"/>
      <c r="P1" s="4"/>
      <c r="Q1" s="1"/>
      <c r="R1" s="1" t="s">
        <v>3</v>
      </c>
      <c r="S1" s="2"/>
      <c r="T1" s="2"/>
      <c r="U1" s="2"/>
      <c r="V1" s="3"/>
      <c r="W1" s="3"/>
      <c r="X1" s="4"/>
      <c r="Y1" s="1"/>
      <c r="Z1" s="1" t="s">
        <v>4</v>
      </c>
      <c r="AA1" s="2"/>
      <c r="AB1" s="2"/>
      <c r="AC1" s="2"/>
      <c r="AD1" s="3"/>
      <c r="AE1" s="3"/>
    </row>
    <row r="2">
      <c r="A2" s="6"/>
      <c r="B2" s="6"/>
      <c r="C2" s="7"/>
      <c r="D2" s="7"/>
      <c r="E2" s="7"/>
      <c r="F2" s="4"/>
      <c r="G2" s="4"/>
      <c r="H2" s="4"/>
      <c r="I2" s="6"/>
      <c r="J2" s="6"/>
      <c r="K2" s="7"/>
      <c r="L2" s="7"/>
      <c r="M2" s="7"/>
      <c r="N2" s="4"/>
      <c r="O2" s="4"/>
      <c r="P2" s="4"/>
      <c r="Q2" s="6"/>
      <c r="R2" s="6"/>
      <c r="S2" s="7"/>
      <c r="T2" s="7"/>
      <c r="U2" s="7"/>
      <c r="V2" s="4"/>
      <c r="W2" s="4"/>
      <c r="X2" s="4"/>
      <c r="Y2" s="6"/>
      <c r="Z2" s="6"/>
      <c r="AA2" s="7"/>
      <c r="AB2" s="7"/>
      <c r="AC2" s="7"/>
      <c r="AD2" s="4"/>
      <c r="AE2" s="4"/>
    </row>
    <row r="3">
      <c r="A3" s="8"/>
      <c r="B3" s="8" t="s">
        <v>22</v>
      </c>
      <c r="C3" s="10"/>
      <c r="D3" s="10"/>
      <c r="E3" s="10"/>
      <c r="F3" s="12"/>
      <c r="G3" s="12"/>
      <c r="H3" s="4"/>
      <c r="I3" s="8"/>
      <c r="J3" s="8" t="s">
        <v>22</v>
      </c>
      <c r="K3" s="10"/>
      <c r="L3" s="10"/>
      <c r="M3" s="10"/>
      <c r="N3" s="12"/>
      <c r="O3" s="12"/>
      <c r="P3" s="4"/>
      <c r="Q3" s="8"/>
      <c r="R3" s="8" t="s">
        <v>22</v>
      </c>
      <c r="S3" s="10"/>
      <c r="T3" s="10"/>
      <c r="U3" s="10"/>
      <c r="V3" s="12"/>
      <c r="W3" s="12"/>
      <c r="X3" s="4"/>
      <c r="Y3" s="8"/>
      <c r="Z3" s="8" t="s">
        <v>22</v>
      </c>
      <c r="AA3" s="10"/>
      <c r="AB3" s="10"/>
      <c r="AC3" s="10"/>
      <c r="AD3" s="12"/>
      <c r="AE3" s="12"/>
    </row>
    <row r="4">
      <c r="A4" s="13" t="s">
        <v>26</v>
      </c>
      <c r="B4" s="13" t="s">
        <v>28</v>
      </c>
      <c r="C4" s="13" t="s">
        <v>29</v>
      </c>
      <c r="D4" s="13" t="s">
        <v>31</v>
      </c>
      <c r="E4" s="13" t="s">
        <v>32</v>
      </c>
      <c r="F4" s="13" t="s">
        <v>33</v>
      </c>
      <c r="G4" s="13" t="s">
        <v>35</v>
      </c>
      <c r="H4" s="4"/>
      <c r="I4" s="2" t="s">
        <v>26</v>
      </c>
      <c r="J4" s="2" t="s">
        <v>28</v>
      </c>
      <c r="K4" s="2" t="s">
        <v>29</v>
      </c>
      <c r="L4" s="2" t="s">
        <v>31</v>
      </c>
      <c r="M4" s="2" t="s">
        <v>32</v>
      </c>
      <c r="N4" s="2" t="s">
        <v>33</v>
      </c>
      <c r="O4" s="2" t="s">
        <v>35</v>
      </c>
      <c r="P4" s="4"/>
      <c r="Q4" s="13" t="s">
        <v>26</v>
      </c>
      <c r="R4" s="13" t="s">
        <v>28</v>
      </c>
      <c r="S4" s="13" t="s">
        <v>29</v>
      </c>
      <c r="T4" s="13" t="s">
        <v>31</v>
      </c>
      <c r="U4" s="13" t="s">
        <v>32</v>
      </c>
      <c r="V4" s="13" t="s">
        <v>33</v>
      </c>
      <c r="W4" s="13" t="s">
        <v>35</v>
      </c>
      <c r="X4" s="4"/>
      <c r="Y4" s="13" t="s">
        <v>26</v>
      </c>
      <c r="Z4" s="13" t="s">
        <v>28</v>
      </c>
      <c r="AA4" s="13" t="s">
        <v>29</v>
      </c>
      <c r="AB4" s="13" t="s">
        <v>31</v>
      </c>
      <c r="AC4" s="13" t="s">
        <v>32</v>
      </c>
      <c r="AD4" s="13" t="s">
        <v>33</v>
      </c>
      <c r="AE4" s="13" t="s">
        <v>35</v>
      </c>
    </row>
    <row r="5">
      <c r="A5" s="5" t="s">
        <v>38</v>
      </c>
      <c r="B5" s="5" t="str">
        <f>'Enter Info'!B39</f>
        <v>Low Bar Back Squat</v>
      </c>
      <c r="C5" s="5">
        <v>4.0</v>
      </c>
      <c r="D5" s="5">
        <v>8.0</v>
      </c>
      <c r="E5" t="str">
        <f>concatenate(MROUND(SUM('Enter Info'!C39)*0.7,5)," @ RPE 7-8")</f>
        <v>265 @ RPE 7-8</v>
      </c>
      <c r="F5" s="5" t="s">
        <v>52</v>
      </c>
      <c r="H5" s="4"/>
      <c r="I5" s="5" t="s">
        <v>38</v>
      </c>
      <c r="J5" s="5" t="str">
        <f>'Enter Info'!B39</f>
        <v>Low Bar Back Squat</v>
      </c>
      <c r="K5" s="5">
        <v>4.0</v>
      </c>
      <c r="L5" s="5">
        <v>8.0</v>
      </c>
      <c r="M5" t="str">
        <f>concatenate(MROUND(SUM('Enter Info'!C39)*0.723,5)," @ RPE 7-8")</f>
        <v>275 @ RPE 7-8</v>
      </c>
      <c r="N5" s="5" t="s">
        <v>52</v>
      </c>
      <c r="P5" s="4"/>
      <c r="Q5" s="5" t="s">
        <v>38</v>
      </c>
      <c r="R5" s="5" t="str">
        <f>'Enter Info'!B39</f>
        <v>Low Bar Back Squat</v>
      </c>
      <c r="S5" s="5">
        <v>5.0</v>
      </c>
      <c r="T5" s="5">
        <v>8.0</v>
      </c>
      <c r="U5" t="str">
        <f>concatenate(MROUND(SUM('Enter Info'!C39)*0.739,5)," @ RPE 8-9")</f>
        <v>280 @ RPE 8-9</v>
      </c>
      <c r="V5" s="5" t="s">
        <v>52</v>
      </c>
      <c r="X5" s="4"/>
      <c r="Y5" s="5" t="s">
        <v>38</v>
      </c>
      <c r="Z5" s="5" t="str">
        <f>'Enter Info'!B39</f>
        <v>Low Bar Back Squat</v>
      </c>
      <c r="AA5" s="5">
        <v>5.0</v>
      </c>
      <c r="AB5" s="5">
        <v>8.0</v>
      </c>
      <c r="AC5" t="str">
        <f>concatenate(MROUND(SUM('Enter Info'!C39)*0.751,5)," @ RPE 8-9")</f>
        <v>285 @ RPE 8-9</v>
      </c>
      <c r="AD5" s="5" t="s">
        <v>52</v>
      </c>
    </row>
    <row r="6">
      <c r="A6" s="22" t="s">
        <v>75</v>
      </c>
      <c r="B6" s="22" t="str">
        <f>'Enter Info'!B36</f>
        <v>Standing Barbell OHP</v>
      </c>
      <c r="C6" s="22">
        <v>5.0</v>
      </c>
      <c r="D6" s="22">
        <v>6.0</v>
      </c>
      <c r="E6" s="23" t="str">
        <f>concatenate(MROUND(SUM('Enter Info'!C36)*0.75,5)," @ RPE 7-8")</f>
        <v>130 @ RPE 7-8</v>
      </c>
      <c r="F6" s="22" t="s">
        <v>52</v>
      </c>
      <c r="G6" s="23"/>
      <c r="H6" s="4"/>
      <c r="I6" s="22" t="s">
        <v>75</v>
      </c>
      <c r="J6" s="22" t="str">
        <f>'Enter Info'!B36</f>
        <v>Standing Barbell OHP</v>
      </c>
      <c r="K6" s="22">
        <v>5.0</v>
      </c>
      <c r="L6" s="22">
        <v>6.0</v>
      </c>
      <c r="M6" s="23" t="str">
        <f>concatenate(MROUND(SUM('Enter Info'!C36)*0.762,5)," @ RPE 7-8")</f>
        <v>130 @ RPE 7-8</v>
      </c>
      <c r="N6" s="22" t="s">
        <v>52</v>
      </c>
      <c r="O6" s="23"/>
      <c r="P6" s="4"/>
      <c r="Q6" s="22" t="s">
        <v>75</v>
      </c>
      <c r="R6" s="22" t="str">
        <f>'Enter Info'!B36</f>
        <v>Standing Barbell OHP</v>
      </c>
      <c r="S6" s="22">
        <v>6.0</v>
      </c>
      <c r="T6" s="22">
        <v>6.0</v>
      </c>
      <c r="U6" s="23" t="str">
        <f>concatenate(MROUND(SUM('Enter Info'!C36)*0.774,5)," @ RPE 8-9")</f>
        <v>130 @ RPE 8-9</v>
      </c>
      <c r="V6" s="22" t="s">
        <v>52</v>
      </c>
      <c r="W6" s="23"/>
      <c r="X6" s="4"/>
      <c r="Y6" s="22" t="s">
        <v>75</v>
      </c>
      <c r="Z6" s="22" t="str">
        <f>'Enter Info'!B36</f>
        <v>Standing Barbell OHP</v>
      </c>
      <c r="AA6" s="22">
        <v>6.0</v>
      </c>
      <c r="AB6" s="22">
        <v>6.0</v>
      </c>
      <c r="AC6" s="23" t="str">
        <f>concatenate(MROUND(SUM('Enter Info'!C36)*0.786,5)," @ RPE 8-9")</f>
        <v>135 @ RPE 8-9</v>
      </c>
      <c r="AD6" s="22" t="s">
        <v>52</v>
      </c>
      <c r="AE6" s="23"/>
    </row>
    <row r="7">
      <c r="A7" s="5" t="s">
        <v>89</v>
      </c>
      <c r="B7" s="5" t="str">
        <f>'Enter Info'!B43</f>
        <v>Romanian Deadlift</v>
      </c>
      <c r="C7" s="5">
        <v>4.0</v>
      </c>
      <c r="D7" s="24">
        <v>43692.0</v>
      </c>
      <c r="E7" s="5" t="s">
        <v>90</v>
      </c>
      <c r="F7" s="5" t="s">
        <v>91</v>
      </c>
      <c r="H7" s="4"/>
      <c r="I7" s="5" t="s">
        <v>89</v>
      </c>
      <c r="J7" s="5" t="str">
        <f>'Enter Info'!B43</f>
        <v>Romanian Deadlift</v>
      </c>
      <c r="K7" s="5">
        <v>4.0</v>
      </c>
      <c r="L7" s="24">
        <v>43692.0</v>
      </c>
      <c r="M7" s="5" t="s">
        <v>90</v>
      </c>
      <c r="N7" s="5" t="s">
        <v>91</v>
      </c>
      <c r="P7" s="4"/>
      <c r="Q7" s="5" t="s">
        <v>89</v>
      </c>
      <c r="R7" s="5" t="str">
        <f>'Enter Info'!B43</f>
        <v>Romanian Deadlift</v>
      </c>
      <c r="S7" s="5">
        <v>4.0</v>
      </c>
      <c r="T7" s="24">
        <v>43692.0</v>
      </c>
      <c r="U7" s="5" t="s">
        <v>90</v>
      </c>
      <c r="V7" s="5" t="s">
        <v>91</v>
      </c>
      <c r="X7" s="4"/>
      <c r="Y7" s="5" t="s">
        <v>89</v>
      </c>
      <c r="Z7" s="5" t="str">
        <f>'Enter Info'!B43</f>
        <v>Romanian Deadlift</v>
      </c>
      <c r="AA7" s="5">
        <v>4.0</v>
      </c>
      <c r="AB7" s="24">
        <v>43692.0</v>
      </c>
      <c r="AC7" s="5" t="s">
        <v>90</v>
      </c>
      <c r="AD7" s="5" t="s">
        <v>91</v>
      </c>
    </row>
    <row r="8">
      <c r="A8" s="22" t="s">
        <v>92</v>
      </c>
      <c r="B8" s="23" t="str">
        <f>'Enter Info'!B44</f>
        <v>Chin Ups</v>
      </c>
      <c r="C8" s="22">
        <v>4.0</v>
      </c>
      <c r="D8" s="25">
        <v>43692.0</v>
      </c>
      <c r="E8" s="22" t="s">
        <v>90</v>
      </c>
      <c r="F8" s="22" t="s">
        <v>91</v>
      </c>
      <c r="G8" s="22"/>
      <c r="H8" s="4"/>
      <c r="I8" s="22" t="s">
        <v>92</v>
      </c>
      <c r="J8" s="23" t="str">
        <f>'Enter Info'!B44</f>
        <v>Chin Ups</v>
      </c>
      <c r="K8" s="22">
        <v>4.0</v>
      </c>
      <c r="L8" s="25">
        <v>43692.0</v>
      </c>
      <c r="M8" s="22" t="s">
        <v>90</v>
      </c>
      <c r="N8" s="22" t="s">
        <v>91</v>
      </c>
      <c r="O8" s="22"/>
      <c r="P8" s="4"/>
      <c r="Q8" s="22" t="s">
        <v>92</v>
      </c>
      <c r="R8" s="23" t="str">
        <f>'Enter Info'!B44</f>
        <v>Chin Ups</v>
      </c>
      <c r="S8" s="22">
        <v>4.0</v>
      </c>
      <c r="T8" s="25">
        <v>43692.0</v>
      </c>
      <c r="U8" s="22" t="s">
        <v>90</v>
      </c>
      <c r="V8" s="22" t="s">
        <v>91</v>
      </c>
      <c r="W8" s="22"/>
      <c r="X8" s="4"/>
      <c r="Y8" s="22" t="s">
        <v>92</v>
      </c>
      <c r="Z8" s="23" t="str">
        <f>'Enter Info'!B44</f>
        <v>Chin Ups</v>
      </c>
      <c r="AA8" s="22">
        <v>4.0</v>
      </c>
      <c r="AB8" s="25">
        <v>43692.0</v>
      </c>
      <c r="AC8" s="22" t="s">
        <v>90</v>
      </c>
      <c r="AD8" s="22" t="s">
        <v>91</v>
      </c>
      <c r="AE8" s="22"/>
    </row>
    <row r="9">
      <c r="A9" s="5" t="s">
        <v>93</v>
      </c>
      <c r="B9" s="5" t="str">
        <f>'Enter Info'!B46</f>
        <v>Ab Rollouts</v>
      </c>
      <c r="C9" s="5">
        <v>3.0</v>
      </c>
      <c r="D9" s="24">
        <v>43758.0</v>
      </c>
      <c r="E9" s="5" t="s">
        <v>90</v>
      </c>
      <c r="F9" s="5" t="s">
        <v>94</v>
      </c>
      <c r="H9" s="4"/>
      <c r="I9" s="5" t="s">
        <v>93</v>
      </c>
      <c r="J9" s="5" t="str">
        <f>'Enter Info'!B46</f>
        <v>Ab Rollouts</v>
      </c>
      <c r="K9" s="5">
        <v>3.0</v>
      </c>
      <c r="L9" s="24">
        <v>43758.0</v>
      </c>
      <c r="M9" s="5" t="s">
        <v>90</v>
      </c>
      <c r="N9" s="5" t="s">
        <v>94</v>
      </c>
      <c r="P9" s="4"/>
      <c r="Q9" s="5" t="s">
        <v>93</v>
      </c>
      <c r="R9" s="5" t="str">
        <f>'Enter Info'!B46</f>
        <v>Ab Rollouts</v>
      </c>
      <c r="S9" s="5">
        <v>3.0</v>
      </c>
      <c r="T9" s="24">
        <v>43758.0</v>
      </c>
      <c r="U9" s="5" t="s">
        <v>90</v>
      </c>
      <c r="V9" s="5" t="s">
        <v>94</v>
      </c>
      <c r="X9" s="4"/>
      <c r="Y9" s="5" t="s">
        <v>93</v>
      </c>
      <c r="Z9" s="5" t="str">
        <f>'Enter Info'!B46</f>
        <v>Ab Rollouts</v>
      </c>
      <c r="AA9" s="5">
        <v>3.0</v>
      </c>
      <c r="AB9" s="24">
        <v>43758.0</v>
      </c>
      <c r="AC9" s="5" t="s">
        <v>90</v>
      </c>
      <c r="AD9" s="5" t="s">
        <v>94</v>
      </c>
    </row>
    <row r="10">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c r="A11" s="8"/>
      <c r="B11" s="8" t="s">
        <v>95</v>
      </c>
      <c r="C11" s="12"/>
      <c r="D11" s="12"/>
      <c r="E11" s="12"/>
      <c r="F11" s="12"/>
      <c r="G11" s="12"/>
      <c r="H11" s="4"/>
      <c r="I11" s="8"/>
      <c r="J11" s="8" t="s">
        <v>95</v>
      </c>
      <c r="K11" s="12"/>
      <c r="L11" s="12"/>
      <c r="M11" s="12"/>
      <c r="N11" s="12"/>
      <c r="O11" s="12"/>
      <c r="P11" s="4"/>
      <c r="Q11" s="8"/>
      <c r="R11" s="8" t="s">
        <v>95</v>
      </c>
      <c r="S11" s="12"/>
      <c r="T11" s="12"/>
      <c r="U11" s="12"/>
      <c r="V11" s="12"/>
      <c r="W11" s="12"/>
      <c r="X11" s="4"/>
      <c r="Y11" s="8"/>
      <c r="Z11" s="8" t="s">
        <v>95</v>
      </c>
      <c r="AA11" s="12"/>
      <c r="AB11" s="12"/>
      <c r="AC11" s="12"/>
      <c r="AD11" s="12"/>
      <c r="AE11" s="12"/>
    </row>
    <row r="12">
      <c r="A12" s="13" t="s">
        <v>26</v>
      </c>
      <c r="B12" s="13" t="s">
        <v>28</v>
      </c>
      <c r="C12" s="13" t="s">
        <v>29</v>
      </c>
      <c r="D12" s="13" t="s">
        <v>31</v>
      </c>
      <c r="E12" s="13" t="s">
        <v>32</v>
      </c>
      <c r="F12" s="13" t="s">
        <v>33</v>
      </c>
      <c r="G12" s="13" t="s">
        <v>35</v>
      </c>
      <c r="H12" s="4"/>
      <c r="I12" s="13" t="s">
        <v>26</v>
      </c>
      <c r="J12" s="13" t="s">
        <v>28</v>
      </c>
      <c r="K12" s="13" t="s">
        <v>29</v>
      </c>
      <c r="L12" s="13" t="s">
        <v>31</v>
      </c>
      <c r="M12" s="13" t="s">
        <v>32</v>
      </c>
      <c r="N12" s="13" t="s">
        <v>33</v>
      </c>
      <c r="O12" s="13" t="s">
        <v>35</v>
      </c>
      <c r="P12" s="4"/>
      <c r="Q12" s="13" t="s">
        <v>26</v>
      </c>
      <c r="R12" s="13" t="s">
        <v>28</v>
      </c>
      <c r="S12" s="13" t="s">
        <v>29</v>
      </c>
      <c r="T12" s="13" t="s">
        <v>31</v>
      </c>
      <c r="U12" s="13" t="s">
        <v>32</v>
      </c>
      <c r="V12" s="13" t="s">
        <v>33</v>
      </c>
      <c r="W12" s="13" t="s">
        <v>35</v>
      </c>
      <c r="X12" s="4"/>
      <c r="Y12" s="13" t="s">
        <v>26</v>
      </c>
      <c r="Z12" s="13" t="s">
        <v>28</v>
      </c>
      <c r="AA12" s="13" t="s">
        <v>29</v>
      </c>
      <c r="AB12" s="13" t="s">
        <v>31</v>
      </c>
      <c r="AC12" s="13" t="s">
        <v>32</v>
      </c>
      <c r="AD12" s="13" t="s">
        <v>33</v>
      </c>
      <c r="AE12" s="13" t="s">
        <v>35</v>
      </c>
    </row>
    <row r="13">
      <c r="A13" s="5" t="s">
        <v>38</v>
      </c>
      <c r="B13" s="5" t="str">
        <f>'Enter Info'!B34</f>
        <v>Close Grip Bench Press</v>
      </c>
      <c r="C13" s="5">
        <v>5.0</v>
      </c>
      <c r="D13" s="5">
        <v>8.0</v>
      </c>
      <c r="E13" t="str">
        <f>concatenate(MROUND(SUM('Enter Info'!C33)*0.7,5)," @ RPE 7-8")</f>
        <v>200 @ RPE 7-8</v>
      </c>
      <c r="F13" s="5" t="s">
        <v>52</v>
      </c>
      <c r="H13" s="4"/>
      <c r="I13" s="5" t="s">
        <v>38</v>
      </c>
      <c r="J13" s="5" t="str">
        <f>'Enter Info'!B34</f>
        <v>Close Grip Bench Press</v>
      </c>
      <c r="K13" s="5">
        <v>5.0</v>
      </c>
      <c r="L13" s="5">
        <v>8.0</v>
      </c>
      <c r="M13" t="str">
        <f>concatenate(MROUND(SUM('Enter Info'!C33)*0.723,5)," @ RPE 7-8")</f>
        <v>205 @ RPE 7-8</v>
      </c>
      <c r="N13" s="5" t="s">
        <v>52</v>
      </c>
      <c r="P13" s="4"/>
      <c r="Q13" s="5" t="s">
        <v>38</v>
      </c>
      <c r="R13" s="5" t="str">
        <f>'Enter Info'!B34</f>
        <v>Close Grip Bench Press</v>
      </c>
      <c r="S13" s="5">
        <v>6.0</v>
      </c>
      <c r="T13" s="5">
        <v>8.0</v>
      </c>
      <c r="U13" t="str">
        <f>concatenate(MROUND(SUM('Enter Info'!C33)*0.739,5)," @ RPE 8-9")</f>
        <v>210 @ RPE 8-9</v>
      </c>
      <c r="V13" s="5" t="s">
        <v>52</v>
      </c>
      <c r="X13" s="4"/>
      <c r="Y13" s="5" t="s">
        <v>38</v>
      </c>
      <c r="Z13" s="5" t="str">
        <f>'Enter Info'!B34</f>
        <v>Close Grip Bench Press</v>
      </c>
      <c r="AA13" s="5">
        <v>6.0</v>
      </c>
      <c r="AB13" s="5">
        <v>8.0</v>
      </c>
      <c r="AC13" t="str">
        <f>concatenate(MROUND(SUM('Enter Info'!C33)*0.751,5)," @ RPE 8-9")</f>
        <v>215 @ RPE 8-9</v>
      </c>
      <c r="AD13" s="5" t="s">
        <v>52</v>
      </c>
    </row>
    <row r="14">
      <c r="A14" s="22" t="s">
        <v>75</v>
      </c>
      <c r="B14" s="22" t="str">
        <f>'Enter Info'!B44</f>
        <v>Chin Ups</v>
      </c>
      <c r="C14" s="22">
        <v>4.0</v>
      </c>
      <c r="D14" s="22">
        <v>8.0</v>
      </c>
      <c r="E14" s="23" t="str">
        <f>concatenate(MROUND(SUM('Enter Info'!C44)*0.7,5)," @ RPE 7-8")</f>
        <v>210 @ RPE 7-8</v>
      </c>
      <c r="F14" s="22" t="s">
        <v>52</v>
      </c>
      <c r="G14" s="23"/>
      <c r="H14" s="4"/>
      <c r="I14" s="22" t="s">
        <v>75</v>
      </c>
      <c r="J14" s="22" t="str">
        <f>'Enter Info'!B44</f>
        <v>Chin Ups</v>
      </c>
      <c r="K14" s="22">
        <v>4.0</v>
      </c>
      <c r="L14" s="22">
        <v>8.0</v>
      </c>
      <c r="M14" s="23" t="str">
        <f>concatenate(MROUND(SUM('Enter Info'!C44)*0.723,5)," @ RPE 7-8")</f>
        <v>215 @ RPE 7-8</v>
      </c>
      <c r="N14" s="22" t="s">
        <v>52</v>
      </c>
      <c r="O14" s="23"/>
      <c r="P14" s="4"/>
      <c r="Q14" s="22" t="s">
        <v>75</v>
      </c>
      <c r="R14" s="22" t="str">
        <f>'Enter Info'!B44</f>
        <v>Chin Ups</v>
      </c>
      <c r="S14" s="22">
        <v>5.0</v>
      </c>
      <c r="T14" s="22">
        <v>8.0</v>
      </c>
      <c r="U14" s="23" t="str">
        <f>concatenate(MROUND(SUM('Enter Info'!C44)*0.739,5)," @ RPE 8-9")</f>
        <v>220 @ RPE 8-9</v>
      </c>
      <c r="V14" s="22" t="s">
        <v>52</v>
      </c>
      <c r="W14" s="23"/>
      <c r="X14" s="4"/>
      <c r="Y14" s="22" t="s">
        <v>75</v>
      </c>
      <c r="Z14" s="22" t="str">
        <f>'Enter Info'!B44</f>
        <v>Chin Ups</v>
      </c>
      <c r="AA14" s="22">
        <v>5.0</v>
      </c>
      <c r="AB14" s="22">
        <v>8.0</v>
      </c>
      <c r="AC14" s="23" t="str">
        <f>concatenate(MROUND(SUM('Enter Info'!C44)*0.751,5)," @ RPE 8-9")</f>
        <v>225 @ RPE 8-9</v>
      </c>
      <c r="AD14" s="22" t="s">
        <v>52</v>
      </c>
      <c r="AE14" s="23"/>
    </row>
    <row r="15">
      <c r="A15" s="5" t="s">
        <v>93</v>
      </c>
      <c r="B15" s="5" t="s">
        <v>96</v>
      </c>
      <c r="C15" s="5">
        <v>3.0</v>
      </c>
      <c r="D15" s="24">
        <v>43758.0</v>
      </c>
      <c r="E15" s="5" t="s">
        <v>90</v>
      </c>
      <c r="F15" s="5" t="s">
        <v>94</v>
      </c>
      <c r="H15" s="4"/>
      <c r="I15" s="5" t="s">
        <v>93</v>
      </c>
      <c r="J15" s="5" t="s">
        <v>96</v>
      </c>
      <c r="K15" s="5">
        <v>3.0</v>
      </c>
      <c r="L15" s="24">
        <v>43758.0</v>
      </c>
      <c r="M15" s="5" t="s">
        <v>90</v>
      </c>
      <c r="N15" s="5" t="s">
        <v>94</v>
      </c>
      <c r="P15" s="4"/>
      <c r="Q15" s="5" t="s">
        <v>93</v>
      </c>
      <c r="R15" s="5" t="s">
        <v>96</v>
      </c>
      <c r="S15" s="5">
        <v>4.0</v>
      </c>
      <c r="T15" s="24">
        <v>43758.0</v>
      </c>
      <c r="U15" s="5" t="s">
        <v>90</v>
      </c>
      <c r="V15" s="5" t="s">
        <v>94</v>
      </c>
      <c r="X15" s="4"/>
      <c r="Y15" s="5" t="s">
        <v>93</v>
      </c>
      <c r="Z15" s="5" t="s">
        <v>96</v>
      </c>
      <c r="AA15" s="5">
        <v>4.0</v>
      </c>
      <c r="AB15" s="24">
        <v>43758.0</v>
      </c>
      <c r="AC15" s="5" t="s">
        <v>90</v>
      </c>
      <c r="AD15" s="5" t="s">
        <v>94</v>
      </c>
    </row>
    <row r="16">
      <c r="A16" s="22" t="s">
        <v>97</v>
      </c>
      <c r="B16" s="22" t="str">
        <f>'Enter Info'!B48</f>
        <v>Dumbbell Curls</v>
      </c>
      <c r="C16" s="22">
        <v>3.0</v>
      </c>
      <c r="D16" s="25">
        <v>43758.0</v>
      </c>
      <c r="E16" s="22" t="s">
        <v>90</v>
      </c>
      <c r="F16" s="22" t="s">
        <v>94</v>
      </c>
      <c r="G16" s="23"/>
      <c r="H16" s="4"/>
      <c r="I16" s="22" t="s">
        <v>97</v>
      </c>
      <c r="J16" s="22" t="str">
        <f>'Enter Info'!B48</f>
        <v>Dumbbell Curls</v>
      </c>
      <c r="K16" s="22">
        <v>3.0</v>
      </c>
      <c r="L16" s="25">
        <v>43758.0</v>
      </c>
      <c r="M16" s="22" t="s">
        <v>90</v>
      </c>
      <c r="N16" s="22" t="s">
        <v>94</v>
      </c>
      <c r="O16" s="23"/>
      <c r="P16" s="4"/>
      <c r="Q16" s="22" t="s">
        <v>97</v>
      </c>
      <c r="R16" s="22" t="str">
        <f>'Enter Info'!B48</f>
        <v>Dumbbell Curls</v>
      </c>
      <c r="S16" s="22">
        <v>4.0</v>
      </c>
      <c r="T16" s="25">
        <v>43758.0</v>
      </c>
      <c r="U16" s="22" t="s">
        <v>90</v>
      </c>
      <c r="V16" s="22" t="s">
        <v>94</v>
      </c>
      <c r="W16" s="23"/>
      <c r="X16" s="4"/>
      <c r="Y16" s="22" t="s">
        <v>97</v>
      </c>
      <c r="Z16" s="22" t="str">
        <f>'Enter Info'!B48</f>
        <v>Dumbbell Curls</v>
      </c>
      <c r="AA16" s="22">
        <v>4.0</v>
      </c>
      <c r="AB16" s="25">
        <v>43758.0</v>
      </c>
      <c r="AC16" s="22" t="s">
        <v>90</v>
      </c>
      <c r="AD16" s="22" t="s">
        <v>94</v>
      </c>
      <c r="AE16" s="23"/>
    </row>
    <row r="17">
      <c r="A17" s="5" t="s">
        <v>98</v>
      </c>
      <c r="B17" t="str">
        <f>'Enter Info'!B49</f>
        <v>Machine Tricep Extensions</v>
      </c>
      <c r="C17" s="5">
        <v>3.0</v>
      </c>
      <c r="D17" s="24">
        <v>43758.0</v>
      </c>
      <c r="E17" s="5" t="s">
        <v>90</v>
      </c>
      <c r="F17" s="5" t="s">
        <v>94</v>
      </c>
      <c r="H17" s="4"/>
      <c r="I17" s="5" t="s">
        <v>98</v>
      </c>
      <c r="J17" t="str">
        <f>'Enter Info'!B49</f>
        <v>Machine Tricep Extensions</v>
      </c>
      <c r="K17" s="5">
        <v>3.0</v>
      </c>
      <c r="L17" s="24">
        <v>43758.0</v>
      </c>
      <c r="M17" s="5" t="s">
        <v>90</v>
      </c>
      <c r="N17" s="5" t="s">
        <v>94</v>
      </c>
      <c r="P17" s="4"/>
      <c r="Q17" s="5" t="s">
        <v>98</v>
      </c>
      <c r="R17" t="str">
        <f>'Enter Info'!B49</f>
        <v>Machine Tricep Extensions</v>
      </c>
      <c r="S17" s="5">
        <v>4.0</v>
      </c>
      <c r="T17" s="24">
        <v>43758.0</v>
      </c>
      <c r="U17" s="5" t="s">
        <v>90</v>
      </c>
      <c r="V17" s="5" t="s">
        <v>94</v>
      </c>
      <c r="X17" s="4"/>
      <c r="Y17" s="5" t="s">
        <v>98</v>
      </c>
      <c r="Z17" t="str">
        <f>'Enter Info'!B49</f>
        <v>Machine Tricep Extensions</v>
      </c>
      <c r="AA17" s="5">
        <v>4.0</v>
      </c>
      <c r="AB17" s="24">
        <v>43758.0</v>
      </c>
      <c r="AC17" s="5" t="s">
        <v>90</v>
      </c>
      <c r="AD17" s="5" t="s">
        <v>94</v>
      </c>
    </row>
    <row r="18">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c r="A19" s="8"/>
      <c r="B19" s="8" t="s">
        <v>99</v>
      </c>
      <c r="C19" s="12"/>
      <c r="D19" s="12"/>
      <c r="E19" s="12"/>
      <c r="F19" s="12"/>
      <c r="G19" s="12"/>
      <c r="H19" s="4"/>
      <c r="I19" s="8"/>
      <c r="J19" s="8" t="s">
        <v>99</v>
      </c>
      <c r="K19" s="12"/>
      <c r="L19" s="12"/>
      <c r="M19" s="12"/>
      <c r="N19" s="12"/>
      <c r="O19" s="12"/>
      <c r="P19" s="4"/>
      <c r="Q19" s="8"/>
      <c r="R19" s="8" t="s">
        <v>99</v>
      </c>
      <c r="S19" s="12"/>
      <c r="T19" s="12"/>
      <c r="U19" s="12"/>
      <c r="V19" s="12"/>
      <c r="W19" s="12"/>
      <c r="X19" s="4"/>
      <c r="Y19" s="8"/>
      <c r="Z19" s="8" t="s">
        <v>99</v>
      </c>
      <c r="AA19" s="12"/>
      <c r="AB19" s="12"/>
      <c r="AC19" s="12"/>
      <c r="AD19" s="12"/>
      <c r="AE19" s="12"/>
    </row>
    <row r="20">
      <c r="A20" s="13" t="s">
        <v>26</v>
      </c>
      <c r="B20" s="13" t="s">
        <v>28</v>
      </c>
      <c r="C20" s="13" t="s">
        <v>29</v>
      </c>
      <c r="D20" s="13" t="s">
        <v>31</v>
      </c>
      <c r="E20" s="13" t="s">
        <v>32</v>
      </c>
      <c r="F20" s="13" t="s">
        <v>33</v>
      </c>
      <c r="G20" s="13" t="s">
        <v>35</v>
      </c>
      <c r="H20" s="4"/>
      <c r="I20" s="13" t="s">
        <v>26</v>
      </c>
      <c r="J20" s="13" t="s">
        <v>28</v>
      </c>
      <c r="K20" s="13" t="s">
        <v>29</v>
      </c>
      <c r="L20" s="13" t="s">
        <v>31</v>
      </c>
      <c r="M20" s="13" t="s">
        <v>32</v>
      </c>
      <c r="N20" s="13" t="s">
        <v>33</v>
      </c>
      <c r="O20" s="13" t="s">
        <v>35</v>
      </c>
      <c r="P20" s="4"/>
      <c r="Q20" s="13" t="s">
        <v>26</v>
      </c>
      <c r="R20" s="13" t="s">
        <v>28</v>
      </c>
      <c r="S20" s="13" t="s">
        <v>29</v>
      </c>
      <c r="T20" s="13" t="s">
        <v>31</v>
      </c>
      <c r="U20" s="13" t="s">
        <v>32</v>
      </c>
      <c r="V20" s="13" t="s">
        <v>33</v>
      </c>
      <c r="W20" s="13" t="s">
        <v>35</v>
      </c>
      <c r="X20" s="4"/>
      <c r="Y20" s="13" t="s">
        <v>26</v>
      </c>
      <c r="Z20" s="13" t="s">
        <v>28</v>
      </c>
      <c r="AA20" s="13" t="s">
        <v>29</v>
      </c>
      <c r="AB20" s="13" t="s">
        <v>31</v>
      </c>
      <c r="AC20" s="13" t="s">
        <v>32</v>
      </c>
      <c r="AD20" s="13" t="s">
        <v>33</v>
      </c>
      <c r="AE20" s="13" t="s">
        <v>35</v>
      </c>
    </row>
    <row r="21">
      <c r="A21" s="5" t="s">
        <v>38</v>
      </c>
      <c r="B21" s="5" t="str">
        <f>'Enter Info'!B42</f>
        <v>Conventional Deadlift</v>
      </c>
      <c r="C21" s="5">
        <v>5.0</v>
      </c>
      <c r="D21" s="5">
        <v>5.0</v>
      </c>
      <c r="E21" t="str">
        <f>concatenate(MROUND(SUM('Enter Info'!C42)*0.785,5)," @ RPE 7-8")</f>
        <v>355 @ RPE 7-8</v>
      </c>
      <c r="F21" s="5" t="s">
        <v>52</v>
      </c>
      <c r="H21" s="4"/>
      <c r="I21" s="5" t="s">
        <v>38</v>
      </c>
      <c r="J21" s="5" t="str">
        <f>'Enter Info'!B42</f>
        <v>Conventional Deadlift</v>
      </c>
      <c r="K21" s="5">
        <v>5.0</v>
      </c>
      <c r="L21" s="5">
        <v>5.0</v>
      </c>
      <c r="M21" t="str">
        <f>concatenate(MROUND(SUM('Enter Info'!C42)*0.799,5)," @ RPE 7-8")</f>
        <v>360 @ RPE 7-8</v>
      </c>
      <c r="N21" s="5" t="s">
        <v>52</v>
      </c>
      <c r="P21" s="4"/>
      <c r="Q21" s="5" t="s">
        <v>38</v>
      </c>
      <c r="R21" s="5" t="str">
        <f>'Enter Info'!B42</f>
        <v>Conventional Deadlift</v>
      </c>
      <c r="S21" s="5">
        <v>6.0</v>
      </c>
      <c r="T21" s="5">
        <v>5.0</v>
      </c>
      <c r="U21" t="str">
        <f>concatenate(MROUND(SUM('Enter Info'!C42)*0.811,5)," @ RPE 8-9")</f>
        <v>365 @ RPE 8-9</v>
      </c>
      <c r="V21" s="5" t="s">
        <v>52</v>
      </c>
      <c r="X21" s="4"/>
      <c r="Y21" s="5" t="s">
        <v>38</v>
      </c>
      <c r="Z21" s="5" t="str">
        <f>'Enter Info'!B42</f>
        <v>Conventional Deadlift</v>
      </c>
      <c r="AA21" s="5">
        <v>6.0</v>
      </c>
      <c r="AB21" s="5">
        <v>5.0</v>
      </c>
      <c r="AC21" t="str">
        <f>concatenate(MROUND(SUM('Enter Info'!C42)*0.824,5)," @ RPE 8-9")</f>
        <v>370 @ RPE 8-9</v>
      </c>
      <c r="AD21" s="5" t="s">
        <v>52</v>
      </c>
    </row>
    <row r="22">
      <c r="A22" s="22" t="s">
        <v>75</v>
      </c>
      <c r="B22" s="23" t="str">
        <f>'Enter Info'!B40</f>
        <v>Front Squat</v>
      </c>
      <c r="C22" s="22">
        <v>4.0</v>
      </c>
      <c r="D22" s="22">
        <v>8.0</v>
      </c>
      <c r="E22" s="23" t="str">
        <f>concatenate(MROUND(SUM('Enter Info'!C40)*0.7,5)," @ RPE 7-8")</f>
        <v>195 @ RPE 7-8</v>
      </c>
      <c r="F22" s="22" t="s">
        <v>52</v>
      </c>
      <c r="G22" s="23"/>
      <c r="H22" s="4"/>
      <c r="I22" s="22" t="s">
        <v>75</v>
      </c>
      <c r="J22" s="23" t="str">
        <f>'Enter Info'!B40</f>
        <v>Front Squat</v>
      </c>
      <c r="K22" s="22">
        <v>4.0</v>
      </c>
      <c r="L22" s="22">
        <v>8.0</v>
      </c>
      <c r="M22" s="23" t="str">
        <f>concatenate(MROUND(SUM('Enter Info'!C40)*0.723,5)," @ RPE 7-8")</f>
        <v>200 @ RPE 7-8</v>
      </c>
      <c r="N22" s="22" t="s">
        <v>52</v>
      </c>
      <c r="O22" s="23"/>
      <c r="P22" s="4"/>
      <c r="Q22" s="22" t="s">
        <v>75</v>
      </c>
      <c r="R22" s="23" t="str">
        <f>'Enter Info'!B40</f>
        <v>Front Squat</v>
      </c>
      <c r="S22" s="22">
        <v>5.0</v>
      </c>
      <c r="T22" s="22">
        <v>8.0</v>
      </c>
      <c r="U22" s="23" t="str">
        <f>concatenate(MROUND(SUM('Enter Info'!C40)*0.739,5)," @ RPE 8-9")</f>
        <v>205 @ RPE 8-9</v>
      </c>
      <c r="V22" s="22" t="s">
        <v>52</v>
      </c>
      <c r="W22" s="23"/>
      <c r="X22" s="4"/>
      <c r="Y22" s="22" t="s">
        <v>75</v>
      </c>
      <c r="Z22" s="23" t="str">
        <f>'Enter Info'!B40</f>
        <v>Front Squat</v>
      </c>
      <c r="AA22" s="22">
        <v>5.0</v>
      </c>
      <c r="AB22" s="22">
        <v>8.0</v>
      </c>
      <c r="AC22" s="23" t="str">
        <f>concatenate(MROUND(SUM('Enter Info'!C40)*0.751,5)," @ RPE 8-9")</f>
        <v>205 @ RPE 8-9</v>
      </c>
      <c r="AD22" s="22" t="s">
        <v>52</v>
      </c>
      <c r="AE22" s="23"/>
    </row>
    <row r="23">
      <c r="A23" s="5" t="s">
        <v>89</v>
      </c>
      <c r="B23" s="5" t="str">
        <f>'Enter Info'!B37</f>
        <v>Seated Dumbbell Press</v>
      </c>
      <c r="C23" s="5">
        <v>4.0</v>
      </c>
      <c r="D23" s="24">
        <v>43692.0</v>
      </c>
      <c r="E23" s="5" t="s">
        <v>90</v>
      </c>
      <c r="F23" s="5" t="s">
        <v>91</v>
      </c>
      <c r="H23" s="4"/>
      <c r="I23" s="5" t="s">
        <v>89</v>
      </c>
      <c r="J23" s="5" t="str">
        <f>'Enter Info'!B37</f>
        <v>Seated Dumbbell Press</v>
      </c>
      <c r="K23" s="5">
        <v>4.0</v>
      </c>
      <c r="L23" s="24">
        <v>43692.0</v>
      </c>
      <c r="M23" s="5" t="s">
        <v>90</v>
      </c>
      <c r="N23" s="5" t="s">
        <v>91</v>
      </c>
      <c r="P23" s="4"/>
      <c r="Q23" s="5" t="s">
        <v>89</v>
      </c>
      <c r="R23" s="5" t="str">
        <f>'Enter Info'!B37</f>
        <v>Seated Dumbbell Press</v>
      </c>
      <c r="S23" s="5">
        <v>4.0</v>
      </c>
      <c r="T23" s="24">
        <v>43692.0</v>
      </c>
      <c r="U23" s="5" t="s">
        <v>90</v>
      </c>
      <c r="V23" s="5" t="s">
        <v>91</v>
      </c>
      <c r="X23" s="4"/>
      <c r="Y23" s="5" t="s">
        <v>89</v>
      </c>
      <c r="Z23" s="5" t="str">
        <f>'Enter Info'!B37</f>
        <v>Seated Dumbbell Press</v>
      </c>
      <c r="AA23" s="5">
        <v>4.0</v>
      </c>
      <c r="AB23" s="24">
        <v>43692.0</v>
      </c>
      <c r="AC23" s="5" t="s">
        <v>90</v>
      </c>
      <c r="AD23" s="5" t="s">
        <v>91</v>
      </c>
    </row>
    <row r="24">
      <c r="A24" s="22" t="s">
        <v>93</v>
      </c>
      <c r="B24" s="22" t="str">
        <f>'Enter Info'!B38</f>
        <v>Barbell Upright Rows</v>
      </c>
      <c r="C24" s="22">
        <v>3.0</v>
      </c>
      <c r="D24" s="25">
        <v>43758.0</v>
      </c>
      <c r="E24" s="22" t="s">
        <v>90</v>
      </c>
      <c r="F24" s="22" t="s">
        <v>94</v>
      </c>
      <c r="G24" s="23"/>
      <c r="H24" s="4"/>
      <c r="I24" s="22" t="s">
        <v>93</v>
      </c>
      <c r="J24" s="22" t="str">
        <f>'Enter Info'!B38</f>
        <v>Barbell Upright Rows</v>
      </c>
      <c r="K24" s="22">
        <v>3.0</v>
      </c>
      <c r="L24" s="25">
        <v>43758.0</v>
      </c>
      <c r="M24" s="22" t="s">
        <v>90</v>
      </c>
      <c r="N24" s="22" t="s">
        <v>94</v>
      </c>
      <c r="O24" s="23"/>
      <c r="P24" s="4"/>
      <c r="Q24" s="22" t="s">
        <v>93</v>
      </c>
      <c r="R24" s="22" t="str">
        <f>'Enter Info'!B38</f>
        <v>Barbell Upright Rows</v>
      </c>
      <c r="S24" s="22">
        <v>3.0</v>
      </c>
      <c r="T24" s="25">
        <v>43758.0</v>
      </c>
      <c r="U24" s="22" t="s">
        <v>90</v>
      </c>
      <c r="V24" s="22" t="s">
        <v>94</v>
      </c>
      <c r="W24" s="23"/>
      <c r="X24" s="4"/>
      <c r="Y24" s="22" t="s">
        <v>93</v>
      </c>
      <c r="Z24" s="22" t="str">
        <f>'Enter Info'!B38</f>
        <v>Barbell Upright Rows</v>
      </c>
      <c r="AA24" s="22">
        <v>3.0</v>
      </c>
      <c r="AB24" s="25">
        <v>43758.0</v>
      </c>
      <c r="AC24" s="22" t="s">
        <v>90</v>
      </c>
      <c r="AD24" s="22" t="s">
        <v>94</v>
      </c>
      <c r="AE24" s="23"/>
    </row>
    <row r="25">
      <c r="A25" s="5" t="s">
        <v>97</v>
      </c>
      <c r="B25" t="str">
        <f>'Enter Info'!B47</f>
        <v>Cable Crunches</v>
      </c>
      <c r="C25" s="5">
        <v>3.0</v>
      </c>
      <c r="D25" s="24">
        <v>43758.0</v>
      </c>
      <c r="E25" s="5" t="s">
        <v>90</v>
      </c>
      <c r="F25" s="5" t="s">
        <v>94</v>
      </c>
      <c r="H25" s="4"/>
      <c r="I25" s="5" t="s">
        <v>97</v>
      </c>
      <c r="J25" t="str">
        <f>'Enter Info'!B47</f>
        <v>Cable Crunches</v>
      </c>
      <c r="K25" s="5">
        <v>3.0</v>
      </c>
      <c r="L25" s="24">
        <v>43758.0</v>
      </c>
      <c r="M25" s="5" t="s">
        <v>90</v>
      </c>
      <c r="N25" s="5" t="s">
        <v>94</v>
      </c>
      <c r="P25" s="4"/>
      <c r="Q25" s="5" t="s">
        <v>97</v>
      </c>
      <c r="R25" t="str">
        <f>'Enter Info'!B47</f>
        <v>Cable Crunches</v>
      </c>
      <c r="S25" s="5">
        <v>3.0</v>
      </c>
      <c r="T25" s="24">
        <v>43758.0</v>
      </c>
      <c r="U25" s="5" t="s">
        <v>90</v>
      </c>
      <c r="V25" s="5" t="s">
        <v>94</v>
      </c>
      <c r="X25" s="4"/>
      <c r="Y25" s="5" t="s">
        <v>97</v>
      </c>
      <c r="Z25" t="str">
        <f>'Enter Info'!B47</f>
        <v>Cable Crunches</v>
      </c>
      <c r="AA25" s="5">
        <v>3.0</v>
      </c>
      <c r="AB25" s="24">
        <v>43758.0</v>
      </c>
      <c r="AC25" s="5" t="s">
        <v>90</v>
      </c>
      <c r="AD25" s="5" t="s">
        <v>94</v>
      </c>
    </row>
    <row r="26">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c r="A27" s="8"/>
      <c r="B27" s="8" t="s">
        <v>100</v>
      </c>
      <c r="C27" s="12"/>
      <c r="D27" s="12"/>
      <c r="E27" s="12"/>
      <c r="F27" s="12"/>
      <c r="G27" s="12"/>
      <c r="H27" s="4"/>
      <c r="I27" s="8"/>
      <c r="J27" s="8" t="s">
        <v>100</v>
      </c>
      <c r="K27" s="12"/>
      <c r="L27" s="12"/>
      <c r="M27" s="12"/>
      <c r="N27" s="12"/>
      <c r="O27" s="12"/>
      <c r="P27" s="4"/>
      <c r="Q27" s="8"/>
      <c r="R27" s="8" t="s">
        <v>100</v>
      </c>
      <c r="S27" s="12"/>
      <c r="T27" s="12"/>
      <c r="U27" s="12"/>
      <c r="V27" s="12"/>
      <c r="W27" s="12"/>
      <c r="X27" s="4"/>
      <c r="Y27" s="8"/>
      <c r="Z27" s="8" t="s">
        <v>100</v>
      </c>
      <c r="AA27" s="12"/>
      <c r="AB27" s="12"/>
      <c r="AC27" s="12"/>
      <c r="AD27" s="12"/>
      <c r="AE27" s="12"/>
    </row>
    <row r="28">
      <c r="A28" s="13" t="s">
        <v>26</v>
      </c>
      <c r="B28" s="13" t="s">
        <v>28</v>
      </c>
      <c r="C28" s="13" t="s">
        <v>29</v>
      </c>
      <c r="D28" s="13" t="s">
        <v>31</v>
      </c>
      <c r="E28" s="13" t="s">
        <v>32</v>
      </c>
      <c r="F28" s="13" t="s">
        <v>33</v>
      </c>
      <c r="G28" s="13" t="s">
        <v>35</v>
      </c>
      <c r="H28" s="4"/>
      <c r="I28" s="13" t="s">
        <v>26</v>
      </c>
      <c r="J28" s="13" t="s">
        <v>28</v>
      </c>
      <c r="K28" s="13" t="s">
        <v>29</v>
      </c>
      <c r="L28" s="13" t="s">
        <v>31</v>
      </c>
      <c r="M28" s="13" t="s">
        <v>32</v>
      </c>
      <c r="N28" s="13" t="s">
        <v>33</v>
      </c>
      <c r="O28" s="13" t="s">
        <v>35</v>
      </c>
      <c r="P28" s="4"/>
      <c r="Q28" s="13" t="s">
        <v>26</v>
      </c>
      <c r="R28" s="13" t="s">
        <v>28</v>
      </c>
      <c r="S28" s="13" t="s">
        <v>29</v>
      </c>
      <c r="T28" s="13" t="s">
        <v>31</v>
      </c>
      <c r="U28" s="13" t="s">
        <v>32</v>
      </c>
      <c r="V28" s="13" t="s">
        <v>33</v>
      </c>
      <c r="W28" s="13" t="s">
        <v>35</v>
      </c>
      <c r="X28" s="4"/>
      <c r="Y28" s="13" t="s">
        <v>26</v>
      </c>
      <c r="Z28" s="13" t="s">
        <v>28</v>
      </c>
      <c r="AA28" s="13" t="s">
        <v>29</v>
      </c>
      <c r="AB28" s="13" t="s">
        <v>31</v>
      </c>
      <c r="AC28" s="13" t="s">
        <v>32</v>
      </c>
      <c r="AD28" s="13" t="s">
        <v>33</v>
      </c>
      <c r="AE28" s="13" t="s">
        <v>35</v>
      </c>
    </row>
    <row r="29">
      <c r="A29" s="5" t="s">
        <v>38</v>
      </c>
      <c r="B29" s="5" t="str">
        <f>'Enter Info'!B39</f>
        <v>Low Bar Back Squat</v>
      </c>
      <c r="C29" s="5">
        <v>4.0</v>
      </c>
      <c r="D29" s="5">
        <v>5.0</v>
      </c>
      <c r="E29" t="str">
        <f>concatenate(MROUND(SUM('Enter Info'!C39)*0.785,5)," @ RPE 7-8")</f>
        <v>300 @ RPE 7-8</v>
      </c>
      <c r="F29" s="5" t="s">
        <v>52</v>
      </c>
      <c r="G29" s="5"/>
      <c r="H29" s="4"/>
      <c r="I29" s="5" t="s">
        <v>38</v>
      </c>
      <c r="J29" s="5" t="str">
        <f>'Enter Info'!B39</f>
        <v>Low Bar Back Squat</v>
      </c>
      <c r="K29" s="5">
        <v>4.0</v>
      </c>
      <c r="L29" s="5">
        <v>5.0</v>
      </c>
      <c r="M29" t="str">
        <f>concatenate(MROUND(SUM('Enter Info'!C39)*0.799,5)," @ RPE 7-8")</f>
        <v>305 @ RPE 7-8</v>
      </c>
      <c r="N29" s="5" t="s">
        <v>52</v>
      </c>
      <c r="O29" s="5"/>
      <c r="P29" s="4"/>
      <c r="Q29" s="5" t="s">
        <v>38</v>
      </c>
      <c r="R29" s="5" t="str">
        <f>'Enter Info'!B39</f>
        <v>Low Bar Back Squat</v>
      </c>
      <c r="S29" s="5">
        <v>5.0</v>
      </c>
      <c r="T29" s="5">
        <v>5.0</v>
      </c>
      <c r="U29" t="str">
        <f>concatenate(MROUND(SUM('Enter Info'!C39)*0.811,5)," @ RPE 8-9")</f>
        <v>310 @ RPE 8-9</v>
      </c>
      <c r="V29" s="5" t="s">
        <v>52</v>
      </c>
      <c r="W29" s="5"/>
      <c r="X29" s="4"/>
      <c r="Y29" s="5" t="s">
        <v>38</v>
      </c>
      <c r="Z29" s="5" t="str">
        <f>'Enter Info'!B39</f>
        <v>Low Bar Back Squat</v>
      </c>
      <c r="AA29" s="5">
        <v>5.0</v>
      </c>
      <c r="AB29" s="5">
        <v>5.0</v>
      </c>
      <c r="AC29" t="str">
        <f>concatenate(MROUND(SUM('Enter Info'!C39)*0.824,5)," @ RPE 8-9")</f>
        <v>315 @ RPE 8-9</v>
      </c>
      <c r="AD29" s="5" t="s">
        <v>52</v>
      </c>
      <c r="AE29" s="5"/>
    </row>
    <row r="30">
      <c r="A30" s="22" t="s">
        <v>75</v>
      </c>
      <c r="B30" s="23" t="str">
        <f>'Enter Info'!B33</f>
        <v>Bench Press</v>
      </c>
      <c r="C30" s="22">
        <v>5.0</v>
      </c>
      <c r="D30" s="22">
        <v>5.0</v>
      </c>
      <c r="E30" s="23" t="str">
        <f>concatenate(MROUND(SUM('Enter Info'!C33)*0.785,5)," @ RPE 7-8")</f>
        <v>225 @ RPE 7-8</v>
      </c>
      <c r="F30" s="22" t="s">
        <v>52</v>
      </c>
      <c r="G30" s="23"/>
      <c r="H30" s="4"/>
      <c r="I30" s="22" t="s">
        <v>75</v>
      </c>
      <c r="J30" s="23" t="str">
        <f>'Enter Info'!B33</f>
        <v>Bench Press</v>
      </c>
      <c r="K30" s="22">
        <v>5.0</v>
      </c>
      <c r="L30" s="22">
        <v>5.0</v>
      </c>
      <c r="M30" s="23" t="str">
        <f>concatenate(MROUND(SUM('Enter Info'!C33)*0.799,5)," @ RPE 7-8")</f>
        <v>230 @ RPE 7-8</v>
      </c>
      <c r="N30" s="22" t="s">
        <v>52</v>
      </c>
      <c r="O30" s="23"/>
      <c r="P30" s="4"/>
      <c r="Q30" s="22" t="s">
        <v>75</v>
      </c>
      <c r="R30" s="23" t="str">
        <f>'Enter Info'!B33</f>
        <v>Bench Press</v>
      </c>
      <c r="S30" s="22">
        <v>6.0</v>
      </c>
      <c r="T30" s="22">
        <v>5.0</v>
      </c>
      <c r="U30" s="23" t="str">
        <f>concatenate(MROUND(SUM('Enter Info'!C33)*0.811,5)," @ RPE 8-9")</f>
        <v>230 @ RPE 8-9</v>
      </c>
      <c r="V30" s="22" t="s">
        <v>52</v>
      </c>
      <c r="W30" s="23"/>
      <c r="X30" s="4"/>
      <c r="Y30" s="22" t="s">
        <v>75</v>
      </c>
      <c r="Z30" s="23" t="str">
        <f>'Enter Info'!B33</f>
        <v>Bench Press</v>
      </c>
      <c r="AA30" s="22">
        <v>6.0</v>
      </c>
      <c r="AB30" s="22">
        <v>5.0</v>
      </c>
      <c r="AC30" s="23" t="str">
        <f>concatenate(MROUND(SUM('Enter Info'!C33)*0.824,5)," @ RPE 8-9")</f>
        <v>235 @ RPE 8-9</v>
      </c>
      <c r="AD30" s="22" t="s">
        <v>52</v>
      </c>
      <c r="AE30" s="23"/>
    </row>
    <row r="31">
      <c r="A31" s="5" t="s">
        <v>89</v>
      </c>
      <c r="B31" s="5" t="str">
        <f>'Enter Info'!B45</f>
        <v>Pendlay Rows</v>
      </c>
      <c r="C31" s="5">
        <v>4.0</v>
      </c>
      <c r="D31" s="24">
        <v>43692.0</v>
      </c>
      <c r="E31" s="5" t="s">
        <v>90</v>
      </c>
      <c r="F31" s="5" t="s">
        <v>91</v>
      </c>
      <c r="H31" s="4"/>
      <c r="I31" s="5" t="s">
        <v>89</v>
      </c>
      <c r="J31" s="5" t="str">
        <f>'Enter Info'!B45</f>
        <v>Pendlay Rows</v>
      </c>
      <c r="K31" s="5">
        <v>4.0</v>
      </c>
      <c r="L31" s="24">
        <v>43692.0</v>
      </c>
      <c r="M31" s="5" t="s">
        <v>90</v>
      </c>
      <c r="N31" s="5" t="s">
        <v>91</v>
      </c>
      <c r="P31" s="4"/>
      <c r="Q31" s="5" t="s">
        <v>89</v>
      </c>
      <c r="R31" s="5" t="str">
        <f>'Enter Info'!B45</f>
        <v>Pendlay Rows</v>
      </c>
      <c r="S31" s="5">
        <v>4.0</v>
      </c>
      <c r="T31" s="24">
        <v>43692.0</v>
      </c>
      <c r="U31" s="5" t="s">
        <v>90</v>
      </c>
      <c r="V31" s="5" t="s">
        <v>91</v>
      </c>
      <c r="X31" s="4"/>
      <c r="Y31" s="5" t="s">
        <v>89</v>
      </c>
      <c r="Z31" s="5" t="str">
        <f>'Enter Info'!B45</f>
        <v>Pendlay Rows</v>
      </c>
      <c r="AA31" s="5">
        <v>4.0</v>
      </c>
      <c r="AB31" s="24">
        <v>43692.0</v>
      </c>
      <c r="AC31" s="5" t="s">
        <v>90</v>
      </c>
      <c r="AD31" s="5" t="s">
        <v>91</v>
      </c>
    </row>
    <row r="32">
      <c r="A32" s="22" t="s">
        <v>92</v>
      </c>
      <c r="B32" s="23" t="str">
        <f>'Enter Info'!B41</f>
        <v>Belt Squat</v>
      </c>
      <c r="C32" s="22">
        <v>3.0</v>
      </c>
      <c r="D32" s="25">
        <v>43692.0</v>
      </c>
      <c r="E32" s="22" t="s">
        <v>90</v>
      </c>
      <c r="F32" s="22" t="s">
        <v>91</v>
      </c>
      <c r="G32" s="23"/>
      <c r="H32" s="4"/>
      <c r="I32" s="22" t="s">
        <v>92</v>
      </c>
      <c r="J32" s="23" t="str">
        <f>'Enter Info'!B41</f>
        <v>Belt Squat</v>
      </c>
      <c r="K32" s="22">
        <v>3.0</v>
      </c>
      <c r="L32" s="25">
        <v>43692.0</v>
      </c>
      <c r="M32" s="22" t="s">
        <v>90</v>
      </c>
      <c r="N32" s="22" t="s">
        <v>91</v>
      </c>
      <c r="O32" s="23"/>
      <c r="P32" s="4"/>
      <c r="Q32" s="22" t="s">
        <v>92</v>
      </c>
      <c r="R32" s="23" t="str">
        <f>'Enter Info'!B41</f>
        <v>Belt Squat</v>
      </c>
      <c r="S32" s="22">
        <v>4.0</v>
      </c>
      <c r="T32" s="25">
        <v>43692.0</v>
      </c>
      <c r="U32" s="22" t="s">
        <v>90</v>
      </c>
      <c r="V32" s="22" t="s">
        <v>91</v>
      </c>
      <c r="W32" s="23"/>
      <c r="X32" s="4"/>
      <c r="Y32" s="22" t="s">
        <v>92</v>
      </c>
      <c r="Z32" s="23" t="str">
        <f>'Enter Info'!B41</f>
        <v>Belt Squat</v>
      </c>
      <c r="AA32" s="22">
        <v>4.0</v>
      </c>
      <c r="AB32" s="25">
        <v>43692.0</v>
      </c>
      <c r="AC32" s="22" t="s">
        <v>90</v>
      </c>
      <c r="AD32" s="22" t="s">
        <v>91</v>
      </c>
      <c r="AE32" s="23"/>
    </row>
    <row r="33">
      <c r="A33" s="5" t="s">
        <v>93</v>
      </c>
      <c r="B33" t="str">
        <f>'Enter Info'!B35</f>
        <v>Machine Flies</v>
      </c>
      <c r="C33" s="5">
        <v>3.0</v>
      </c>
      <c r="D33" s="24">
        <v>43758.0</v>
      </c>
      <c r="E33" s="5" t="s">
        <v>90</v>
      </c>
      <c r="F33" s="5" t="s">
        <v>94</v>
      </c>
      <c r="H33" s="4"/>
      <c r="I33" s="5" t="s">
        <v>93</v>
      </c>
      <c r="J33" t="str">
        <f>'Enter Info'!B35</f>
        <v>Machine Flies</v>
      </c>
      <c r="K33" s="5">
        <v>3.0</v>
      </c>
      <c r="L33" s="24">
        <v>43758.0</v>
      </c>
      <c r="M33" s="5" t="s">
        <v>90</v>
      </c>
      <c r="N33" s="5" t="s">
        <v>94</v>
      </c>
      <c r="P33" s="4"/>
      <c r="Q33" s="5" t="s">
        <v>93</v>
      </c>
      <c r="R33" t="str">
        <f>'Enter Info'!B35</f>
        <v>Machine Flies</v>
      </c>
      <c r="S33" s="5">
        <v>4.0</v>
      </c>
      <c r="T33" s="24">
        <v>43758.0</v>
      </c>
      <c r="U33" s="5" t="s">
        <v>90</v>
      </c>
      <c r="V33" s="5" t="s">
        <v>94</v>
      </c>
      <c r="X33" s="4"/>
      <c r="Y33" s="5" t="s">
        <v>93</v>
      </c>
      <c r="Z33" t="str">
        <f>'Enter Info'!B35</f>
        <v>Machine Flies</v>
      </c>
      <c r="AA33" s="5">
        <v>4.0</v>
      </c>
      <c r="AB33" s="24">
        <v>43758.0</v>
      </c>
      <c r="AC33" s="5" t="s">
        <v>90</v>
      </c>
      <c r="AD33" s="5" t="s">
        <v>94</v>
      </c>
    </row>
    <row r="34">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c r="A35" s="27"/>
      <c r="B35" s="27"/>
    </row>
    <row r="36">
      <c r="A36" s="9"/>
      <c r="B36" s="9"/>
      <c r="C36" s="9"/>
      <c r="D36" s="9"/>
      <c r="E36" s="9"/>
      <c r="F36" s="9"/>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71"/>
    <col customWidth="1" min="2" max="2" width="44.0"/>
    <col customWidth="1" min="5" max="5" width="29.43"/>
    <col customWidth="1" min="7" max="7" width="44.14"/>
    <col customWidth="1" min="9" max="9" width="6.43"/>
    <col customWidth="1" min="10" max="10" width="43.71"/>
    <col customWidth="1" min="13" max="13" width="29.57"/>
    <col customWidth="1" min="15" max="15" width="49.86"/>
    <col customWidth="1" min="17" max="17" width="6.57"/>
    <col customWidth="1" min="18" max="18" width="43.57"/>
    <col customWidth="1" min="21" max="21" width="29.29"/>
    <col customWidth="1" min="23" max="23" width="53.29"/>
    <col customWidth="1" min="25" max="25" width="6.14"/>
    <col customWidth="1" min="26" max="26" width="43.71"/>
    <col customWidth="1" min="29" max="29" width="29.57"/>
    <col customWidth="1" min="31" max="31" width="49.29"/>
  </cols>
  <sheetData>
    <row r="1">
      <c r="A1" s="1"/>
      <c r="B1" s="1" t="s">
        <v>1</v>
      </c>
      <c r="C1" s="2"/>
      <c r="D1" s="2"/>
      <c r="E1" s="2"/>
      <c r="F1" s="3"/>
      <c r="G1" s="3"/>
      <c r="H1" s="4"/>
      <c r="I1" s="1"/>
      <c r="J1" s="1" t="s">
        <v>2</v>
      </c>
      <c r="K1" s="2"/>
      <c r="L1" s="2"/>
      <c r="M1" s="2"/>
      <c r="N1" s="3"/>
      <c r="O1" s="3"/>
      <c r="P1" s="4"/>
      <c r="Q1" s="1"/>
      <c r="R1" s="1" t="s">
        <v>3</v>
      </c>
      <c r="S1" s="2"/>
      <c r="T1" s="2"/>
      <c r="U1" s="2"/>
      <c r="V1" s="3"/>
      <c r="W1" s="3"/>
      <c r="X1" s="4"/>
      <c r="Y1" s="1"/>
      <c r="Z1" s="1" t="s">
        <v>4</v>
      </c>
      <c r="AA1" s="2"/>
      <c r="AB1" s="2"/>
      <c r="AC1" s="2"/>
      <c r="AD1" s="3"/>
      <c r="AE1" s="3"/>
    </row>
    <row r="2">
      <c r="A2" s="6"/>
      <c r="B2" s="6"/>
      <c r="C2" s="7"/>
      <c r="D2" s="7"/>
      <c r="E2" s="7"/>
      <c r="F2" s="4"/>
      <c r="G2" s="4"/>
      <c r="H2" s="4"/>
      <c r="I2" s="6"/>
      <c r="J2" s="6"/>
      <c r="K2" s="7"/>
      <c r="L2" s="7"/>
      <c r="M2" s="7"/>
      <c r="N2" s="4"/>
      <c r="O2" s="4"/>
      <c r="P2" s="4"/>
      <c r="Q2" s="6"/>
      <c r="R2" s="6"/>
      <c r="S2" s="7"/>
      <c r="T2" s="7"/>
      <c r="U2" s="7"/>
      <c r="V2" s="4"/>
      <c r="W2" s="4"/>
      <c r="X2" s="4"/>
      <c r="Y2" s="6"/>
      <c r="Z2" s="6"/>
      <c r="AA2" s="7"/>
      <c r="AB2" s="7"/>
      <c r="AC2" s="7"/>
      <c r="AD2" s="4"/>
      <c r="AE2" s="4"/>
    </row>
    <row r="3">
      <c r="A3" s="8"/>
      <c r="B3" s="8" t="s">
        <v>22</v>
      </c>
      <c r="C3" s="10"/>
      <c r="D3" s="10"/>
      <c r="E3" s="10"/>
      <c r="F3" s="12"/>
      <c r="G3" s="12"/>
      <c r="H3" s="4"/>
      <c r="I3" s="8"/>
      <c r="J3" s="8" t="s">
        <v>22</v>
      </c>
      <c r="K3" s="10"/>
      <c r="L3" s="10"/>
      <c r="M3" s="10"/>
      <c r="N3" s="12"/>
      <c r="O3" s="12"/>
      <c r="P3" s="4"/>
      <c r="Q3" s="8"/>
      <c r="R3" s="8" t="s">
        <v>22</v>
      </c>
      <c r="S3" s="10"/>
      <c r="T3" s="10"/>
      <c r="U3" s="10"/>
      <c r="V3" s="12"/>
      <c r="W3" s="12"/>
      <c r="X3" s="4"/>
      <c r="Y3" s="8"/>
      <c r="Z3" s="8" t="s">
        <v>22</v>
      </c>
      <c r="AA3" s="10"/>
      <c r="AB3" s="10"/>
      <c r="AC3" s="10"/>
      <c r="AD3" s="12"/>
      <c r="AE3" s="12"/>
    </row>
    <row r="4">
      <c r="A4" s="13" t="s">
        <v>26</v>
      </c>
      <c r="B4" s="13" t="s">
        <v>28</v>
      </c>
      <c r="C4" s="13" t="s">
        <v>29</v>
      </c>
      <c r="D4" s="13" t="s">
        <v>31</v>
      </c>
      <c r="E4" s="13" t="s">
        <v>32</v>
      </c>
      <c r="F4" s="13" t="s">
        <v>33</v>
      </c>
      <c r="G4" s="13" t="s">
        <v>35</v>
      </c>
      <c r="H4" s="4"/>
      <c r="I4" s="13" t="s">
        <v>26</v>
      </c>
      <c r="J4" s="13" t="s">
        <v>28</v>
      </c>
      <c r="K4" s="13" t="s">
        <v>29</v>
      </c>
      <c r="L4" s="13" t="s">
        <v>31</v>
      </c>
      <c r="M4" s="13" t="s">
        <v>32</v>
      </c>
      <c r="N4" s="13" t="s">
        <v>33</v>
      </c>
      <c r="O4" s="13" t="s">
        <v>35</v>
      </c>
      <c r="P4" s="4"/>
      <c r="Q4" s="13" t="s">
        <v>26</v>
      </c>
      <c r="R4" s="13" t="s">
        <v>28</v>
      </c>
      <c r="S4" s="13" t="s">
        <v>29</v>
      </c>
      <c r="T4" s="13" t="s">
        <v>31</v>
      </c>
      <c r="U4" s="13" t="s">
        <v>32</v>
      </c>
      <c r="V4" s="13" t="s">
        <v>33</v>
      </c>
      <c r="W4" s="13" t="s">
        <v>35</v>
      </c>
      <c r="X4" s="4"/>
      <c r="Y4" s="13" t="s">
        <v>26</v>
      </c>
      <c r="Z4" s="13" t="s">
        <v>28</v>
      </c>
      <c r="AA4" s="13" t="s">
        <v>29</v>
      </c>
      <c r="AB4" s="13" t="s">
        <v>31</v>
      </c>
      <c r="AC4" s="13" t="s">
        <v>32</v>
      </c>
      <c r="AD4" s="13" t="s">
        <v>33</v>
      </c>
      <c r="AE4" s="13" t="s">
        <v>35</v>
      </c>
    </row>
    <row r="5">
      <c r="A5" s="15" t="s">
        <v>38</v>
      </c>
      <c r="B5" s="15" t="str">
        <f>'Enter Info'!B39</f>
        <v>Low Bar Back Squat</v>
      </c>
      <c r="C5" s="17">
        <v>2.0</v>
      </c>
      <c r="D5" s="17">
        <v>3.0</v>
      </c>
      <c r="E5" s="18" t="str">
        <f>concatenate(MROUND(SUM('Enter Info'!C39)*0.85,5)," @ RPE 7-8")</f>
        <v>325 @ RPE 7-8</v>
      </c>
      <c r="F5" s="19" t="s">
        <v>51</v>
      </c>
      <c r="G5" s="18"/>
      <c r="H5" s="20"/>
      <c r="I5" s="15" t="s">
        <v>38</v>
      </c>
      <c r="J5" s="15" t="str">
        <f>'Enter Info'!B39</f>
        <v>Low Bar Back Squat</v>
      </c>
      <c r="K5" s="17">
        <v>2.0</v>
      </c>
      <c r="L5" s="17">
        <v>3.0</v>
      </c>
      <c r="M5" s="18" t="str">
        <f>concatenate(MROUND(SUM('Enter Info'!C39)*0.863,5)," @ RPE 7-8")</f>
        <v>330 @ RPE 7-8</v>
      </c>
      <c r="N5" s="19" t="s">
        <v>51</v>
      </c>
      <c r="O5" s="18"/>
      <c r="P5" s="20"/>
      <c r="Q5" s="15" t="s">
        <v>38</v>
      </c>
      <c r="R5" s="15" t="str">
        <f>'Enter Info'!B39</f>
        <v>Low Bar Back Squat</v>
      </c>
      <c r="S5" s="17">
        <v>3.0</v>
      </c>
      <c r="T5" s="17">
        <v>2.0</v>
      </c>
      <c r="U5" s="18" t="str">
        <f>concatenate(MROUND(SUM('Enter Info'!C39)*0.892,5)," @ RPE 8-9")</f>
        <v>340 @ RPE 8-9</v>
      </c>
      <c r="V5" s="19" t="s">
        <v>51</v>
      </c>
      <c r="W5" s="18"/>
      <c r="X5" s="20"/>
      <c r="Y5" s="15" t="s">
        <v>38</v>
      </c>
      <c r="Z5" s="15" t="str">
        <f>'Enter Info'!B39</f>
        <v>Low Bar Back Squat</v>
      </c>
      <c r="AA5" s="17">
        <v>3.0</v>
      </c>
      <c r="AB5" s="17">
        <v>1.0</v>
      </c>
      <c r="AC5" s="18" t="str">
        <f>concatenate(MROUND(SUM('Enter Info'!C39)*0.922,5)," @ RPE 8-9")</f>
        <v>350 @ RPE 8-9</v>
      </c>
      <c r="AD5" s="19" t="s">
        <v>51</v>
      </c>
      <c r="AE5" s="18"/>
    </row>
    <row r="6">
      <c r="A6" s="21" t="s">
        <v>38</v>
      </c>
      <c r="B6" s="5" t="str">
        <f>'Enter Info'!B39</f>
        <v>Low Bar Back Squat</v>
      </c>
      <c r="C6" s="5">
        <v>3.0</v>
      </c>
      <c r="D6" s="5">
        <v>5.0</v>
      </c>
      <c r="E6" t="str">
        <f>concatenate(MROUND(SUM('Enter Info'!C39)*0.786,5)," @ RPE 7-8")</f>
        <v>300 @ RPE 7-8</v>
      </c>
      <c r="F6" s="5" t="s">
        <v>52</v>
      </c>
      <c r="H6" s="4"/>
      <c r="I6" s="21" t="s">
        <v>38</v>
      </c>
      <c r="J6" s="5" t="str">
        <f>'Enter Info'!B39</f>
        <v>Low Bar Back Squat</v>
      </c>
      <c r="K6" s="5">
        <v>4.0</v>
      </c>
      <c r="L6" s="5">
        <v>5.0</v>
      </c>
      <c r="M6" t="str">
        <f>concatenate(MROUND(SUM('Enter Info'!C39)*0.799,5)," @ RPE 7-8")</f>
        <v>305 @ RPE 7-8</v>
      </c>
      <c r="N6" s="5" t="s">
        <v>52</v>
      </c>
      <c r="P6" s="4"/>
      <c r="Q6" s="21" t="s">
        <v>38</v>
      </c>
      <c r="R6" s="5" t="str">
        <f>'Enter Info'!B39</f>
        <v>Low Bar Back Squat</v>
      </c>
      <c r="S6" s="5">
        <v>4.0</v>
      </c>
      <c r="T6" s="5">
        <v>5.0</v>
      </c>
      <c r="U6" t="str">
        <f>concatenate(MROUND(SUM('Enter Info'!C39)*0.811,5)," @ RPE 8-9")</f>
        <v>310 @ RPE 8-9</v>
      </c>
      <c r="V6" s="5" t="s">
        <v>52</v>
      </c>
      <c r="X6" s="4"/>
      <c r="Y6" s="21" t="s">
        <v>38</v>
      </c>
      <c r="Z6" s="5" t="str">
        <f>'Enter Info'!B39</f>
        <v>Low Bar Back Squat</v>
      </c>
      <c r="AA6" s="5">
        <v>5.0</v>
      </c>
      <c r="AB6" s="5">
        <v>4.0</v>
      </c>
      <c r="AC6" t="str">
        <f>concatenate(MROUND(SUM('Enter Info'!C39)*0.837,5)," @ RPE 8-9")</f>
        <v>320 @ RPE 8-9</v>
      </c>
      <c r="AD6" s="5" t="s">
        <v>52</v>
      </c>
    </row>
    <row r="7">
      <c r="A7" s="22" t="s">
        <v>75</v>
      </c>
      <c r="B7" s="22" t="str">
        <f>'Enter Info'!B36</f>
        <v>Standing Barbell OHP</v>
      </c>
      <c r="C7" s="22">
        <v>5.0</v>
      </c>
      <c r="D7" s="22">
        <v>7.0</v>
      </c>
      <c r="E7" s="23" t="str">
        <f>concatenate(MROUND(SUM('Enter Info'!C36)*0.762,5)," @ RPE 7-8")</f>
        <v>130 @ RPE 7-8</v>
      </c>
      <c r="F7" s="22" t="s">
        <v>52</v>
      </c>
      <c r="G7" s="23"/>
      <c r="H7" s="4"/>
      <c r="I7" s="22" t="s">
        <v>75</v>
      </c>
      <c r="J7" s="22" t="str">
        <f>'Enter Info'!B36</f>
        <v>Standing Barbell OHP</v>
      </c>
      <c r="K7" s="22">
        <v>5.0</v>
      </c>
      <c r="L7" s="22">
        <v>7.0</v>
      </c>
      <c r="M7" s="23" t="str">
        <f>concatenate(MROUND(SUM('Enter Info'!C36)*0.774,5)," @ RPE 7-8")</f>
        <v>130 @ RPE 7-8</v>
      </c>
      <c r="N7" s="22" t="s">
        <v>52</v>
      </c>
      <c r="O7" s="23"/>
      <c r="P7" s="4"/>
      <c r="Q7" s="22" t="s">
        <v>75</v>
      </c>
      <c r="R7" s="22" t="str">
        <f>'Enter Info'!B36</f>
        <v>Standing Barbell OHP</v>
      </c>
      <c r="S7" s="22">
        <v>6.0</v>
      </c>
      <c r="T7" s="22">
        <v>6.0</v>
      </c>
      <c r="U7" s="23" t="str">
        <f>concatenate(MROUND(SUM('Enter Info'!C36)*0.786,5)," @ RPE 8-9")</f>
        <v>135 @ RPE 8-9</v>
      </c>
      <c r="V7" s="22" t="s">
        <v>52</v>
      </c>
      <c r="W7" s="23"/>
      <c r="X7" s="4"/>
      <c r="Y7" s="22" t="s">
        <v>75</v>
      </c>
      <c r="Z7" s="22" t="str">
        <f>'Enter Info'!B36</f>
        <v>Standing Barbell OHP</v>
      </c>
      <c r="AA7" s="22">
        <v>6.0</v>
      </c>
      <c r="AB7" s="22">
        <v>6.0</v>
      </c>
      <c r="AC7" s="23" t="str">
        <f>concatenate(MROUND(SUM('Enter Info'!C36)*0.799,5)," @ RPE 8-9")</f>
        <v>135 @ RPE 8-9</v>
      </c>
      <c r="AD7" s="22" t="s">
        <v>52</v>
      </c>
      <c r="AE7" s="23"/>
    </row>
    <row r="8">
      <c r="A8" s="5" t="s">
        <v>89</v>
      </c>
      <c r="B8" s="5" t="str">
        <f>'Enter Info'!B43</f>
        <v>Romanian Deadlift</v>
      </c>
      <c r="C8" s="5">
        <v>3.0</v>
      </c>
      <c r="D8" s="24">
        <v>43628.0</v>
      </c>
      <c r="E8" s="5" t="s">
        <v>90</v>
      </c>
      <c r="F8" s="5" t="s">
        <v>91</v>
      </c>
      <c r="H8" s="4"/>
      <c r="I8" s="5" t="s">
        <v>89</v>
      </c>
      <c r="J8" s="5" t="str">
        <f>'Enter Info'!B43</f>
        <v>Romanian Deadlift</v>
      </c>
      <c r="K8" s="5">
        <v>3.0</v>
      </c>
      <c r="L8" s="24">
        <v>43628.0</v>
      </c>
      <c r="M8" s="5" t="s">
        <v>90</v>
      </c>
      <c r="N8" s="5" t="s">
        <v>91</v>
      </c>
      <c r="P8" s="4"/>
      <c r="Q8" s="5" t="s">
        <v>89</v>
      </c>
      <c r="R8" s="5" t="str">
        <f>'Enter Info'!B43</f>
        <v>Romanian Deadlift</v>
      </c>
      <c r="S8" s="5">
        <v>3.0</v>
      </c>
      <c r="T8" s="24">
        <v>43628.0</v>
      </c>
      <c r="U8" s="5" t="s">
        <v>90</v>
      </c>
      <c r="V8" s="5" t="s">
        <v>91</v>
      </c>
      <c r="X8" s="4"/>
      <c r="Y8" s="5" t="s">
        <v>89</v>
      </c>
      <c r="Z8" s="5" t="str">
        <f>'Enter Info'!B43</f>
        <v>Romanian Deadlift</v>
      </c>
      <c r="AA8" s="5">
        <v>3.0</v>
      </c>
      <c r="AB8" s="24">
        <v>43628.0</v>
      </c>
      <c r="AC8" s="5" t="s">
        <v>90</v>
      </c>
      <c r="AD8" s="5" t="s">
        <v>91</v>
      </c>
    </row>
    <row r="9">
      <c r="A9" s="22" t="s">
        <v>89</v>
      </c>
      <c r="B9" s="23" t="str">
        <f>'Enter Info'!B44</f>
        <v>Chin Ups</v>
      </c>
      <c r="C9" s="22">
        <v>3.0</v>
      </c>
      <c r="D9" s="25">
        <v>43628.0</v>
      </c>
      <c r="E9" s="22" t="s">
        <v>90</v>
      </c>
      <c r="F9" s="22" t="s">
        <v>91</v>
      </c>
      <c r="G9" s="22"/>
      <c r="H9" s="4"/>
      <c r="I9" s="22" t="s">
        <v>89</v>
      </c>
      <c r="J9" s="23" t="str">
        <f>'Enter Info'!B44</f>
        <v>Chin Ups</v>
      </c>
      <c r="K9" s="22">
        <v>3.0</v>
      </c>
      <c r="L9" s="25">
        <v>43628.0</v>
      </c>
      <c r="M9" s="22" t="s">
        <v>90</v>
      </c>
      <c r="N9" s="22" t="s">
        <v>91</v>
      </c>
      <c r="O9" s="22"/>
      <c r="P9" s="4"/>
      <c r="Q9" s="22" t="s">
        <v>89</v>
      </c>
      <c r="R9" s="23" t="str">
        <f>'Enter Info'!B44</f>
        <v>Chin Ups</v>
      </c>
      <c r="S9" s="22">
        <v>3.0</v>
      </c>
      <c r="T9" s="25">
        <v>43628.0</v>
      </c>
      <c r="U9" s="22" t="s">
        <v>90</v>
      </c>
      <c r="V9" s="22" t="s">
        <v>91</v>
      </c>
      <c r="W9" s="22"/>
      <c r="X9" s="4"/>
      <c r="Y9" s="22" t="s">
        <v>89</v>
      </c>
      <c r="Z9" s="23" t="str">
        <f>'Enter Info'!B44</f>
        <v>Chin Ups</v>
      </c>
      <c r="AA9" s="22">
        <v>3.0</v>
      </c>
      <c r="AB9" s="25">
        <v>43628.0</v>
      </c>
      <c r="AC9" s="22" t="s">
        <v>90</v>
      </c>
      <c r="AD9" s="22" t="s">
        <v>91</v>
      </c>
      <c r="AE9" s="22"/>
    </row>
    <row r="10">
      <c r="A10" s="5" t="s">
        <v>93</v>
      </c>
      <c r="B10" s="5" t="str">
        <f>'Enter Info'!B46</f>
        <v>Ab Rollouts</v>
      </c>
      <c r="C10" s="5">
        <v>3.0</v>
      </c>
      <c r="D10" s="24">
        <v>43692.0</v>
      </c>
      <c r="E10" s="5" t="s">
        <v>90</v>
      </c>
      <c r="F10" s="5" t="s">
        <v>94</v>
      </c>
      <c r="H10" s="4"/>
      <c r="I10" s="5" t="s">
        <v>93</v>
      </c>
      <c r="J10" s="5" t="str">
        <f>'Enter Info'!B46</f>
        <v>Ab Rollouts</v>
      </c>
      <c r="K10" s="5">
        <v>3.0</v>
      </c>
      <c r="L10" s="24">
        <v>43692.0</v>
      </c>
      <c r="M10" s="5" t="s">
        <v>90</v>
      </c>
      <c r="N10" s="5" t="s">
        <v>94</v>
      </c>
      <c r="P10" s="4"/>
      <c r="Q10" s="5" t="s">
        <v>93</v>
      </c>
      <c r="R10" s="5" t="str">
        <f>'Enter Info'!B46</f>
        <v>Ab Rollouts</v>
      </c>
      <c r="S10" s="5">
        <v>3.0</v>
      </c>
      <c r="T10" s="24">
        <v>43692.0</v>
      </c>
      <c r="U10" s="5" t="s">
        <v>90</v>
      </c>
      <c r="V10" s="5" t="s">
        <v>94</v>
      </c>
      <c r="X10" s="4"/>
      <c r="Y10" s="5" t="s">
        <v>93</v>
      </c>
      <c r="Z10" s="5" t="str">
        <f>'Enter Info'!B46</f>
        <v>Ab Rollouts</v>
      </c>
      <c r="AA10" s="5">
        <v>3.0</v>
      </c>
      <c r="AB10" s="24">
        <v>43692.0</v>
      </c>
      <c r="AC10" s="5" t="s">
        <v>90</v>
      </c>
      <c r="AD10" s="5" t="s">
        <v>94</v>
      </c>
    </row>
    <row r="1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c r="A12" s="8"/>
      <c r="B12" s="8" t="s">
        <v>95</v>
      </c>
      <c r="C12" s="12"/>
      <c r="D12" s="12"/>
      <c r="E12" s="12"/>
      <c r="F12" s="12"/>
      <c r="G12" s="12"/>
      <c r="H12" s="4"/>
      <c r="I12" s="8"/>
      <c r="J12" s="8" t="s">
        <v>95</v>
      </c>
      <c r="K12" s="12"/>
      <c r="L12" s="12"/>
      <c r="M12" s="12"/>
      <c r="N12" s="12"/>
      <c r="O12" s="12"/>
      <c r="P12" s="4"/>
      <c r="Q12" s="8"/>
      <c r="R12" s="8" t="s">
        <v>95</v>
      </c>
      <c r="S12" s="12"/>
      <c r="T12" s="12"/>
      <c r="U12" s="12"/>
      <c r="V12" s="12"/>
      <c r="W12" s="12"/>
      <c r="X12" s="4"/>
      <c r="Y12" s="8"/>
      <c r="Z12" s="8" t="s">
        <v>95</v>
      </c>
      <c r="AA12" s="12"/>
      <c r="AB12" s="12"/>
      <c r="AC12" s="12"/>
      <c r="AD12" s="12"/>
      <c r="AE12" s="12"/>
    </row>
    <row r="13">
      <c r="A13" s="13" t="s">
        <v>26</v>
      </c>
      <c r="B13" s="13" t="s">
        <v>28</v>
      </c>
      <c r="C13" s="13" t="s">
        <v>29</v>
      </c>
      <c r="D13" s="13" t="s">
        <v>31</v>
      </c>
      <c r="E13" s="13" t="s">
        <v>32</v>
      </c>
      <c r="F13" s="13" t="s">
        <v>33</v>
      </c>
      <c r="G13" s="13" t="s">
        <v>35</v>
      </c>
      <c r="H13" s="4"/>
      <c r="I13" s="13" t="s">
        <v>26</v>
      </c>
      <c r="J13" s="13" t="s">
        <v>28</v>
      </c>
      <c r="K13" s="13" t="s">
        <v>29</v>
      </c>
      <c r="L13" s="13" t="s">
        <v>31</v>
      </c>
      <c r="M13" s="13" t="s">
        <v>32</v>
      </c>
      <c r="N13" s="13" t="s">
        <v>33</v>
      </c>
      <c r="O13" s="13" t="s">
        <v>35</v>
      </c>
      <c r="P13" s="4"/>
      <c r="Q13" s="13" t="s">
        <v>26</v>
      </c>
      <c r="R13" s="13" t="s">
        <v>28</v>
      </c>
      <c r="S13" s="13" t="s">
        <v>29</v>
      </c>
      <c r="T13" s="13" t="s">
        <v>31</v>
      </c>
      <c r="U13" s="13" t="s">
        <v>32</v>
      </c>
      <c r="V13" s="13" t="s">
        <v>33</v>
      </c>
      <c r="W13" s="13" t="s">
        <v>35</v>
      </c>
      <c r="X13" s="4"/>
      <c r="Y13" s="13" t="s">
        <v>26</v>
      </c>
      <c r="Z13" s="13" t="s">
        <v>28</v>
      </c>
      <c r="AA13" s="13" t="s">
        <v>29</v>
      </c>
      <c r="AB13" s="13" t="s">
        <v>31</v>
      </c>
      <c r="AC13" s="13" t="s">
        <v>32</v>
      </c>
      <c r="AD13" s="13" t="s">
        <v>33</v>
      </c>
      <c r="AE13" s="13" t="s">
        <v>35</v>
      </c>
    </row>
    <row r="14">
      <c r="A14" s="22" t="s">
        <v>38</v>
      </c>
      <c r="B14" s="22" t="str">
        <f>'Enter Info'!B33</f>
        <v>Bench Press</v>
      </c>
      <c r="C14" s="22">
        <v>2.0</v>
      </c>
      <c r="D14" s="22">
        <v>3.0</v>
      </c>
      <c r="E14" s="23" t="str">
        <f>concatenate(MROUND(SUM('Enter Info'!C33)*0.85,5)," @ RPE 7-8")</f>
        <v>240 @ RPE 7-8</v>
      </c>
      <c r="F14" s="19" t="s">
        <v>51</v>
      </c>
      <c r="G14" s="23"/>
      <c r="H14" s="4"/>
      <c r="I14" s="22" t="s">
        <v>38</v>
      </c>
      <c r="J14" s="22" t="str">
        <f>'Enter Info'!B33</f>
        <v>Bench Press</v>
      </c>
      <c r="K14" s="22">
        <v>2.0</v>
      </c>
      <c r="L14" s="22">
        <v>3.0</v>
      </c>
      <c r="M14" s="23" t="str">
        <f>concatenate(MROUND(SUM('Enter Info'!C33)*0.863,5)," @ RPE 7-8")</f>
        <v>245 @ RPE 7-8</v>
      </c>
      <c r="N14" s="19" t="s">
        <v>51</v>
      </c>
      <c r="O14" s="23"/>
      <c r="P14" s="4"/>
      <c r="Q14" s="22" t="s">
        <v>38</v>
      </c>
      <c r="R14" s="22" t="str">
        <f>'Enter Info'!B33</f>
        <v>Bench Press</v>
      </c>
      <c r="S14" s="22">
        <v>3.0</v>
      </c>
      <c r="T14" s="22">
        <v>2.0</v>
      </c>
      <c r="U14" s="23" t="str">
        <f>concatenate(MROUND(SUM('Enter Info'!C33)*0.892,5)," @ RPE 8-9")</f>
        <v>255 @ RPE 8-9</v>
      </c>
      <c r="V14" s="19" t="s">
        <v>51</v>
      </c>
      <c r="W14" s="23"/>
      <c r="X14" s="4"/>
      <c r="Y14" s="22" t="s">
        <v>38</v>
      </c>
      <c r="Z14" s="22" t="str">
        <f>'Enter Info'!B33</f>
        <v>Bench Press</v>
      </c>
      <c r="AA14" s="22">
        <v>3.0</v>
      </c>
      <c r="AB14" s="22">
        <v>1.0</v>
      </c>
      <c r="AC14" s="23" t="str">
        <f>concatenate(MROUND(SUM('Enter Info'!C33)*0.922,5)," @ RPE 8-9")</f>
        <v>265 @ RPE 8-9</v>
      </c>
      <c r="AD14" s="22" t="s">
        <v>51</v>
      </c>
      <c r="AE14" s="23"/>
    </row>
    <row r="15">
      <c r="A15" s="21" t="s">
        <v>38</v>
      </c>
      <c r="B15" s="5" t="str">
        <f>'Enter Info'!B33</f>
        <v>Bench Press</v>
      </c>
      <c r="C15" s="5">
        <v>5.0</v>
      </c>
      <c r="D15" s="5">
        <v>5.0</v>
      </c>
      <c r="E15" t="str">
        <f>concatenate(MROUND(SUM('Enter Info'!C34)*0.786,5)," @ RPE 7-8")</f>
        <v>220 @ RPE 7-8</v>
      </c>
      <c r="F15" s="5" t="s">
        <v>52</v>
      </c>
      <c r="H15" s="4"/>
      <c r="I15" s="21" t="s">
        <v>38</v>
      </c>
      <c r="J15" s="5" t="str">
        <f>'Enter Info'!B33</f>
        <v>Bench Press</v>
      </c>
      <c r="K15" s="5">
        <v>6.0</v>
      </c>
      <c r="L15" s="5">
        <v>5.0</v>
      </c>
      <c r="M15" t="str">
        <f>concatenate(MROUND(SUM('Enter Info'!C34)*0.799,5)," @ RPE 7-8")</f>
        <v>225 @ RPE 7-8</v>
      </c>
      <c r="N15" s="5" t="s">
        <v>52</v>
      </c>
      <c r="P15" s="4"/>
      <c r="Q15" s="21" t="s">
        <v>38</v>
      </c>
      <c r="R15" s="5" t="str">
        <f>'Enter Info'!B33</f>
        <v>Bench Press</v>
      </c>
      <c r="S15" s="5">
        <v>6.0</v>
      </c>
      <c r="T15" s="5">
        <v>5.0</v>
      </c>
      <c r="U15" t="str">
        <f>concatenate(MROUND(SUM('Enter Info'!C34)*0.811,5)," @ RPE 8-9")</f>
        <v>225 @ RPE 8-9</v>
      </c>
      <c r="V15" s="5" t="s">
        <v>52</v>
      </c>
      <c r="X15" s="4"/>
      <c r="Y15" s="21" t="s">
        <v>38</v>
      </c>
      <c r="Z15" s="5" t="str">
        <f>'Enter Info'!B33</f>
        <v>Bench Press</v>
      </c>
      <c r="AA15" s="5">
        <v>7.0</v>
      </c>
      <c r="AB15" s="5">
        <v>4.0</v>
      </c>
      <c r="AC15" t="str">
        <f>concatenate(MROUND(SUM('Enter Info'!C34)*0.837,5)," @ RPE 8-9")</f>
        <v>235 @ RPE 8-9</v>
      </c>
      <c r="AD15" s="5" t="s">
        <v>52</v>
      </c>
    </row>
    <row r="16">
      <c r="A16" s="22" t="s">
        <v>75</v>
      </c>
      <c r="B16" s="22" t="str">
        <f>'Enter Info'!B44</f>
        <v>Chin Ups</v>
      </c>
      <c r="C16" s="22">
        <v>4.0</v>
      </c>
      <c r="D16" s="22">
        <v>6.0</v>
      </c>
      <c r="E16" s="23" t="str">
        <f>concatenate(MROUND(SUM('Enter Info'!C44)*0.75,5)," @ RPE 7-8")</f>
        <v>225 @ RPE 7-8</v>
      </c>
      <c r="F16" s="22" t="s">
        <v>52</v>
      </c>
      <c r="G16" s="23"/>
      <c r="H16" s="4"/>
      <c r="I16" s="22" t="s">
        <v>75</v>
      </c>
      <c r="J16" s="22" t="str">
        <f>'Enter Info'!B44</f>
        <v>Chin Ups</v>
      </c>
      <c r="K16" s="22">
        <v>5.0</v>
      </c>
      <c r="L16" s="22">
        <v>6.0</v>
      </c>
      <c r="M16" s="23" t="str">
        <f>concatenate(MROUND(SUM('Enter Info'!C44)*0.774,5)," @ RPE 7-8")</f>
        <v>230 @ RPE 7-8</v>
      </c>
      <c r="N16" s="22" t="s">
        <v>52</v>
      </c>
      <c r="O16" s="23"/>
      <c r="P16" s="4"/>
      <c r="Q16" s="22" t="s">
        <v>75</v>
      </c>
      <c r="R16" s="22" t="str">
        <f>'Enter Info'!B44</f>
        <v>Chin Ups</v>
      </c>
      <c r="S16" s="22">
        <v>5.0</v>
      </c>
      <c r="T16" s="22">
        <v>5.0</v>
      </c>
      <c r="U16" s="23" t="str">
        <f>concatenate(MROUND(SUM('Enter Info'!C44)*0.786,5)," @ RPE 7-8")</f>
        <v>235 @ RPE 7-8</v>
      </c>
      <c r="V16" s="22" t="s">
        <v>52</v>
      </c>
      <c r="W16" s="23"/>
      <c r="X16" s="4"/>
      <c r="Y16" s="22" t="s">
        <v>75</v>
      </c>
      <c r="Z16" s="22" t="str">
        <f>'Enter Info'!B44</f>
        <v>Chin Ups</v>
      </c>
      <c r="AA16" s="22">
        <v>5.0</v>
      </c>
      <c r="AB16" s="22">
        <v>5.0</v>
      </c>
      <c r="AC16" s="23" t="str">
        <f>concatenate(MROUND(SUM('Enter Info'!C44)*0.8,5)," @ RPE 8-9")</f>
        <v>240 @ RPE 8-9</v>
      </c>
      <c r="AD16" s="22" t="s">
        <v>52</v>
      </c>
      <c r="AE16" s="23"/>
    </row>
    <row r="17">
      <c r="A17" s="5" t="s">
        <v>93</v>
      </c>
      <c r="B17" s="5" t="s">
        <v>96</v>
      </c>
      <c r="C17" s="5">
        <v>3.0</v>
      </c>
      <c r="D17" s="24">
        <v>43692.0</v>
      </c>
      <c r="E17" s="5" t="s">
        <v>90</v>
      </c>
      <c r="F17" s="5" t="s">
        <v>94</v>
      </c>
      <c r="H17" s="4"/>
      <c r="I17" s="5" t="s">
        <v>93</v>
      </c>
      <c r="J17" s="5" t="s">
        <v>96</v>
      </c>
      <c r="K17" s="5">
        <v>3.0</v>
      </c>
      <c r="L17" s="24">
        <v>43692.0</v>
      </c>
      <c r="M17" s="5" t="s">
        <v>90</v>
      </c>
      <c r="N17" s="5" t="s">
        <v>94</v>
      </c>
      <c r="P17" s="4"/>
      <c r="Q17" s="5" t="s">
        <v>93</v>
      </c>
      <c r="R17" s="5" t="s">
        <v>96</v>
      </c>
      <c r="S17" s="5">
        <v>3.0</v>
      </c>
      <c r="T17" s="24">
        <v>43692.0</v>
      </c>
      <c r="U17" s="5" t="s">
        <v>90</v>
      </c>
      <c r="V17" s="5" t="s">
        <v>94</v>
      </c>
      <c r="X17" s="4"/>
      <c r="Y17" s="5" t="s">
        <v>93</v>
      </c>
      <c r="Z17" s="5" t="s">
        <v>96</v>
      </c>
      <c r="AA17" s="5">
        <v>3.0</v>
      </c>
      <c r="AB17" s="24">
        <v>43692.0</v>
      </c>
      <c r="AC17" s="5" t="s">
        <v>90</v>
      </c>
      <c r="AD17" s="5" t="s">
        <v>94</v>
      </c>
    </row>
    <row r="18">
      <c r="A18" s="22" t="s">
        <v>97</v>
      </c>
      <c r="B18" s="22" t="str">
        <f>'Enter Info'!B48</f>
        <v>Dumbbell Curls</v>
      </c>
      <c r="C18" s="22">
        <v>3.0</v>
      </c>
      <c r="D18" s="25">
        <v>43692.0</v>
      </c>
      <c r="E18" s="22" t="s">
        <v>90</v>
      </c>
      <c r="F18" s="22" t="s">
        <v>94</v>
      </c>
      <c r="G18" s="23"/>
      <c r="H18" s="4"/>
      <c r="I18" s="22" t="s">
        <v>97</v>
      </c>
      <c r="J18" s="22" t="str">
        <f>'Enter Info'!B48</f>
        <v>Dumbbell Curls</v>
      </c>
      <c r="K18" s="22">
        <v>3.0</v>
      </c>
      <c r="L18" s="25">
        <v>43692.0</v>
      </c>
      <c r="M18" s="22" t="s">
        <v>90</v>
      </c>
      <c r="N18" s="22" t="s">
        <v>94</v>
      </c>
      <c r="O18" s="23"/>
      <c r="P18" s="4"/>
      <c r="Q18" s="22" t="s">
        <v>97</v>
      </c>
      <c r="R18" s="22" t="str">
        <f>'Enter Info'!B48</f>
        <v>Dumbbell Curls</v>
      </c>
      <c r="S18" s="22">
        <v>3.0</v>
      </c>
      <c r="T18" s="25">
        <v>43692.0</v>
      </c>
      <c r="U18" s="22" t="s">
        <v>90</v>
      </c>
      <c r="V18" s="22" t="s">
        <v>94</v>
      </c>
      <c r="W18" s="23"/>
      <c r="X18" s="4"/>
      <c r="Y18" s="22" t="s">
        <v>97</v>
      </c>
      <c r="Z18" s="22" t="str">
        <f>'Enter Info'!B48</f>
        <v>Dumbbell Curls</v>
      </c>
      <c r="AA18" s="22">
        <v>3.0</v>
      </c>
      <c r="AB18" s="25">
        <v>43692.0</v>
      </c>
      <c r="AC18" s="22" t="s">
        <v>90</v>
      </c>
      <c r="AD18" s="22" t="s">
        <v>94</v>
      </c>
      <c r="AE18" s="23"/>
    </row>
    <row r="19">
      <c r="A19" s="5" t="s">
        <v>98</v>
      </c>
      <c r="B19" t="str">
        <f>'Enter Info'!B49</f>
        <v>Machine Tricep Extensions</v>
      </c>
      <c r="C19" s="5">
        <v>3.0</v>
      </c>
      <c r="D19" s="24">
        <v>43692.0</v>
      </c>
      <c r="E19" s="5" t="s">
        <v>90</v>
      </c>
      <c r="F19" s="5" t="s">
        <v>94</v>
      </c>
      <c r="H19" s="4"/>
      <c r="I19" s="5" t="s">
        <v>98</v>
      </c>
      <c r="J19" t="str">
        <f>'Enter Info'!B49</f>
        <v>Machine Tricep Extensions</v>
      </c>
      <c r="K19" s="5">
        <v>3.0</v>
      </c>
      <c r="L19" s="24">
        <v>43692.0</v>
      </c>
      <c r="M19" s="5" t="s">
        <v>90</v>
      </c>
      <c r="N19" s="5" t="s">
        <v>94</v>
      </c>
      <c r="P19" s="4"/>
      <c r="Q19" s="5" t="s">
        <v>98</v>
      </c>
      <c r="R19" t="str">
        <f>'Enter Info'!B49</f>
        <v>Machine Tricep Extensions</v>
      </c>
      <c r="S19" s="5">
        <v>3.0</v>
      </c>
      <c r="T19" s="24">
        <v>43692.0</v>
      </c>
      <c r="U19" s="5" t="s">
        <v>90</v>
      </c>
      <c r="V19" s="5" t="s">
        <v>94</v>
      </c>
      <c r="X19" s="4"/>
      <c r="Y19" s="5" t="s">
        <v>98</v>
      </c>
      <c r="Z19" t="str">
        <f>'Enter Info'!B49</f>
        <v>Machine Tricep Extensions</v>
      </c>
      <c r="AA19" s="5">
        <v>3.0</v>
      </c>
      <c r="AB19" s="24">
        <v>43692.0</v>
      </c>
      <c r="AC19" s="5" t="s">
        <v>90</v>
      </c>
      <c r="AD19" s="5" t="s">
        <v>94</v>
      </c>
    </row>
    <row r="20">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c r="A21" s="8"/>
      <c r="B21" s="8" t="s">
        <v>99</v>
      </c>
      <c r="C21" s="12"/>
      <c r="D21" s="12"/>
      <c r="E21" s="12"/>
      <c r="F21" s="12"/>
      <c r="G21" s="12"/>
      <c r="H21" s="4"/>
      <c r="I21" s="8"/>
      <c r="J21" s="8" t="s">
        <v>99</v>
      </c>
      <c r="K21" s="12"/>
      <c r="L21" s="12"/>
      <c r="M21" s="12"/>
      <c r="N21" s="12"/>
      <c r="O21" s="12"/>
      <c r="P21" s="4"/>
      <c r="Q21" s="8"/>
      <c r="R21" s="8" t="s">
        <v>99</v>
      </c>
      <c r="S21" s="12"/>
      <c r="T21" s="12"/>
      <c r="U21" s="12"/>
      <c r="V21" s="12"/>
      <c r="W21" s="12"/>
      <c r="X21" s="4"/>
      <c r="Y21" s="8"/>
      <c r="Z21" s="8" t="s">
        <v>99</v>
      </c>
      <c r="AA21" s="12"/>
      <c r="AB21" s="12"/>
      <c r="AC21" s="12"/>
      <c r="AD21" s="12"/>
      <c r="AE21" s="12"/>
    </row>
    <row r="22">
      <c r="A22" s="13" t="s">
        <v>26</v>
      </c>
      <c r="B22" s="13" t="s">
        <v>28</v>
      </c>
      <c r="C22" s="13" t="s">
        <v>29</v>
      </c>
      <c r="D22" s="13" t="s">
        <v>31</v>
      </c>
      <c r="E22" s="13" t="s">
        <v>32</v>
      </c>
      <c r="F22" s="13" t="s">
        <v>33</v>
      </c>
      <c r="G22" s="13" t="s">
        <v>35</v>
      </c>
      <c r="H22" s="4"/>
      <c r="I22" s="13" t="s">
        <v>26</v>
      </c>
      <c r="J22" s="13" t="s">
        <v>28</v>
      </c>
      <c r="K22" s="13" t="s">
        <v>29</v>
      </c>
      <c r="L22" s="13" t="s">
        <v>31</v>
      </c>
      <c r="M22" s="13" t="s">
        <v>32</v>
      </c>
      <c r="N22" s="13" t="s">
        <v>33</v>
      </c>
      <c r="O22" s="13" t="s">
        <v>35</v>
      </c>
      <c r="P22" s="4"/>
      <c r="Q22" s="13" t="s">
        <v>26</v>
      </c>
      <c r="R22" s="13" t="s">
        <v>28</v>
      </c>
      <c r="S22" s="13" t="s">
        <v>29</v>
      </c>
      <c r="T22" s="13" t="s">
        <v>31</v>
      </c>
      <c r="U22" s="13" t="s">
        <v>32</v>
      </c>
      <c r="V22" s="13" t="s">
        <v>33</v>
      </c>
      <c r="W22" s="13" t="s">
        <v>35</v>
      </c>
      <c r="X22" s="4"/>
      <c r="Y22" s="13" t="s">
        <v>26</v>
      </c>
      <c r="Z22" s="13" t="s">
        <v>28</v>
      </c>
      <c r="AA22" s="13" t="s">
        <v>29</v>
      </c>
      <c r="AB22" s="13" t="s">
        <v>31</v>
      </c>
      <c r="AC22" s="13" t="s">
        <v>32</v>
      </c>
      <c r="AD22" s="13" t="s">
        <v>33</v>
      </c>
      <c r="AE22" s="13" t="s">
        <v>35</v>
      </c>
    </row>
    <row r="23">
      <c r="A23" s="15" t="s">
        <v>38</v>
      </c>
      <c r="B23" s="15" t="str">
        <f>'Enter Info'!B42</f>
        <v>Conventional Deadlift</v>
      </c>
      <c r="C23" s="17">
        <v>2.0</v>
      </c>
      <c r="D23" s="17">
        <v>3.0</v>
      </c>
      <c r="E23" s="18" t="str">
        <f>concatenate(MROUND(SUM('Enter Info'!C42)*0.85,5)," @ RPE 7-8")</f>
        <v>385 @ RPE 7-8</v>
      </c>
      <c r="F23" s="19" t="s">
        <v>51</v>
      </c>
      <c r="G23" s="18"/>
      <c r="H23" s="20"/>
      <c r="I23" s="15" t="s">
        <v>38</v>
      </c>
      <c r="J23" s="15" t="str">
        <f>'Enter Info'!B42</f>
        <v>Conventional Deadlift</v>
      </c>
      <c r="K23" s="17">
        <v>2.0</v>
      </c>
      <c r="L23" s="17">
        <v>3.0</v>
      </c>
      <c r="M23" s="18" t="str">
        <f>concatenate(MROUND(SUM('Enter Info'!C42)*0.863,5)," @ RPE 7-8")</f>
        <v>390 @ RPE 7-8</v>
      </c>
      <c r="N23" s="19" t="s">
        <v>51</v>
      </c>
      <c r="O23" s="18"/>
      <c r="P23" s="20"/>
      <c r="Q23" s="15" t="s">
        <v>38</v>
      </c>
      <c r="R23" s="15" t="str">
        <f>'Enter Info'!B42</f>
        <v>Conventional Deadlift</v>
      </c>
      <c r="S23" s="17">
        <v>3.0</v>
      </c>
      <c r="T23" s="17">
        <v>2.0</v>
      </c>
      <c r="U23" s="18" t="str">
        <f>concatenate(MROUND(SUM('Enter Info'!C42)*0.892,5)," @ RPE 8-9")</f>
        <v>400 @ RPE 8-9</v>
      </c>
      <c r="V23" s="19" t="s">
        <v>51</v>
      </c>
      <c r="W23" s="18"/>
      <c r="X23" s="20"/>
      <c r="Y23" s="15" t="s">
        <v>38</v>
      </c>
      <c r="Z23" s="15" t="str">
        <f>'Enter Info'!B42</f>
        <v>Conventional Deadlift</v>
      </c>
      <c r="AA23" s="17">
        <v>3.0</v>
      </c>
      <c r="AB23" s="17">
        <v>1.0</v>
      </c>
      <c r="AC23" s="18" t="str">
        <f>concatenate(MROUND(SUM('Enter Info'!C42)*0.922,5)," @ RPE 8-9")</f>
        <v>415 @ RPE 8-9</v>
      </c>
      <c r="AD23" s="22" t="s">
        <v>51</v>
      </c>
      <c r="AE23" s="18"/>
    </row>
    <row r="24">
      <c r="A24" s="21" t="s">
        <v>38</v>
      </c>
      <c r="B24" s="5" t="str">
        <f>'Enter Info'!B42</f>
        <v>Conventional Deadlift</v>
      </c>
      <c r="C24" s="5">
        <v>3.0</v>
      </c>
      <c r="D24" s="5">
        <v>5.0</v>
      </c>
      <c r="E24" t="str">
        <f>concatenate(MROUND(SUM('Enter Info'!C42)*0.786,5)," @ RPE 7-8")</f>
        <v>355 @ RPE 7-8</v>
      </c>
      <c r="F24" s="5" t="s">
        <v>52</v>
      </c>
      <c r="H24" s="4"/>
      <c r="I24" s="21" t="s">
        <v>38</v>
      </c>
      <c r="J24" s="5" t="str">
        <f>'Enter Info'!B42</f>
        <v>Conventional Deadlift</v>
      </c>
      <c r="K24" s="5">
        <v>4.0</v>
      </c>
      <c r="L24" s="5">
        <v>5.0</v>
      </c>
      <c r="M24" t="str">
        <f>concatenate(MROUND(SUM('Enter Info'!C42)*0.799,5)," @ RPE 7-8")</f>
        <v>360 @ RPE 7-8</v>
      </c>
      <c r="N24" s="5" t="s">
        <v>52</v>
      </c>
      <c r="P24" s="4"/>
      <c r="Q24" s="21" t="s">
        <v>38</v>
      </c>
      <c r="R24" s="5" t="str">
        <f>'Enter Info'!B42</f>
        <v>Conventional Deadlift</v>
      </c>
      <c r="S24" s="5">
        <v>4.0</v>
      </c>
      <c r="T24" s="5">
        <v>5.0</v>
      </c>
      <c r="U24" t="str">
        <f>concatenate(MROUND(SUM('Enter Info'!C42)*0.811,5)," @ RPE 8-9")</f>
        <v>365 @ RPE 8-9</v>
      </c>
      <c r="V24" s="5" t="s">
        <v>52</v>
      </c>
      <c r="X24" s="4"/>
      <c r="Y24" s="21" t="s">
        <v>38</v>
      </c>
      <c r="Z24" s="5" t="str">
        <f>'Enter Info'!B42</f>
        <v>Conventional Deadlift</v>
      </c>
      <c r="AA24" s="5">
        <v>5.0</v>
      </c>
      <c r="AB24" s="5">
        <v>4.0</v>
      </c>
      <c r="AC24" t="str">
        <f>concatenate(MROUND(SUM('Enter Info'!C42)*0.837,5)," @ RPE 8-9")</f>
        <v>375 @ RPE 8-9</v>
      </c>
      <c r="AD24" s="5" t="s">
        <v>52</v>
      </c>
    </row>
    <row r="25">
      <c r="A25" s="22" t="s">
        <v>75</v>
      </c>
      <c r="B25" s="23" t="str">
        <f>'Enter Info'!B40</f>
        <v>Front Squat</v>
      </c>
      <c r="C25" s="22">
        <v>4.0</v>
      </c>
      <c r="D25" s="22">
        <v>7.0</v>
      </c>
      <c r="E25" s="23" t="str">
        <f>concatenate(MROUND(SUM('Enter Info'!C40)*0.762,5)," @ RPE 7-8")</f>
        <v>210 @ RPE 7-8</v>
      </c>
      <c r="F25" s="22" t="s">
        <v>52</v>
      </c>
      <c r="G25" s="23"/>
      <c r="H25" s="4"/>
      <c r="I25" s="22" t="s">
        <v>75</v>
      </c>
      <c r="J25" s="23" t="str">
        <f>'Enter Info'!B40</f>
        <v>Front Squat</v>
      </c>
      <c r="K25" s="22">
        <v>4.0</v>
      </c>
      <c r="L25" s="22">
        <v>7.0</v>
      </c>
      <c r="M25" s="23" t="str">
        <f>concatenate(MROUND(SUM('Enter Info'!C40)*0.774,5)," @ RPE 7-8")</f>
        <v>215 @ RPE 7-8</v>
      </c>
      <c r="N25" s="22" t="s">
        <v>52</v>
      </c>
      <c r="O25" s="23"/>
      <c r="P25" s="4"/>
      <c r="Q25" s="22" t="s">
        <v>75</v>
      </c>
      <c r="R25" s="23" t="str">
        <f>'Enter Info'!B40</f>
        <v>Front Squat</v>
      </c>
      <c r="S25" s="22">
        <v>5.0</v>
      </c>
      <c r="T25" s="22">
        <v>6.0</v>
      </c>
      <c r="U25" s="23" t="str">
        <f>concatenate(MROUND(SUM('Enter Info'!C40)*0.824,5)," @ RPE 8-9")</f>
        <v>225 @ RPE 8-9</v>
      </c>
      <c r="V25" s="22" t="s">
        <v>52</v>
      </c>
      <c r="W25" s="23"/>
      <c r="X25" s="4"/>
      <c r="Y25" s="22" t="s">
        <v>75</v>
      </c>
      <c r="Z25" s="23" t="str">
        <f>'Enter Info'!B40</f>
        <v>Front Squat</v>
      </c>
      <c r="AA25" s="22">
        <v>5.0</v>
      </c>
      <c r="AB25" s="22">
        <v>6.0</v>
      </c>
      <c r="AC25" s="23" t="str">
        <f>concatenate(MROUND(SUM('Enter Info'!C40)*0.837,5)," @ RPE 8-9")</f>
        <v>230 @ RPE 8-9</v>
      </c>
      <c r="AD25" s="22" t="s">
        <v>52</v>
      </c>
      <c r="AE25" s="23"/>
    </row>
    <row r="26">
      <c r="A26" s="5" t="s">
        <v>89</v>
      </c>
      <c r="B26" s="5" t="str">
        <f>'Enter Info'!B37</f>
        <v>Seated Dumbbell Press</v>
      </c>
      <c r="C26" s="5">
        <v>3.0</v>
      </c>
      <c r="D26" s="24">
        <v>43628.0</v>
      </c>
      <c r="E26" s="5" t="s">
        <v>90</v>
      </c>
      <c r="F26" s="5" t="s">
        <v>91</v>
      </c>
      <c r="H26" s="4"/>
      <c r="I26" s="5" t="s">
        <v>89</v>
      </c>
      <c r="J26" s="5" t="str">
        <f>'Enter Info'!B37</f>
        <v>Seated Dumbbell Press</v>
      </c>
      <c r="K26" s="5">
        <v>3.0</v>
      </c>
      <c r="L26" s="24">
        <v>43628.0</v>
      </c>
      <c r="M26" s="5" t="s">
        <v>90</v>
      </c>
      <c r="N26" s="5" t="s">
        <v>91</v>
      </c>
      <c r="P26" s="4"/>
      <c r="Q26" s="5" t="s">
        <v>89</v>
      </c>
      <c r="R26" s="5" t="str">
        <f>'Enter Info'!B37</f>
        <v>Seated Dumbbell Press</v>
      </c>
      <c r="S26" s="5">
        <v>3.0</v>
      </c>
      <c r="T26" s="24">
        <v>43628.0</v>
      </c>
      <c r="U26" s="5" t="s">
        <v>90</v>
      </c>
      <c r="V26" s="5" t="s">
        <v>91</v>
      </c>
      <c r="X26" s="4"/>
      <c r="Y26" s="5" t="s">
        <v>89</v>
      </c>
      <c r="Z26" s="5" t="str">
        <f>'Enter Info'!B37</f>
        <v>Seated Dumbbell Press</v>
      </c>
      <c r="AA26" s="5">
        <v>3.0</v>
      </c>
      <c r="AB26" s="24">
        <v>43628.0</v>
      </c>
      <c r="AC26" s="5" t="s">
        <v>90</v>
      </c>
      <c r="AD26" s="5" t="s">
        <v>91</v>
      </c>
    </row>
    <row r="27">
      <c r="A27" s="22" t="s">
        <v>93</v>
      </c>
      <c r="B27" s="22" t="str">
        <f>'Enter Info'!B38</f>
        <v>Barbell Upright Rows</v>
      </c>
      <c r="C27" s="22">
        <v>3.0</v>
      </c>
      <c r="D27" s="25">
        <v>43692.0</v>
      </c>
      <c r="E27" s="22" t="s">
        <v>90</v>
      </c>
      <c r="F27" s="22" t="s">
        <v>94</v>
      </c>
      <c r="G27" s="23"/>
      <c r="H27" s="4"/>
      <c r="I27" s="22" t="s">
        <v>93</v>
      </c>
      <c r="J27" s="22" t="str">
        <f>'Enter Info'!B38</f>
        <v>Barbell Upright Rows</v>
      </c>
      <c r="K27" s="22">
        <v>3.0</v>
      </c>
      <c r="L27" s="25">
        <v>43692.0</v>
      </c>
      <c r="M27" s="22" t="s">
        <v>90</v>
      </c>
      <c r="N27" s="22" t="s">
        <v>94</v>
      </c>
      <c r="O27" s="23"/>
      <c r="P27" s="4"/>
      <c r="Q27" s="22" t="s">
        <v>93</v>
      </c>
      <c r="R27" s="22" t="str">
        <f>'Enter Info'!B38</f>
        <v>Barbell Upright Rows</v>
      </c>
      <c r="S27" s="22">
        <v>3.0</v>
      </c>
      <c r="T27" s="25">
        <v>43692.0</v>
      </c>
      <c r="U27" s="22" t="s">
        <v>90</v>
      </c>
      <c r="V27" s="22" t="s">
        <v>94</v>
      </c>
      <c r="W27" s="23"/>
      <c r="X27" s="4"/>
      <c r="Y27" s="22" t="s">
        <v>93</v>
      </c>
      <c r="Z27" s="22" t="str">
        <f>'Enter Info'!B38</f>
        <v>Barbell Upright Rows</v>
      </c>
      <c r="AA27" s="22">
        <v>3.0</v>
      </c>
      <c r="AB27" s="25">
        <v>43692.0</v>
      </c>
      <c r="AC27" s="22" t="s">
        <v>90</v>
      </c>
      <c r="AD27" s="5" t="s">
        <v>94</v>
      </c>
    </row>
    <row r="28">
      <c r="A28" s="5" t="s">
        <v>93</v>
      </c>
      <c r="B28" t="str">
        <f>'Enter Info'!B47</f>
        <v>Cable Crunches</v>
      </c>
      <c r="C28" s="5">
        <v>3.0</v>
      </c>
      <c r="D28" s="24">
        <v>43692.0</v>
      </c>
      <c r="E28" s="5" t="s">
        <v>90</v>
      </c>
      <c r="F28" s="5" t="s">
        <v>94</v>
      </c>
      <c r="H28" s="4"/>
      <c r="I28" s="5" t="s">
        <v>93</v>
      </c>
      <c r="J28" t="str">
        <f>'Enter Info'!B47</f>
        <v>Cable Crunches</v>
      </c>
      <c r="K28" s="5">
        <v>3.0</v>
      </c>
      <c r="L28" s="24">
        <v>43692.0</v>
      </c>
      <c r="M28" s="5" t="s">
        <v>90</v>
      </c>
      <c r="N28" s="5" t="s">
        <v>94</v>
      </c>
      <c r="P28" s="4"/>
      <c r="Q28" s="5" t="s">
        <v>93</v>
      </c>
      <c r="R28" t="str">
        <f>'Enter Info'!B47</f>
        <v>Cable Crunches</v>
      </c>
      <c r="S28" s="5">
        <v>3.0</v>
      </c>
      <c r="T28" s="24">
        <v>43692.0</v>
      </c>
      <c r="U28" s="5" t="s">
        <v>90</v>
      </c>
      <c r="V28" s="5" t="s">
        <v>94</v>
      </c>
      <c r="X28" s="4"/>
      <c r="Y28" s="5" t="s">
        <v>93</v>
      </c>
      <c r="Z28" t="str">
        <f>'Enter Info'!B47</f>
        <v>Cable Crunches</v>
      </c>
      <c r="AA28" s="5">
        <v>3.0</v>
      </c>
      <c r="AB28" s="24">
        <v>43692.0</v>
      </c>
      <c r="AC28" s="5" t="s">
        <v>90</v>
      </c>
      <c r="AD28" s="5" t="s">
        <v>94</v>
      </c>
    </row>
    <row r="29">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c r="A30" s="8"/>
      <c r="B30" s="8" t="s">
        <v>100</v>
      </c>
      <c r="C30" s="12"/>
      <c r="D30" s="12"/>
      <c r="E30" s="12"/>
      <c r="F30" s="12"/>
      <c r="G30" s="12"/>
      <c r="H30" s="4"/>
      <c r="I30" s="8"/>
      <c r="J30" s="8" t="s">
        <v>100</v>
      </c>
      <c r="K30" s="12"/>
      <c r="L30" s="12"/>
      <c r="M30" s="12"/>
      <c r="N30" s="12"/>
      <c r="O30" s="12"/>
      <c r="P30" s="4"/>
      <c r="Q30" s="8"/>
      <c r="R30" s="8" t="s">
        <v>100</v>
      </c>
      <c r="S30" s="12"/>
      <c r="T30" s="12"/>
      <c r="U30" s="12"/>
      <c r="V30" s="12"/>
      <c r="W30" s="12"/>
      <c r="X30" s="4"/>
      <c r="Y30" s="8"/>
      <c r="Z30" s="8" t="s">
        <v>100</v>
      </c>
      <c r="AA30" s="12"/>
      <c r="AB30" s="12"/>
      <c r="AC30" s="12"/>
      <c r="AD30" s="12"/>
      <c r="AE30" s="12"/>
    </row>
    <row r="31">
      <c r="A31" s="13" t="s">
        <v>26</v>
      </c>
      <c r="B31" s="13" t="s">
        <v>28</v>
      </c>
      <c r="C31" s="13" t="s">
        <v>29</v>
      </c>
      <c r="D31" s="13" t="s">
        <v>31</v>
      </c>
      <c r="E31" s="13" t="s">
        <v>32</v>
      </c>
      <c r="F31" s="13" t="s">
        <v>33</v>
      </c>
      <c r="G31" s="13" t="s">
        <v>35</v>
      </c>
      <c r="H31" s="4"/>
      <c r="I31" s="13" t="s">
        <v>26</v>
      </c>
      <c r="J31" s="13" t="s">
        <v>28</v>
      </c>
      <c r="K31" s="13" t="s">
        <v>29</v>
      </c>
      <c r="L31" s="13" t="s">
        <v>31</v>
      </c>
      <c r="M31" s="13" t="s">
        <v>32</v>
      </c>
      <c r="N31" s="13" t="s">
        <v>33</v>
      </c>
      <c r="O31" s="13" t="s">
        <v>35</v>
      </c>
      <c r="P31" s="4"/>
      <c r="Q31" s="13" t="s">
        <v>26</v>
      </c>
      <c r="R31" s="13" t="s">
        <v>28</v>
      </c>
      <c r="S31" s="13" t="s">
        <v>29</v>
      </c>
      <c r="T31" s="13" t="s">
        <v>31</v>
      </c>
      <c r="U31" s="13" t="s">
        <v>32</v>
      </c>
      <c r="V31" s="13" t="s">
        <v>33</v>
      </c>
      <c r="W31" s="13" t="s">
        <v>35</v>
      </c>
      <c r="X31" s="4"/>
      <c r="Y31" s="13" t="s">
        <v>26</v>
      </c>
      <c r="Z31" s="13" t="s">
        <v>28</v>
      </c>
      <c r="AA31" s="13" t="s">
        <v>29</v>
      </c>
      <c r="AB31" s="13" t="s">
        <v>31</v>
      </c>
      <c r="AC31" s="13" t="s">
        <v>32</v>
      </c>
      <c r="AD31" s="13" t="s">
        <v>33</v>
      </c>
      <c r="AE31" s="13" t="s">
        <v>35</v>
      </c>
    </row>
    <row r="32">
      <c r="A32" s="5" t="s">
        <v>38</v>
      </c>
      <c r="B32" s="5" t="str">
        <f>'Enter Info'!B39</f>
        <v>Low Bar Back Squat</v>
      </c>
      <c r="C32" s="5">
        <v>4.0</v>
      </c>
      <c r="D32" s="5">
        <v>6.0</v>
      </c>
      <c r="E32" t="str">
        <f>concatenate(MROUND(SUM('Enter Info'!C39)*0.774,5)," @ RPE 7-8")</f>
        <v>295 @ RPE 7-8</v>
      </c>
      <c r="F32" s="5" t="s">
        <v>52</v>
      </c>
      <c r="G32" s="5"/>
      <c r="H32" s="4"/>
      <c r="I32" s="5" t="s">
        <v>38</v>
      </c>
      <c r="J32" s="5" t="str">
        <f>'Enter Info'!B39</f>
        <v>Low Bar Back Squat</v>
      </c>
      <c r="K32" s="5">
        <v>4.0</v>
      </c>
      <c r="L32" s="5">
        <v>6.0</v>
      </c>
      <c r="M32" t="str">
        <f>concatenate(MROUND(SUM('Enter Info'!C39)*0.79,5)," @ RPE 7-8")</f>
        <v>300 @ RPE 7-8</v>
      </c>
      <c r="N32" s="5" t="s">
        <v>52</v>
      </c>
      <c r="O32" s="5"/>
      <c r="P32" s="4"/>
      <c r="Q32" s="5" t="s">
        <v>38</v>
      </c>
      <c r="R32" s="5" t="str">
        <f>'Enter Info'!B39</f>
        <v>Low Bar Back Squat</v>
      </c>
      <c r="S32" s="5">
        <v>5.0</v>
      </c>
      <c r="T32" s="5">
        <v>5.0</v>
      </c>
      <c r="U32" t="str">
        <f>concatenate(MROUND(SUM('Enter Info'!C39)*0.81,5)," @ RPE 8-9")</f>
        <v>310 @ RPE 8-9</v>
      </c>
      <c r="V32" s="5" t="s">
        <v>52</v>
      </c>
      <c r="W32" s="5"/>
      <c r="X32" s="4"/>
      <c r="Y32" s="5" t="s">
        <v>38</v>
      </c>
      <c r="Z32" s="5" t="str">
        <f>'Enter Info'!B39</f>
        <v>Low Bar Back Squat</v>
      </c>
      <c r="AA32" s="5">
        <v>5.0</v>
      </c>
      <c r="AB32" s="5">
        <v>5.0</v>
      </c>
      <c r="AC32" t="str">
        <f>concatenate(MROUND(SUM('Enter Info'!C39)*0.824,5)," @ RPE 8-9")</f>
        <v>315 @ RPE 8-9</v>
      </c>
      <c r="AD32" s="5" t="s">
        <v>52</v>
      </c>
      <c r="AE32" s="5"/>
    </row>
    <row r="33">
      <c r="A33" s="22" t="s">
        <v>75</v>
      </c>
      <c r="B33" s="23" t="str">
        <f>'Enter Info'!B34</f>
        <v>Close Grip Bench Press</v>
      </c>
      <c r="C33" s="22">
        <v>5.0</v>
      </c>
      <c r="D33" s="22">
        <v>6.0</v>
      </c>
      <c r="E33" s="23" t="str">
        <f>concatenate(MROUND(SUM('Enter Info'!C33)*0.774,5)," @ RPE 7-8")</f>
        <v>220 @ RPE 7-8</v>
      </c>
      <c r="F33" s="22" t="s">
        <v>52</v>
      </c>
      <c r="G33" s="23"/>
      <c r="H33" s="4"/>
      <c r="I33" s="22" t="s">
        <v>75</v>
      </c>
      <c r="J33" s="23" t="str">
        <f>'Enter Info'!B34</f>
        <v>Close Grip Bench Press</v>
      </c>
      <c r="K33" s="22">
        <v>5.0</v>
      </c>
      <c r="L33" s="22">
        <v>6.0</v>
      </c>
      <c r="M33" s="23" t="str">
        <f>concatenate(MROUND(SUM('Enter Info'!C33)*0.79,5)," @ RPE 7-8")</f>
        <v>225 @ RPE 7-8</v>
      </c>
      <c r="N33" s="22" t="s">
        <v>52</v>
      </c>
      <c r="O33" s="23"/>
      <c r="P33" s="4"/>
      <c r="Q33" s="22" t="s">
        <v>75</v>
      </c>
      <c r="R33" s="23" t="str">
        <f>'Enter Info'!B34</f>
        <v>Close Grip Bench Press</v>
      </c>
      <c r="S33" s="22">
        <v>5.0</v>
      </c>
      <c r="T33" s="22">
        <v>5.0</v>
      </c>
      <c r="U33" s="23" t="str">
        <f>concatenate(MROUND(SUM('Enter Info'!C33)*0.81,5)," @ RPE 8-9")</f>
        <v>230 @ RPE 8-9</v>
      </c>
      <c r="V33" s="22" t="s">
        <v>52</v>
      </c>
      <c r="W33" s="23"/>
      <c r="X33" s="4"/>
      <c r="Y33" s="22" t="s">
        <v>75</v>
      </c>
      <c r="Z33" s="23" t="str">
        <f>'Enter Info'!B34</f>
        <v>Close Grip Bench Press</v>
      </c>
      <c r="AA33" s="22">
        <v>5.0</v>
      </c>
      <c r="AB33" s="22">
        <v>5.0</v>
      </c>
      <c r="AC33" s="23" t="str">
        <f>concatenate(MROUND(SUM('Enter Info'!C33)*0.824,5)," @ RPE 8-9")</f>
        <v>235 @ RPE 8-9</v>
      </c>
      <c r="AD33" s="22" t="s">
        <v>52</v>
      </c>
      <c r="AE33" s="23"/>
    </row>
    <row r="34">
      <c r="A34" s="5" t="s">
        <v>89</v>
      </c>
      <c r="B34" s="5" t="str">
        <f>'Enter Info'!B45</f>
        <v>Pendlay Rows</v>
      </c>
      <c r="C34" s="5">
        <v>3.0</v>
      </c>
      <c r="D34" s="24">
        <v>43628.0</v>
      </c>
      <c r="E34" s="5" t="s">
        <v>90</v>
      </c>
      <c r="F34" s="5" t="s">
        <v>91</v>
      </c>
      <c r="H34" s="4"/>
      <c r="I34" s="5" t="s">
        <v>89</v>
      </c>
      <c r="J34" s="5" t="str">
        <f>'Enter Info'!B45</f>
        <v>Pendlay Rows</v>
      </c>
      <c r="K34" s="5">
        <v>3.0</v>
      </c>
      <c r="L34" s="24">
        <v>43628.0</v>
      </c>
      <c r="M34" s="5" t="s">
        <v>90</v>
      </c>
      <c r="N34" s="5" t="s">
        <v>91</v>
      </c>
      <c r="P34" s="4"/>
      <c r="Q34" s="5" t="s">
        <v>89</v>
      </c>
      <c r="R34" s="5" t="str">
        <f>'Enter Info'!B45</f>
        <v>Pendlay Rows</v>
      </c>
      <c r="S34" s="5">
        <v>3.0</v>
      </c>
      <c r="T34" s="24">
        <v>43628.0</v>
      </c>
      <c r="U34" s="5" t="s">
        <v>90</v>
      </c>
      <c r="V34" s="5" t="s">
        <v>91</v>
      </c>
      <c r="X34" s="4"/>
      <c r="Y34" s="5" t="s">
        <v>89</v>
      </c>
      <c r="Z34" s="5" t="str">
        <f>'Enter Info'!B45</f>
        <v>Pendlay Rows</v>
      </c>
      <c r="AA34" s="5">
        <v>3.0</v>
      </c>
      <c r="AB34" s="24">
        <v>43628.0</v>
      </c>
      <c r="AC34" s="5" t="s">
        <v>90</v>
      </c>
      <c r="AD34" s="5" t="s">
        <v>91</v>
      </c>
    </row>
    <row r="35">
      <c r="A35" s="22" t="s">
        <v>92</v>
      </c>
      <c r="B35" s="23" t="str">
        <f>'Enter Info'!B41</f>
        <v>Belt Squat</v>
      </c>
      <c r="C35" s="22">
        <v>3.0</v>
      </c>
      <c r="D35" s="25">
        <v>43628.0</v>
      </c>
      <c r="E35" s="22" t="s">
        <v>90</v>
      </c>
      <c r="F35" s="22" t="s">
        <v>91</v>
      </c>
      <c r="G35" s="23"/>
      <c r="H35" s="4"/>
      <c r="I35" s="22" t="s">
        <v>92</v>
      </c>
      <c r="J35" s="23" t="str">
        <f>'Enter Info'!B41</f>
        <v>Belt Squat</v>
      </c>
      <c r="K35" s="22">
        <v>3.0</v>
      </c>
      <c r="L35" s="25">
        <v>43628.0</v>
      </c>
      <c r="M35" s="22" t="s">
        <v>90</v>
      </c>
      <c r="N35" s="22" t="s">
        <v>91</v>
      </c>
      <c r="O35" s="23"/>
      <c r="P35" s="4"/>
      <c r="Q35" s="22" t="s">
        <v>92</v>
      </c>
      <c r="R35" s="23" t="str">
        <f>'Enter Info'!B41</f>
        <v>Belt Squat</v>
      </c>
      <c r="S35" s="22">
        <v>3.0</v>
      </c>
      <c r="T35" s="25">
        <v>43628.0</v>
      </c>
      <c r="U35" s="22" t="s">
        <v>90</v>
      </c>
      <c r="V35" s="22" t="s">
        <v>91</v>
      </c>
      <c r="W35" s="23"/>
      <c r="X35" s="4"/>
      <c r="Y35" s="22" t="s">
        <v>92</v>
      </c>
      <c r="Z35" s="23" t="str">
        <f>'Enter Info'!B41</f>
        <v>Belt Squat</v>
      </c>
      <c r="AA35" s="22">
        <v>3.0</v>
      </c>
      <c r="AB35" s="25">
        <v>43628.0</v>
      </c>
      <c r="AC35" s="22" t="s">
        <v>90</v>
      </c>
      <c r="AD35" s="22" t="s">
        <v>91</v>
      </c>
      <c r="AE35" s="23"/>
    </row>
    <row r="36">
      <c r="A36" s="5" t="s">
        <v>97</v>
      </c>
      <c r="B36" t="str">
        <f>'Enter Info'!B35</f>
        <v>Machine Flies</v>
      </c>
      <c r="C36" s="5">
        <v>3.0</v>
      </c>
      <c r="D36" s="24">
        <v>43692.0</v>
      </c>
      <c r="E36" s="5" t="s">
        <v>90</v>
      </c>
      <c r="F36" s="5" t="s">
        <v>94</v>
      </c>
      <c r="H36" s="4"/>
      <c r="I36" s="5" t="s">
        <v>97</v>
      </c>
      <c r="J36" t="str">
        <f>'Enter Info'!B35</f>
        <v>Machine Flies</v>
      </c>
      <c r="K36" s="5">
        <v>3.0</v>
      </c>
      <c r="L36" s="24">
        <v>43692.0</v>
      </c>
      <c r="M36" s="5" t="s">
        <v>90</v>
      </c>
      <c r="N36" s="5" t="s">
        <v>94</v>
      </c>
      <c r="P36" s="4"/>
      <c r="Q36" s="5" t="s">
        <v>97</v>
      </c>
      <c r="R36" t="str">
        <f>'Enter Info'!B35</f>
        <v>Machine Flies</v>
      </c>
      <c r="S36" s="5">
        <v>3.0</v>
      </c>
      <c r="T36" s="24">
        <v>43692.0</v>
      </c>
      <c r="U36" s="5" t="s">
        <v>90</v>
      </c>
      <c r="V36" s="5" t="s">
        <v>94</v>
      </c>
      <c r="X36" s="4"/>
      <c r="Y36" s="5" t="s">
        <v>97</v>
      </c>
      <c r="Z36" t="str">
        <f>'Enter Info'!B35</f>
        <v>Machine Flies</v>
      </c>
      <c r="AA36" s="5">
        <v>3.0</v>
      </c>
      <c r="AB36" s="24">
        <v>43692.0</v>
      </c>
      <c r="AC36" s="5" t="s">
        <v>90</v>
      </c>
      <c r="AD36" s="5" t="s">
        <v>94</v>
      </c>
    </row>
    <row r="37">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71"/>
    <col customWidth="1" min="2" max="2" width="43.57"/>
    <col customWidth="1" min="5" max="5" width="29.14"/>
    <col customWidth="1" min="7" max="7" width="29.14"/>
  </cols>
  <sheetData>
    <row r="1">
      <c r="A1" s="1"/>
      <c r="B1" s="1" t="s">
        <v>1</v>
      </c>
      <c r="C1" s="2"/>
      <c r="D1" s="2"/>
      <c r="E1" s="2"/>
      <c r="F1" s="3"/>
      <c r="G1" s="3"/>
    </row>
    <row r="2">
      <c r="A2" s="6"/>
      <c r="B2" s="6"/>
      <c r="C2" s="7"/>
      <c r="D2" s="7"/>
      <c r="E2" s="7"/>
      <c r="F2" s="4"/>
      <c r="G2" s="4"/>
    </row>
    <row r="3">
      <c r="A3" s="8"/>
      <c r="B3" s="8" t="s">
        <v>22</v>
      </c>
      <c r="C3" s="10"/>
      <c r="D3" s="10"/>
      <c r="E3" s="10"/>
      <c r="F3" s="12"/>
      <c r="G3" s="12"/>
    </row>
    <row r="4">
      <c r="A4" s="13" t="s">
        <v>26</v>
      </c>
      <c r="B4" s="13" t="s">
        <v>28</v>
      </c>
      <c r="C4" s="13" t="s">
        <v>29</v>
      </c>
      <c r="D4" s="13" t="s">
        <v>31</v>
      </c>
      <c r="E4" s="13" t="s">
        <v>32</v>
      </c>
      <c r="F4" s="13" t="s">
        <v>33</v>
      </c>
      <c r="G4" s="13" t="s">
        <v>35</v>
      </c>
    </row>
    <row r="5">
      <c r="A5" s="5" t="s">
        <v>38</v>
      </c>
      <c r="B5" s="5" t="str">
        <f>'Enter Info'!B39</f>
        <v>Low Bar Back Squat</v>
      </c>
      <c r="C5" s="5">
        <v>3.0</v>
      </c>
      <c r="D5" s="5">
        <v>5.0</v>
      </c>
      <c r="E5" t="str">
        <f>concatenate(MROUND(SUM('Enter Info'!C39)*0.643,5)," @ RPE 7-8")</f>
        <v>245 @ RPE 7-8</v>
      </c>
      <c r="F5" s="5" t="s">
        <v>52</v>
      </c>
    </row>
    <row r="6">
      <c r="A6" s="22" t="s">
        <v>75</v>
      </c>
      <c r="B6" s="22" t="str">
        <f>'Enter Info'!B36</f>
        <v>Standing Barbell OHP</v>
      </c>
      <c r="C6" s="22">
        <v>3.0</v>
      </c>
      <c r="D6" s="22">
        <v>5.0</v>
      </c>
      <c r="E6" s="23" t="str">
        <f>concatenate(MROUND(SUM('Enter Info'!C36)*0.643,5)," @ RPE 7-8")</f>
        <v>110 @ RPE 7-8</v>
      </c>
      <c r="F6" s="22" t="s">
        <v>52</v>
      </c>
      <c r="G6" s="23"/>
    </row>
    <row r="7">
      <c r="A7" s="5" t="s">
        <v>89</v>
      </c>
      <c r="B7" s="5" t="str">
        <f>'Enter Info'!B43</f>
        <v>Romanian Deadlift</v>
      </c>
      <c r="C7" s="5">
        <v>2.0</v>
      </c>
      <c r="D7" s="24">
        <v>43692.0</v>
      </c>
      <c r="E7" s="5" t="s">
        <v>90</v>
      </c>
      <c r="F7" s="5" t="s">
        <v>91</v>
      </c>
    </row>
    <row r="8">
      <c r="A8" s="22" t="s">
        <v>89</v>
      </c>
      <c r="B8" s="22" t="str">
        <f>'Enter Info'!B45</f>
        <v>Pendlay Rows</v>
      </c>
      <c r="C8" s="22">
        <v>2.0</v>
      </c>
      <c r="D8" s="25">
        <v>43692.0</v>
      </c>
      <c r="E8" s="22" t="s">
        <v>90</v>
      </c>
      <c r="F8" s="22" t="s">
        <v>91</v>
      </c>
      <c r="G8" s="23"/>
    </row>
    <row r="9">
      <c r="A9" s="5" t="s">
        <v>93</v>
      </c>
      <c r="B9" s="5" t="str">
        <f>'Enter Info'!B46</f>
        <v>Ab Rollouts</v>
      </c>
      <c r="C9" s="5">
        <v>2.0</v>
      </c>
      <c r="D9" s="24">
        <v>43758.0</v>
      </c>
      <c r="E9" s="5" t="s">
        <v>90</v>
      </c>
      <c r="F9" s="5" t="s">
        <v>94</v>
      </c>
    </row>
    <row r="10">
      <c r="A10" s="4"/>
      <c r="B10" s="4"/>
      <c r="C10" s="4"/>
      <c r="D10" s="4"/>
      <c r="E10" s="4"/>
      <c r="F10" s="4"/>
      <c r="G10" s="4"/>
    </row>
    <row r="11">
      <c r="A11" s="8"/>
      <c r="B11" s="8" t="s">
        <v>95</v>
      </c>
      <c r="C11" s="12"/>
      <c r="D11" s="12"/>
      <c r="E11" s="12"/>
      <c r="F11" s="12"/>
      <c r="G11" s="12"/>
    </row>
    <row r="12">
      <c r="A12" s="13" t="s">
        <v>26</v>
      </c>
      <c r="B12" s="13" t="s">
        <v>28</v>
      </c>
      <c r="C12" s="13" t="s">
        <v>29</v>
      </c>
      <c r="D12" s="13" t="s">
        <v>31</v>
      </c>
      <c r="E12" s="13" t="s">
        <v>32</v>
      </c>
      <c r="F12" s="13" t="s">
        <v>33</v>
      </c>
      <c r="G12" s="13" t="s">
        <v>35</v>
      </c>
    </row>
    <row r="13">
      <c r="A13" s="5" t="s">
        <v>38</v>
      </c>
      <c r="B13" s="5" t="str">
        <f>'Enter Info'!B33</f>
        <v>Bench Press</v>
      </c>
      <c r="C13" s="5">
        <v>3.0</v>
      </c>
      <c r="D13" s="5">
        <v>5.0</v>
      </c>
      <c r="E13" t="str">
        <f>concatenate(MROUND(SUM('Enter Info'!C33)*0.643,5)," @ RPE 7-8")</f>
        <v>185 @ RPE 7-8</v>
      </c>
      <c r="F13" s="5" t="s">
        <v>52</v>
      </c>
    </row>
    <row r="14">
      <c r="A14" s="22" t="s">
        <v>75</v>
      </c>
      <c r="B14" s="22" t="str">
        <f>'Enter Info'!B44</f>
        <v>Chin Ups</v>
      </c>
      <c r="C14" s="22">
        <v>3.0</v>
      </c>
      <c r="D14" s="22">
        <v>5.0</v>
      </c>
      <c r="E14" s="23" t="str">
        <f>concatenate(MROUND(SUM('Enter Info'!C44)*0.643,5)," @ RPE 7-8")</f>
        <v>195 @ RPE 7-8</v>
      </c>
      <c r="F14" s="22" t="s">
        <v>52</v>
      </c>
      <c r="G14" s="23"/>
    </row>
    <row r="15">
      <c r="A15" s="5" t="s">
        <v>93</v>
      </c>
      <c r="B15" s="5" t="s">
        <v>96</v>
      </c>
      <c r="C15" s="5">
        <v>2.0</v>
      </c>
      <c r="D15" s="24">
        <v>43758.0</v>
      </c>
      <c r="E15" s="5" t="s">
        <v>90</v>
      </c>
      <c r="F15" s="5" t="s">
        <v>94</v>
      </c>
    </row>
    <row r="16">
      <c r="A16" s="22" t="s">
        <v>97</v>
      </c>
      <c r="B16" s="22" t="str">
        <f>'Enter Info'!B48</f>
        <v>Dumbbell Curls</v>
      </c>
      <c r="C16" s="22">
        <v>3.0</v>
      </c>
      <c r="D16" s="25">
        <v>43758.0</v>
      </c>
      <c r="E16" s="22" t="s">
        <v>90</v>
      </c>
      <c r="F16" s="22" t="s">
        <v>94</v>
      </c>
      <c r="G16" s="23"/>
    </row>
    <row r="17">
      <c r="A17" s="5" t="s">
        <v>98</v>
      </c>
      <c r="B17" t="str">
        <f>'Enter Info'!B49</f>
        <v>Machine Tricep Extensions</v>
      </c>
      <c r="C17" s="5">
        <v>3.0</v>
      </c>
      <c r="D17" s="24">
        <v>43758.0</v>
      </c>
      <c r="E17" s="5" t="s">
        <v>90</v>
      </c>
      <c r="F17" s="5" t="s">
        <v>94</v>
      </c>
    </row>
    <row r="18">
      <c r="A18" s="4"/>
      <c r="B18" s="4"/>
      <c r="C18" s="4"/>
      <c r="D18" s="4"/>
      <c r="E18" s="4"/>
      <c r="F18" s="4"/>
      <c r="G18" s="4"/>
    </row>
    <row r="19">
      <c r="A19" s="8"/>
      <c r="B19" s="8" t="s">
        <v>99</v>
      </c>
      <c r="C19" s="12"/>
      <c r="D19" s="12"/>
      <c r="E19" s="12"/>
      <c r="F19" s="12"/>
      <c r="G19" s="12"/>
    </row>
    <row r="20">
      <c r="A20" s="13" t="s">
        <v>26</v>
      </c>
      <c r="B20" s="13" t="s">
        <v>28</v>
      </c>
      <c r="C20" s="13" t="s">
        <v>29</v>
      </c>
      <c r="D20" s="13" t="s">
        <v>31</v>
      </c>
      <c r="E20" s="13" t="s">
        <v>32</v>
      </c>
      <c r="F20" s="13" t="s">
        <v>33</v>
      </c>
      <c r="G20" s="13" t="s">
        <v>35</v>
      </c>
    </row>
    <row r="21">
      <c r="A21" s="5" t="s">
        <v>38</v>
      </c>
      <c r="B21" s="5" t="str">
        <f>'Enter Info'!B34</f>
        <v>Close Grip Bench Press</v>
      </c>
      <c r="C21" s="5">
        <v>3.0</v>
      </c>
      <c r="D21" s="5">
        <v>4.0</v>
      </c>
      <c r="E21" t="str">
        <f>concatenate(MROUND(SUM('Enter Info'!C34)*0.651,5)," @ RPE 7-8")</f>
        <v>180 @ RPE 7-8</v>
      </c>
      <c r="F21" s="5" t="s">
        <v>52</v>
      </c>
    </row>
    <row r="22">
      <c r="A22" s="22" t="s">
        <v>75</v>
      </c>
      <c r="B22" s="23" t="str">
        <f>'Enter Info'!B40</f>
        <v>Front Squat</v>
      </c>
      <c r="C22" s="22">
        <v>3.0</v>
      </c>
      <c r="D22" s="22">
        <v>4.0</v>
      </c>
      <c r="E22" s="23" t="str">
        <f>concatenate(MROUND(SUM('Enter Info'!C40)*0.651,5)," @ RPE 7-8")</f>
        <v>180 @ RPE 7-8</v>
      </c>
      <c r="F22" s="22" t="s">
        <v>52</v>
      </c>
      <c r="G22" s="23"/>
    </row>
    <row r="23">
      <c r="A23" s="5" t="s">
        <v>89</v>
      </c>
      <c r="B23" s="5" t="str">
        <f>'Enter Info'!B37</f>
        <v>Seated Dumbbell Press</v>
      </c>
      <c r="C23" s="5">
        <v>2.0</v>
      </c>
      <c r="D23" s="24">
        <v>43692.0</v>
      </c>
      <c r="E23" s="5" t="s">
        <v>90</v>
      </c>
      <c r="F23" s="5" t="s">
        <v>91</v>
      </c>
    </row>
    <row r="24">
      <c r="A24" s="22" t="s">
        <v>92</v>
      </c>
      <c r="B24" s="23" t="str">
        <f>'Enter Info'!B45</f>
        <v>Pendlay Rows</v>
      </c>
      <c r="C24" s="22">
        <v>2.0</v>
      </c>
      <c r="D24" s="25">
        <v>43692.0</v>
      </c>
      <c r="E24" s="22" t="s">
        <v>90</v>
      </c>
      <c r="F24" s="22" t="s">
        <v>91</v>
      </c>
      <c r="G24" s="23"/>
    </row>
    <row r="25">
      <c r="A25" s="5" t="s">
        <v>93</v>
      </c>
      <c r="B25" s="5" t="str">
        <f>'Enter Info'!B38</f>
        <v>Barbell Upright Rows</v>
      </c>
      <c r="C25" s="5">
        <v>2.0</v>
      </c>
      <c r="D25" s="24">
        <v>43758.0</v>
      </c>
      <c r="E25" s="5" t="s">
        <v>90</v>
      </c>
      <c r="F25" s="5" t="s">
        <v>94</v>
      </c>
    </row>
    <row r="26">
      <c r="A26" s="4"/>
      <c r="B26" s="4"/>
      <c r="C26" s="4"/>
      <c r="D26" s="4"/>
      <c r="E26" s="4"/>
      <c r="F26" s="4"/>
      <c r="G26" s="4"/>
    </row>
    <row r="27">
      <c r="A27" s="8"/>
      <c r="B27" s="8" t="s">
        <v>100</v>
      </c>
      <c r="C27" s="12"/>
      <c r="D27" s="12"/>
      <c r="E27" s="12"/>
      <c r="F27" s="12"/>
      <c r="G27" s="12"/>
    </row>
    <row r="28">
      <c r="A28" s="13" t="s">
        <v>26</v>
      </c>
      <c r="B28" s="13" t="s">
        <v>28</v>
      </c>
      <c r="C28" s="13" t="s">
        <v>29</v>
      </c>
      <c r="D28" s="13" t="s">
        <v>31</v>
      </c>
      <c r="E28" s="13" t="s">
        <v>32</v>
      </c>
      <c r="F28" s="13" t="s">
        <v>33</v>
      </c>
      <c r="G28" s="13" t="s">
        <v>35</v>
      </c>
    </row>
    <row r="29">
      <c r="A29" s="5" t="s">
        <v>38</v>
      </c>
      <c r="B29" s="5" t="str">
        <f>'Enter Info'!B39</f>
        <v>Low Bar Back Squat</v>
      </c>
      <c r="C29" s="5">
        <v>3.0</v>
      </c>
      <c r="D29" s="5">
        <v>3.0</v>
      </c>
      <c r="E29" t="str">
        <f>concatenate(MROUND(SUM('Enter Info'!C39)*0.7,5)," @ RPE 7-8")</f>
        <v>265 @ RPE 7-8</v>
      </c>
      <c r="F29" s="5" t="s">
        <v>52</v>
      </c>
      <c r="G29" s="5"/>
    </row>
    <row r="30">
      <c r="A30" s="22" t="s">
        <v>75</v>
      </c>
      <c r="B30" s="23" t="str">
        <f>'Enter Info'!B33</f>
        <v>Bench Press</v>
      </c>
      <c r="C30" s="22">
        <v>3.0</v>
      </c>
      <c r="D30" s="22">
        <v>3.0</v>
      </c>
      <c r="E30" s="23" t="str">
        <f>concatenate(MROUND(SUM('Enter Info'!C33)*0.7,5)," @ RPE 7-8")</f>
        <v>200 @ RPE 7-8</v>
      </c>
      <c r="F30" s="22" t="s">
        <v>52</v>
      </c>
      <c r="G30" s="23"/>
    </row>
    <row r="31">
      <c r="A31" s="5" t="s">
        <v>93</v>
      </c>
      <c r="B31" s="5" t="s">
        <v>101</v>
      </c>
      <c r="C31" s="5">
        <v>2.0</v>
      </c>
      <c r="D31" s="24">
        <v>43758.0</v>
      </c>
      <c r="E31" s="5" t="s">
        <v>90</v>
      </c>
      <c r="F31" s="5" t="s">
        <v>94</v>
      </c>
    </row>
    <row r="32">
      <c r="A32" s="22" t="s">
        <v>97</v>
      </c>
      <c r="B32" s="23" t="str">
        <f>'Enter Info'!B35</f>
        <v>Machine Flies</v>
      </c>
      <c r="C32" s="22">
        <v>2.0</v>
      </c>
      <c r="D32" s="25">
        <v>43758.0</v>
      </c>
      <c r="E32" s="22" t="s">
        <v>90</v>
      </c>
      <c r="F32" s="22" t="s">
        <v>94</v>
      </c>
      <c r="G32" s="23"/>
    </row>
    <row r="33">
      <c r="A33" s="5" t="s">
        <v>98</v>
      </c>
      <c r="B33" s="5" t="s">
        <v>96</v>
      </c>
      <c r="C33" s="5">
        <v>2.0</v>
      </c>
      <c r="D33" s="24">
        <v>43758.0</v>
      </c>
      <c r="E33" s="5" t="s">
        <v>90</v>
      </c>
      <c r="F33" s="5" t="s">
        <v>94</v>
      </c>
    </row>
    <row r="34">
      <c r="A34" s="4"/>
      <c r="B34" s="4"/>
      <c r="C34" s="4"/>
      <c r="D34" s="4"/>
      <c r="E34" s="4"/>
      <c r="F34" s="4"/>
      <c r="G34" s="4"/>
    </row>
    <row r="35">
      <c r="A35" s="8"/>
      <c r="B35" s="8" t="s">
        <v>102</v>
      </c>
      <c r="C35" s="12"/>
      <c r="D35" s="12"/>
      <c r="E35" s="12"/>
      <c r="F35" s="12"/>
      <c r="G35" s="12"/>
    </row>
    <row r="36">
      <c r="A36" s="13" t="s">
        <v>26</v>
      </c>
      <c r="B36" s="13" t="s">
        <v>28</v>
      </c>
      <c r="C36" s="13" t="s">
        <v>29</v>
      </c>
      <c r="D36" s="13" t="s">
        <v>31</v>
      </c>
      <c r="E36" s="13" t="s">
        <v>32</v>
      </c>
      <c r="F36" s="13" t="s">
        <v>33</v>
      </c>
      <c r="G36" s="13" t="s">
        <v>35</v>
      </c>
    </row>
    <row r="37">
      <c r="A37" s="5" t="s">
        <v>38</v>
      </c>
      <c r="B37" s="5" t="str">
        <f>'Enter Info'!B42</f>
        <v>Conventional Deadlift</v>
      </c>
      <c r="C37" s="5">
        <v>3.0</v>
      </c>
      <c r="D37" s="5">
        <v>3.0</v>
      </c>
      <c r="E37" t="str">
        <f>concatenate(MROUND(SUM('Enter Info'!C42)*0.7,5)," @ RPE 7-8")</f>
        <v>315 @ RPE 7-8</v>
      </c>
      <c r="F37" s="5" t="s">
        <v>52</v>
      </c>
    </row>
    <row r="38">
      <c r="A38" s="22" t="s">
        <v>75</v>
      </c>
      <c r="B38" s="22" t="str">
        <f>'Enter Info'!B36</f>
        <v>Standing Barbell OHP</v>
      </c>
      <c r="C38" s="22">
        <v>3.0</v>
      </c>
      <c r="D38" s="22">
        <v>3.0</v>
      </c>
      <c r="E38" s="23" t="str">
        <f>concatenate(MROUND(SUM('Enter Info'!C36)*0.7,5)," @ RPE 7-8")</f>
        <v>120 @ RPE 7-8</v>
      </c>
      <c r="F38" s="22" t="s">
        <v>52</v>
      </c>
      <c r="G38" s="22"/>
    </row>
    <row r="39">
      <c r="A39" s="5" t="s">
        <v>89</v>
      </c>
      <c r="B39" t="str">
        <f>'Enter Info'!B44</f>
        <v>Chin Ups</v>
      </c>
      <c r="C39" s="5">
        <v>2.0</v>
      </c>
      <c r="D39" s="24">
        <v>43692.0</v>
      </c>
      <c r="E39" s="5" t="s">
        <v>90</v>
      </c>
      <c r="F39" s="5" t="s">
        <v>91</v>
      </c>
      <c r="G39" s="5"/>
    </row>
    <row r="40">
      <c r="A40" s="22" t="s">
        <v>92</v>
      </c>
      <c r="B40" s="23" t="str">
        <f>'Enter Info'!B41</f>
        <v>Belt Squat</v>
      </c>
      <c r="C40" s="22">
        <v>2.0</v>
      </c>
      <c r="D40" s="25">
        <v>43692.0</v>
      </c>
      <c r="E40" s="22" t="s">
        <v>90</v>
      </c>
      <c r="F40" s="22" t="s">
        <v>91</v>
      </c>
      <c r="G40" s="23"/>
    </row>
    <row r="41">
      <c r="A41" s="5" t="s">
        <v>93</v>
      </c>
      <c r="B41" t="str">
        <f>'Enter Info'!B47</f>
        <v>Cable Crunches</v>
      </c>
      <c r="C41" s="5">
        <v>2.0</v>
      </c>
      <c r="D41" s="24">
        <v>43758.0</v>
      </c>
      <c r="E41" s="5" t="s">
        <v>90</v>
      </c>
      <c r="F41" s="5" t="s">
        <v>94</v>
      </c>
    </row>
    <row r="42">
      <c r="A42" s="4"/>
      <c r="B42" s="4"/>
      <c r="C42" s="4"/>
      <c r="D42" s="4"/>
      <c r="E42" s="4"/>
      <c r="F42" s="4"/>
      <c r="G42" s="4"/>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21">
      <c r="A21" s="26" t="str">
        <f>HYPERLINK("reactivetrainingsystems.com","**This RPE chart was created by Reactive Training Systems")</f>
        <v>**This RPE chart was created by Reactive Training Systems</v>
      </c>
    </row>
  </sheetData>
  <drawing r:id="rId1"/>
</worksheet>
</file>