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Generate" sheetId="2" r:id="rId5"/>
    <sheet state="visible" name="Recommendation" sheetId="3" r:id="rId6"/>
    <sheet state="hidden" name="Lookups" sheetId="4" r:id="rId7"/>
    <sheet state="visible" name="Meal Plan Combinations" sheetId="5" r:id="rId8"/>
    <sheet state="visible" name="Ingredients" sheetId="6" r:id="rId9"/>
    <sheet state="visible" name="Recipes" sheetId="7" r:id="rId10"/>
    <sheet state="hidden" name="ServingsWorth" sheetId="8" r:id="rId11"/>
    <sheet state="hidden" name="Meals" sheetId="9" r:id="rId12"/>
    <sheet state="hidden" name="AllCombinations" sheetId="10" r:id="rId13"/>
  </sheets>
  <definedNames>
    <definedName name="IngredientsData">Ingredients!$A$4:$I$193</definedName>
    <definedName name="Sex">Lookups!$A$2:$A$3</definedName>
    <definedName name="IngredientsNames">Ingredients!$A$5:$A$49</definedName>
    <definedName name="ActivityLevels">Lookups!$B$2:$B$6</definedName>
    <definedName name="Goal">Lookups!$C$2:$C$3</definedName>
    <definedName name="RecipesWorth">Recipes!$A$4:$I$203</definedName>
    <definedName name="MealNames">ServingsWorth!$A$3:$A$15</definedName>
  </definedNames>
  <calcPr/>
  <pivotCaches>
    <pivotCache cacheId="0" r:id="rId14"/>
  </pivotCaches>
</workbook>
</file>

<file path=xl/sharedStrings.xml><?xml version="1.0" encoding="utf-8"?>
<sst xmlns="http://schemas.openxmlformats.org/spreadsheetml/2006/main" count="5697" uniqueCount="233">
  <si>
    <t>Instructions on how to use this generator</t>
  </si>
  <si>
    <t>Enter the following information below to generate a plant based meal plan appropriate for your goals</t>
  </si>
  <si>
    <t>1.) Go to the "Generate" tab and enter the required information. The calculator will generate your daily calorie goals and a 50/25/25 macro split. If your calories need to be adjusted up or down for individual variances, adjust activity level</t>
  </si>
  <si>
    <t>ENTER INFO BELOW</t>
  </si>
  <si>
    <t>RECOMMENDED MEAL PLAN AND SERVING SIZES</t>
  </si>
  <si>
    <t>and the calorie modifier number as needed. Macronutrient split cannot currently be modified in this first version of the meal plan generator and will be defaulted to 50% carbs, 25% protein and 25% fat. The meal plan generator currently</t>
  </si>
  <si>
    <t>Age</t>
  </si>
  <si>
    <t xml:space="preserve">only considers calorie goals right now, but this wil be updated to match protein, carb and fat goals as closely as possible in the next update. To manualy adjust for calorie goals, youc an go to the "Recipes" tab and adjust individual </t>
  </si>
  <si>
    <t>ingredients as needed to match macronutrients for now.</t>
  </si>
  <si>
    <t xml:space="preserve">2.) Go to the "Recommendation" tab after entering your information in the "Generate" tab. The generator will recommend a meal plan combination that will match your calorie goal number most accurately. There will be three meals </t>
  </si>
  <si>
    <t>YOUR DAILY CALORIE GOALS ARE:</t>
  </si>
  <si>
    <t>listed as well as a snack. Every meal is based around serving sizes for the base recipe so it will recommend a serving size number for each meal, the ingredient and calorie amount for the base recipe as well as the ingredient and calorie</t>
  </si>
  <si>
    <t>amount for the amount of servings recommended for you. Follow the preparation instructions and use the total ingredient amount listed for each meal. As mentioned in step one, if you'd like to change ingredient amounts, change that</t>
  </si>
  <si>
    <t>in the "Ingredients" tab. This first version will only give you one day's worth of meal plans, but the next version will have three days listed out with different meal combinations. To manually adjust the meal plan for now, go to the</t>
  </si>
  <si>
    <t xml:space="preserve">"Meal Plan Combinations" tab and select the desired recipes for Meal Plan 1. </t>
  </si>
  <si>
    <t>3.) Please send any feedback to ryan@aethixfitness.com. This is only version 1 of the generator and will be updated extensively. Thanks!</t>
  </si>
  <si>
    <t>UPDATES COMING IN VERSION 2:</t>
  </si>
  <si>
    <t>- Matching meal plans for macros automatically</t>
  </si>
  <si>
    <t>- Adjusting individual macros within a certain margin as desired</t>
  </si>
  <si>
    <t>Calories</t>
  </si>
  <si>
    <t>- Generating 3 days worth of different meal combinations instead of just 1</t>
  </si>
  <si>
    <t>Sex</t>
  </si>
  <si>
    <t xml:space="preserve">- User will be able to add their own recipes and ingredients </t>
  </si>
  <si>
    <t>Male</t>
  </si>
  <si>
    <t>Protein</t>
  </si>
  <si>
    <t>Carb</t>
  </si>
  <si>
    <t>Fat</t>
  </si>
  <si>
    <t>Height in inches</t>
  </si>
  <si>
    <t>YOUR MACRO SPLIT IS:</t>
  </si>
  <si>
    <t>Goal</t>
  </si>
  <si>
    <t>Weight in pounds</t>
  </si>
  <si>
    <t>Calorie Modifier</t>
  </si>
  <si>
    <t>Calorie goal</t>
  </si>
  <si>
    <t>Activity Level</t>
  </si>
  <si>
    <t>Recommended Meal plan</t>
  </si>
  <si>
    <t>High</t>
  </si>
  <si>
    <t>Maintain</t>
  </si>
  <si>
    <t>PROTEIN MACROS</t>
  </si>
  <si>
    <t>At least 1 gram of protein per lb of body weight is recommended for those who are cutting and interested in maintaining maximal muscle mass</t>
  </si>
  <si>
    <t>At least 0.8 grams of protein per lb of body weight is recommended for those who are gaining or maintaining and interested in maximal muscle gain</t>
  </si>
  <si>
    <t>Protein Modifier</t>
  </si>
  <si>
    <t>1 g/lb/bw</t>
  </si>
  <si>
    <t>Female</t>
  </si>
  <si>
    <t>Very low</t>
  </si>
  <si>
    <t>Gain</t>
  </si>
  <si>
    <t>Low</t>
  </si>
  <si>
    <t>Lose</t>
  </si>
  <si>
    <t>Fair</t>
  </si>
  <si>
    <t>Very high</t>
  </si>
  <si>
    <t>VIEW RECOMMENDED MEAL PLAN AND SERVING SIZES</t>
  </si>
  <si>
    <t>Meal one</t>
  </si>
  <si>
    <t>Change meal plan combinations as desired here</t>
  </si>
  <si>
    <t>Calories per serving</t>
  </si>
  <si>
    <t>Meal plan</t>
  </si>
  <si>
    <t>Meal two</t>
  </si>
  <si>
    <t>Meal three</t>
  </si>
  <si>
    <t>Snack</t>
  </si>
  <si>
    <t>Carbs</t>
  </si>
  <si>
    <t>Fiber</t>
  </si>
  <si>
    <t>Meal plan 1</t>
  </si>
  <si>
    <t>Black Bean and Quinoa Salad</t>
  </si>
  <si>
    <t>Superfood Smoothie</t>
  </si>
  <si>
    <t>Tempeh Stir Fry</t>
  </si>
  <si>
    <t>Trail mix</t>
  </si>
  <si>
    <t>Meal plan 2</t>
  </si>
  <si>
    <t>Seitan Burrito Bowl</t>
  </si>
  <si>
    <t>Sausage and Veggie Pasta</t>
  </si>
  <si>
    <t>Protein Nicecream</t>
  </si>
  <si>
    <t xml:space="preserve">List of ingredients and ingredient info </t>
  </si>
  <si>
    <t>Servings</t>
  </si>
  <si>
    <t>Total Calories</t>
  </si>
  <si>
    <t>Ingredient</t>
  </si>
  <si>
    <t>Base unit</t>
  </si>
  <si>
    <t>Meal plan 3</t>
  </si>
  <si>
    <t>Highest Amount</t>
  </si>
  <si>
    <t>Info</t>
  </si>
  <si>
    <t>Morning Oats</t>
  </si>
  <si>
    <t>Seitan Masala</t>
  </si>
  <si>
    <t>TVP Chili with Farro</t>
  </si>
  <si>
    <t>Apple</t>
  </si>
  <si>
    <t>1/2 apple</t>
  </si>
  <si>
    <t>Apples and Peanut Butter</t>
  </si>
  <si>
    <t>None</t>
  </si>
  <si>
    <t>*Based on NCCDB Info</t>
  </si>
  <si>
    <t>Avocado</t>
  </si>
  <si>
    <t>1/2 avocado (68 grams)</t>
  </si>
  <si>
    <t>1.5 avocado (204 grams)</t>
  </si>
  <si>
    <t>Balsamic Vinegar</t>
  </si>
  <si>
    <t>1 TBSP (16 grams)</t>
  </si>
  <si>
    <t>3 TBSP</t>
  </si>
  <si>
    <t>Banana</t>
  </si>
  <si>
    <t>1/2 banana (50 grams)</t>
  </si>
  <si>
    <t>2 bananas (200 grams)</t>
  </si>
  <si>
    <t>Black Beans</t>
  </si>
  <si>
    <t>1/2 cup (45 grams)</t>
  </si>
  <si>
    <t>2 servings</t>
  </si>
  <si>
    <t>*Trader Joe's Canned Black Beans</t>
  </si>
  <si>
    <t>Broccoli</t>
  </si>
  <si>
    <t>1 serving (85 grams)</t>
  </si>
  <si>
    <t>Brown Rice</t>
  </si>
  <si>
    <t>1/4 cup (50 grams)</t>
  </si>
  <si>
    <t>*Trader Joe's Quick Cook Brown Rice</t>
  </si>
  <si>
    <t>Cauliflower</t>
  </si>
  <si>
    <t>Crushed Tomatoes</t>
  </si>
  <si>
    <t>50 grams</t>
  </si>
  <si>
    <t>Meal plan 4</t>
  </si>
  <si>
    <t>300 grams</t>
  </si>
  <si>
    <t>Diced Tomatoes</t>
  </si>
  <si>
    <t>100 grams</t>
  </si>
  <si>
    <t>400 grams</t>
  </si>
  <si>
    <t>*Based on Upton's Traditional Seitan</t>
  </si>
  <si>
    <t>Ezekiel Bread</t>
  </si>
  <si>
    <t>1 piece (34 grams)</t>
  </si>
  <si>
    <t>4 pieces (136</t>
  </si>
  <si>
    <t>*Based on Ezekiel Bread</t>
  </si>
  <si>
    <t>Farro</t>
  </si>
  <si>
    <t>1 serving (30 grams)</t>
  </si>
  <si>
    <t>Flaxseed Powder</t>
  </si>
  <si>
    <t>1/2 serving (7.5 grams)</t>
  </si>
  <si>
    <t>*Based on Trader Joe's Flaxseed Meal Calorie Info</t>
  </si>
  <si>
    <t>Frozen Banana</t>
  </si>
  <si>
    <t>Frozen Blueberries</t>
  </si>
  <si>
    <t>1/2 serving (70 grams)</t>
  </si>
  <si>
    <t>Frozen Strawberries</t>
  </si>
  <si>
    <t>Garbanzo Beans</t>
  </si>
  <si>
    <t>1/2 serving (45 grams)</t>
  </si>
  <si>
    <t>Granola</t>
  </si>
  <si>
    <t>1/2 serving (27.7 grams)</t>
  </si>
  <si>
    <t>*Based on Engine 2 Plain Jane Granola</t>
  </si>
  <si>
    <t>Hemp Seeds</t>
  </si>
  <si>
    <t>*Based on Trader Joe's Hemp Seed Calorie Info</t>
  </si>
  <si>
    <t>Meal plan 5</t>
  </si>
  <si>
    <t>Kidney Beans</t>
  </si>
  <si>
    <t>Mixed Nuts</t>
  </si>
  <si>
    <t>1/2 serving (16 grams)</t>
  </si>
  <si>
    <t>Mixed Peppers</t>
  </si>
  <si>
    <t>1.5 serving (135 grams)</t>
  </si>
  <si>
    <t>Total Unit</t>
  </si>
  <si>
    <t>Nutritional Yeast</t>
  </si>
  <si>
    <t>5 grams</t>
  </si>
  <si>
    <t>15 grams</t>
  </si>
  <si>
    <t>*Based on Trader Joe's Nutritional Yeast</t>
  </si>
  <si>
    <t>Onion</t>
  </si>
  <si>
    <t>28 grams</t>
  </si>
  <si>
    <t>70 grams</t>
  </si>
  <si>
    <t>Pea Protein Powder</t>
  </si>
  <si>
    <t>1/2 scoop (15 grams)</t>
  </si>
  <si>
    <t>*True Nutrition Pea Protein Isolate Calorie Info</t>
  </si>
  <si>
    <t>Peanut Butter</t>
  </si>
  <si>
    <t>Peas</t>
  </si>
  <si>
    <t>Quinoa</t>
  </si>
  <si>
    <t>1/2 dry serving (24 grams)</t>
  </si>
  <si>
    <t>Raisins</t>
  </si>
  <si>
    <t>Meal plan 6</t>
  </si>
  <si>
    <t>Red Pepper</t>
  </si>
  <si>
    <t>150 grams</t>
  </si>
  <si>
    <t>Romaine Lettuce</t>
  </si>
  <si>
    <t>1/2 serving (42.5 grams)</t>
  </si>
  <si>
    <t>2 servings (170 grams)</t>
  </si>
  <si>
    <t>Russet Potatoes</t>
  </si>
  <si>
    <t>2 Ounces (48 grams)</t>
  </si>
  <si>
    <t>*Based on USDA Info</t>
  </si>
  <si>
    <t>Salsa</t>
  </si>
  <si>
    <t>2 TBSP (16 grams)</t>
  </si>
  <si>
    <t>10 TBSP (80 grams)</t>
  </si>
  <si>
    <t>*Based on Trader Joe's Medium Salsa</t>
  </si>
  <si>
    <t>Seitan</t>
  </si>
  <si>
    <t>1/2 serving (27.5 grams)</t>
  </si>
  <si>
    <t>2 servings (110 grams)</t>
  </si>
  <si>
    <t>Soy Milk</t>
  </si>
  <si>
    <t>1/2 cup (122 grams)</t>
  </si>
  <si>
    <t>*Trader Joe's Unsweetened Soy Milk Calorie Info</t>
  </si>
  <si>
    <t>Spinach</t>
  </si>
  <si>
    <t>Steel Cut Oats</t>
  </si>
  <si>
    <t>1/2 serving (20 grams)</t>
  </si>
  <si>
    <t>*Based on Trader Joe's Quick Cook Steel Cut Oats</t>
  </si>
  <si>
    <t>String Beans</t>
  </si>
  <si>
    <t>Super firm tofu</t>
  </si>
  <si>
    <t>2 servings (180 grams)</t>
  </si>
  <si>
    <t>*Trader Joe's Super Firm High Protein Tofu</t>
  </si>
  <si>
    <t>Sweet Potatoes</t>
  </si>
  <si>
    <t>1/2 sweet potato (55 grams)</t>
  </si>
  <si>
    <t>1.5 sweet potato (165 grams)</t>
  </si>
  <si>
    <t>Meal plan 7</t>
  </si>
  <si>
    <t>Tempeh</t>
  </si>
  <si>
    <t>1/2 serving (113 grams)</t>
  </si>
  <si>
    <t>*Trader Joe's Tempeh</t>
  </si>
  <si>
    <t>Textured Vegetable Protein (TVP)</t>
  </si>
  <si>
    <t>1/2 serving (12 grams)</t>
  </si>
  <si>
    <t>2 servings (48 grams)</t>
  </si>
  <si>
    <t>*Based on Bob's Red Mill TVP</t>
  </si>
  <si>
    <t>Tofurkey Italian Sausage</t>
  </si>
  <si>
    <t>1/2 sausage (50 grams)</t>
  </si>
  <si>
    <t>2 sausages (200 grams)</t>
  </si>
  <si>
    <t>Vegan breakfast sausage</t>
  </si>
  <si>
    <t>1 serving (44 grams)</t>
  </si>
  <si>
    <t>3 servings (132 grams)</t>
  </si>
  <si>
    <t>*Field Roast Vegan Breakfast Sausages</t>
  </si>
  <si>
    <t>Wheat Pasta</t>
  </si>
  <si>
    <t>1 serving (56 grams)</t>
  </si>
  <si>
    <t>4 servings</t>
  </si>
  <si>
    <t>*Trader Joe's Wheat Penne Pasta</t>
  </si>
  <si>
    <t>Meal plan 8</t>
  </si>
  <si>
    <t>List of ingredients in each recipe</t>
  </si>
  <si>
    <t>Recipe name</t>
  </si>
  <si>
    <t>UnitsUsed</t>
  </si>
  <si>
    <t>Meal plan 9</t>
  </si>
  <si>
    <t>Meal plan 10</t>
  </si>
  <si>
    <t>Meal plan 11</t>
  </si>
  <si>
    <t>Meal plan 12</t>
  </si>
  <si>
    <t>Meal plan 13</t>
  </si>
  <si>
    <t>Recipe type</t>
  </si>
  <si>
    <t>Steps</t>
  </si>
  <si>
    <t>Meal</t>
  </si>
  <si>
    <t xml:space="preserve">Add ingredients to blender. Blend well until smooth. </t>
  </si>
  <si>
    <t xml:space="preserve">Boil brown rice. Cut veggies and tempeh as desired and sautee at low to medium heat. Add black beans. Add brown rice and any spices desired. Sautee all ingredients together until fully cooked and serve. </t>
  </si>
  <si>
    <t>Boil pasta. Add crushed tomatoes, sliced Tofurkey sausage, spinach and peas into pan and sautee. Add any spices desired. Serve pasta in bowl when finished cooking and add sauce on top. Top with nutritional yeast.</t>
  </si>
  <si>
    <t>Breakfast slam</t>
  </si>
  <si>
    <t xml:space="preserve">Add sliced tofu to pan. Crush into small crumbled pieces with the back of a fork. Add turmeric, black pepper and black himalayan sea salt. Sautee vegan breakfast sausages until fully cooked. Air fry, boil or bake sliced potatoes as desired. Smear avocado on toast and serve everything on plate. </t>
  </si>
  <si>
    <t xml:space="preserve">Boil brown rice. Cut veggies and tempeh as desired and sautee at low to medium heat. Add black beans. Add brown rice, curry powder and any other spices desired. Sautee all ingredients together until fully cooked and serve. </t>
  </si>
  <si>
    <t>Boil TVP until fully cooked. Sautee onion (and garlic if preferred) in a large non-stick pot. Add diced tomatoes, kidney beans and cooked TVP once onions are browned. Add chili powder, cumin, salt and pepper, and any other spices desired. Let simmer until fully cooked. Simmer for longer time for better taste.</t>
  </si>
  <si>
    <t>Add steel cut oats to bowl with 1 cup liquid per 1/4 cup oats. Microwave until fully cooked. Add additional ingredients to the oatmeal. Add additional water to help mix protein powder in as needed.</t>
  </si>
  <si>
    <t xml:space="preserve">Boil brown rice. Sautee black beans, seitan and pepper and add cumin, garlic and any other spices desired. Add prepared rice and sauteed ingredients into bowl and top with romaine lettuce, avocado and salsa. </t>
  </si>
  <si>
    <t xml:space="preserve">Boil quinoa. Sautee tempeh and  in a separate pan with any spices desired. Add prepared quinoa and tempeh to bowl and mix in diced red pepper, black beans and onion. Mix everything together with the balsamic vinegar, garlic powder, cilantro or any other spices desired. </t>
  </si>
  <si>
    <t>Mix ingredients and serve.</t>
  </si>
  <si>
    <t>Make sure bananas are very ripe and freeze. Blend bananas in food processor or blender with protein powder and granola. Serve after completely blended.</t>
  </si>
  <si>
    <t>Slice apples and serve with peanut butter.</t>
  </si>
  <si>
    <t>Delta</t>
  </si>
  <si>
    <t>SUM of Calories</t>
  </si>
  <si>
    <t>SUM of Protein</t>
  </si>
  <si>
    <t>SUM of Carbs</t>
  </si>
  <si>
    <t>SUM of Fat</t>
  </si>
  <si>
    <t>SUM of Fiber</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</si>
</sst>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font>
    <font>
      <color theme="1"/>
      <name val="Roboto Condensed"/>
    </font>
    <font>
      <b/>
      <sz val="36.0"/>
      <color theme="1"/>
      <name val="Verdana"/>
    </font>
    <font>
      <b/>
      <sz val="18.0"/>
      <color rgb="FF000000"/>
      <name val="Roboto Condensed"/>
    </font>
    <font>
      <color rgb="FF000000"/>
      <name val="Arial"/>
    </font>
    <font>
      <b/>
      <sz val="18.0"/>
      <name val="Roboto Condensed"/>
    </font>
    <font>
      <b/>
      <name val="Roboto Condensed"/>
    </font>
    <font>
      <b/>
      <sz val="18.0"/>
      <color theme="1"/>
      <name val="Roboto Condensed"/>
    </font>
    <font/>
    <font>
      <b/>
      <sz val="10.0"/>
      <color theme="1"/>
      <name val="Roboto Condensed"/>
    </font>
    <font>
      <b/>
      <color rgb="FF000000"/>
      <name val="Roboto Condensed"/>
    </font>
    <font>
      <color rgb="FF000000"/>
      <name val="Roboto Condensed"/>
    </font>
    <font>
      <name val="Roboto Condensed"/>
    </font>
    <font>
      <b/>
      <color theme="1"/>
      <name val="Roboto Condensed"/>
    </font>
    <font>
      <sz val="18.0"/>
      <color theme="1"/>
      <name val="Roboto Condensed"/>
    </font>
    <font>
      <sz val="11.0"/>
      <color rgb="FF000000"/>
      <name val="Roboto Condensed"/>
    </font>
    <font>
      <b/>
      <sz val="11.0"/>
      <color rgb="FF000000"/>
      <name val="Roboto Condensed"/>
    </font>
    <font>
      <color theme="1"/>
      <name val="Arial"/>
    </font>
    <font>
      <b/>
      <color theme="1"/>
      <name val="Arial"/>
    </font>
    <font>
      <b/>
      <sz val="12.0"/>
      <color rgb="FF000000"/>
      <name val="Roboto Condensed"/>
    </font>
    <font>
      <sz val="12.0"/>
      <color rgb="FF000000"/>
      <name val="Roboto Condensed"/>
    </font>
    <font>
      <b/>
      <u/>
      <sz val="12.0"/>
      <color rgb="FF000000"/>
      <name val="Roboto Condensed"/>
    </font>
    <font>
      <b/>
      <color theme="1"/>
      <name val="Pathway Gothic One"/>
    </font>
    <font>
      <color theme="1"/>
      <name val="Pathway Gothic One"/>
    </font>
    <font>
      <color rgb="FF000000"/>
      <name val="Pathway Gothic One"/>
    </font>
    <font>
      <color rgb="FFFFFFFF"/>
      <name val="Roboto Condensed"/>
    </font>
    <font>
      <color rgb="FFFFFFFF"/>
      <name val="Arial"/>
    </font>
  </fonts>
  <fills count="9">
    <fill>
      <patternFill patternType="none"/>
    </fill>
    <fill>
      <patternFill patternType="lightGray"/>
    </fill>
    <fill>
      <patternFill patternType="solid">
        <fgColor rgb="FFFFFF00"/>
        <bgColor rgb="FFFFFF00"/>
      </patternFill>
    </fill>
    <fill>
      <patternFill patternType="solid">
        <fgColor rgb="FFC9DAF8"/>
        <bgColor rgb="FFC9DAF8"/>
      </patternFill>
    </fill>
    <fill>
      <patternFill patternType="solid">
        <fgColor rgb="FFFFF2CC"/>
        <bgColor rgb="FFFFF2CC"/>
      </patternFill>
    </fill>
    <fill>
      <patternFill patternType="solid">
        <fgColor rgb="FFB6D7A8"/>
        <bgColor rgb="FFB6D7A8"/>
      </patternFill>
    </fill>
    <fill>
      <patternFill patternType="solid">
        <fgColor rgb="FFFFFFFF"/>
        <bgColor rgb="FFFFFFFF"/>
      </patternFill>
    </fill>
    <fill>
      <patternFill patternType="solid">
        <fgColor rgb="FFD9EAD3"/>
        <bgColor rgb="FFD9EAD3"/>
      </patternFill>
    </fill>
    <fill>
      <patternFill patternType="solid">
        <fgColor rgb="FF666666"/>
        <bgColor rgb="FF666666"/>
      </patternFill>
    </fill>
  </fills>
  <borders count="1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vertical="bottom" wrapText="0"/>
    </xf>
    <xf borderId="0" fillId="0" fontId="3" numFmtId="0" xfId="0" applyAlignment="1" applyFont="1">
      <alignment readingOrder="0" shrinkToFit="0" vertical="bottom" wrapText="0"/>
    </xf>
    <xf borderId="0" fillId="0" fontId="4" numFmtId="0" xfId="0" applyAlignment="1" applyFont="1">
      <alignment shrinkToFit="0" vertical="bottom" wrapText="0"/>
    </xf>
    <xf borderId="1" fillId="2" fontId="5" numFmtId="0" xfId="0" applyAlignment="1" applyBorder="1" applyFill="1" applyFont="1">
      <alignment readingOrder="0"/>
    </xf>
    <xf borderId="0" fillId="0" fontId="3" numFmtId="0" xfId="0" applyAlignment="1" applyFont="1">
      <alignment horizontal="right" readingOrder="0" shrinkToFit="0" vertical="bottom" wrapText="0"/>
    </xf>
    <xf borderId="2" fillId="2" fontId="6" numFmtId="0" xfId="0" applyBorder="1" applyFont="1"/>
    <xf borderId="1" fillId="2" fontId="7" numFmtId="0" xfId="0" applyAlignment="1" applyBorder="1" applyFont="1">
      <alignment readingOrder="0" shrinkToFit="0" vertical="bottom" wrapText="0"/>
    </xf>
    <xf borderId="2" fillId="0" fontId="8" numFmtId="0" xfId="0" applyBorder="1" applyFont="1"/>
    <xf borderId="0" fillId="0" fontId="9" numFmtId="0" xfId="0" applyAlignment="1" applyFont="1">
      <alignment horizontal="center" readingOrder="0" shrinkToFit="0" vertical="bottom" wrapText="0"/>
    </xf>
    <xf borderId="3" fillId="0" fontId="8" numFmtId="0" xfId="0" applyBorder="1" applyFont="1"/>
    <xf borderId="3" fillId="2" fontId="6" numFmtId="0" xfId="0" applyBorder="1" applyFont="1"/>
    <xf borderId="0" fillId="0" fontId="10" numFmtId="0" xfId="0" applyAlignment="1" applyFont="1">
      <alignment readingOrder="0" shrinkToFit="0" vertical="bottom" wrapText="0"/>
    </xf>
    <xf borderId="0" fillId="0" fontId="1" numFmtId="0" xfId="0" applyAlignment="1" applyFont="1">
      <alignment shrinkToFit="0" vertical="bottom" wrapText="0"/>
    </xf>
    <xf borderId="0" fillId="0" fontId="11" numFmtId="0" xfId="0" applyAlignment="1" applyFont="1">
      <alignment shrinkToFit="0" vertical="bottom" wrapText="0"/>
    </xf>
    <xf borderId="0" fillId="0" fontId="1" numFmtId="0" xfId="0" applyAlignment="1" applyFont="1">
      <alignment readingOrder="0"/>
    </xf>
    <xf borderId="0" fillId="0" fontId="12" numFmtId="0" xfId="0" applyAlignment="1" applyFont="1">
      <alignment readingOrder="0"/>
    </xf>
    <xf borderId="0" fillId="0" fontId="13" numFmtId="0" xfId="0" applyAlignment="1" applyFont="1">
      <alignment readingOrder="0" shrinkToFit="0" vertical="bottom" wrapText="0"/>
    </xf>
    <xf borderId="1" fillId="2" fontId="3" numFmtId="0" xfId="0" applyAlignment="1" applyBorder="1" applyFont="1">
      <alignment readingOrder="0" shrinkToFit="0" vertical="bottom" wrapText="0"/>
    </xf>
    <xf borderId="4" fillId="3" fontId="13" numFmtId="0" xfId="0" applyAlignment="1" applyBorder="1" applyFill="1" applyFont="1">
      <alignment readingOrder="0" shrinkToFit="0" vertical="bottom" wrapText="0"/>
    </xf>
    <xf borderId="2" fillId="2" fontId="3" numFmtId="0" xfId="0" applyAlignment="1" applyBorder="1" applyFont="1">
      <alignment readingOrder="0" shrinkToFit="0" vertical="bottom" wrapText="0"/>
    </xf>
    <xf borderId="2" fillId="2" fontId="3" numFmtId="0" xfId="0" applyAlignment="1" applyBorder="1" applyFont="1">
      <alignment horizontal="right" readingOrder="0" shrinkToFit="0" vertical="bottom" wrapText="0"/>
    </xf>
    <xf borderId="5" fillId="4" fontId="1" numFmtId="0" xfId="0" applyAlignment="1" applyBorder="1" applyFill="1" applyFont="1">
      <alignment horizontal="left" readingOrder="0" shrinkToFit="0" vertical="bottom" wrapText="0"/>
    </xf>
    <xf borderId="3" fillId="2" fontId="3" numFmtId="0" xfId="0" applyAlignment="1" applyBorder="1" applyFont="1">
      <alignment horizontal="right" readingOrder="0" shrinkToFit="0" vertical="bottom" wrapText="0"/>
    </xf>
    <xf borderId="4" fillId="3" fontId="7" numFmtId="0" xfId="0" applyAlignment="1" applyBorder="1" applyFont="1">
      <alignment readingOrder="0" shrinkToFit="0" vertical="bottom" wrapText="0"/>
    </xf>
    <xf borderId="6" fillId="0" fontId="8" numFmtId="0" xfId="0" applyBorder="1" applyFont="1"/>
    <xf borderId="0" fillId="0" fontId="6" numFmtId="0" xfId="0" applyAlignment="1" applyFont="1">
      <alignment readingOrder="0"/>
    </xf>
    <xf borderId="1" fillId="5" fontId="1" numFmtId="0" xfId="0" applyAlignment="1" applyBorder="1" applyFill="1" applyFont="1">
      <alignment horizontal="right" readingOrder="0" shrinkToFit="0" vertical="bottom" wrapText="0"/>
    </xf>
    <xf borderId="3" fillId="5" fontId="10" numFmtId="0" xfId="0" applyAlignment="1" applyBorder="1" applyFont="1">
      <alignment readingOrder="0" shrinkToFit="0" vertical="bottom" wrapText="0"/>
    </xf>
    <xf borderId="0" fillId="0" fontId="10" numFmtId="0" xfId="0" applyAlignment="1" applyFont="1">
      <alignment horizontal="right" readingOrder="0" shrinkToFit="0" vertical="bottom" wrapText="0"/>
    </xf>
    <xf borderId="7" fillId="3" fontId="13" numFmtId="0" xfId="0" applyAlignment="1" applyBorder="1" applyFont="1">
      <alignment readingOrder="0" shrinkToFit="0" vertical="bottom" wrapText="0"/>
    </xf>
    <xf borderId="1" fillId="3" fontId="9" numFmtId="0" xfId="0" applyAlignment="1" applyBorder="1" applyFont="1">
      <alignment horizontal="center" readingOrder="0" shrinkToFit="0" vertical="bottom" wrapText="0"/>
    </xf>
    <xf borderId="8" fillId="4" fontId="1" numFmtId="0" xfId="0" applyAlignment="1" applyBorder="1" applyFont="1">
      <alignment horizontal="left" readingOrder="0" shrinkToFit="0" vertical="bottom" wrapText="0"/>
    </xf>
    <xf borderId="2" fillId="3" fontId="9" numFmtId="0" xfId="0" applyAlignment="1" applyBorder="1" applyFont="1">
      <alignment horizontal="center" readingOrder="0" shrinkToFit="0" vertical="bottom" wrapText="0"/>
    </xf>
    <xf borderId="7" fillId="0" fontId="11" numFmtId="0" xfId="0" applyAlignment="1" applyBorder="1" applyFont="1">
      <alignment shrinkToFit="0" vertical="bottom" wrapText="0"/>
    </xf>
    <xf borderId="8" fillId="0" fontId="11" numFmtId="0" xfId="0" applyAlignment="1" applyBorder="1" applyFont="1">
      <alignment shrinkToFit="0" vertical="bottom" wrapText="0"/>
    </xf>
    <xf borderId="3" fillId="3" fontId="9" numFmtId="0" xfId="0" applyAlignment="1" applyBorder="1" applyFont="1">
      <alignment horizontal="center" readingOrder="0" shrinkToFit="0" vertical="bottom" wrapText="0"/>
    </xf>
    <xf borderId="7" fillId="3" fontId="7" numFmtId="0" xfId="0" applyAlignment="1" applyBorder="1" applyFont="1">
      <alignment shrinkToFit="0" vertical="bottom" wrapText="0"/>
    </xf>
    <xf borderId="0" fillId="3" fontId="7" numFmtId="0" xfId="0" applyAlignment="1" applyFont="1">
      <alignment readingOrder="0" shrinkToFit="0" vertical="bottom" wrapText="0"/>
    </xf>
    <xf borderId="9" fillId="3" fontId="10" numFmtId="0" xfId="0" applyAlignment="1" applyBorder="1" applyFont="1">
      <alignment horizontal="right" readingOrder="0" shrinkToFit="0" vertical="bottom" wrapText="0"/>
    </xf>
    <xf borderId="4" fillId="5" fontId="1" numFmtId="0" xfId="0" applyAlignment="1" applyBorder="1" applyFont="1">
      <alignment horizontal="right" readingOrder="0" shrinkToFit="0" vertical="bottom" wrapText="0"/>
    </xf>
    <xf borderId="5" fillId="5" fontId="13" numFmtId="0" xfId="0" applyAlignment="1" applyBorder="1" applyFont="1">
      <alignment readingOrder="0" shrinkToFit="0" vertical="bottom" wrapText="0"/>
    </xf>
    <xf borderId="4" fillId="5" fontId="10" numFmtId="0" xfId="0" applyAlignment="1" applyBorder="1" applyFont="1">
      <alignment horizontal="center" readingOrder="0" shrinkToFit="0" vertical="bottom" wrapText="0"/>
    </xf>
    <xf borderId="0" fillId="0" fontId="14" numFmtId="0" xfId="0" applyAlignment="1" applyFont="1">
      <alignment shrinkToFit="0" vertical="bottom" wrapText="0"/>
    </xf>
    <xf borderId="6" fillId="5" fontId="10" numFmtId="0" xfId="0" applyAlignment="1" applyBorder="1" applyFont="1">
      <alignment horizontal="center" readingOrder="0" shrinkToFit="0" vertical="bottom" wrapText="0"/>
    </xf>
    <xf borderId="7" fillId="5" fontId="1" numFmtId="0" xfId="0" applyAlignment="1" applyBorder="1" applyFont="1">
      <alignment horizontal="right" readingOrder="0" shrinkToFit="0" vertical="bottom" wrapText="0"/>
    </xf>
    <xf borderId="8" fillId="5" fontId="13" numFmtId="0" xfId="0" applyAlignment="1" applyBorder="1" applyFont="1">
      <alignment readingOrder="0" shrinkToFit="0" vertical="bottom" wrapText="0"/>
    </xf>
    <xf borderId="5" fillId="5" fontId="10" numFmtId="0" xfId="0" applyAlignment="1" applyBorder="1" applyFont="1">
      <alignment horizontal="center" readingOrder="0" shrinkToFit="0" vertical="bottom" wrapText="0"/>
    </xf>
    <xf borderId="0" fillId="0" fontId="1" numFmtId="0" xfId="0" applyAlignment="1" applyFont="1">
      <alignment readingOrder="0" shrinkToFit="0" vertical="bottom" wrapText="0"/>
    </xf>
    <xf borderId="10" fillId="0" fontId="11" numFmtId="0" xfId="0" applyAlignment="1" applyBorder="1" applyFont="1">
      <alignment shrinkToFit="0" vertical="bottom" wrapText="0"/>
    </xf>
    <xf borderId="11" fillId="0" fontId="11" numFmtId="0" xfId="0" applyAlignment="1" applyBorder="1" applyFont="1">
      <alignment shrinkToFit="0" vertical="bottom" wrapText="0"/>
    </xf>
    <xf borderId="10" fillId="5" fontId="1" numFmtId="0" xfId="0" applyAlignment="1" applyBorder="1" applyFont="1">
      <alignment horizontal="right" readingOrder="0" shrinkToFit="0" vertical="bottom" wrapText="0"/>
    </xf>
    <xf borderId="7" fillId="0" fontId="15" numFmtId="0" xfId="0" applyBorder="1" applyFont="1"/>
    <xf borderId="12" fillId="5" fontId="13" numFmtId="0" xfId="0" applyAlignment="1" applyBorder="1" applyFont="1">
      <alignment readingOrder="0" shrinkToFit="0" vertical="bottom" wrapText="0"/>
    </xf>
    <xf borderId="0" fillId="0" fontId="15" numFmtId="0" xfId="0" applyFont="1"/>
    <xf borderId="0" fillId="0" fontId="16" numFmtId="0" xfId="0" applyAlignment="1" applyFont="1">
      <alignment horizontal="right" readingOrder="0"/>
    </xf>
    <xf borderId="13" fillId="3" fontId="16" numFmtId="0" xfId="0" applyAlignment="1" applyBorder="1" applyFont="1">
      <alignment horizontal="right" readingOrder="0"/>
    </xf>
    <xf borderId="10" fillId="3" fontId="13" numFmtId="0" xfId="0" applyAlignment="1" applyBorder="1" applyFont="1">
      <alignment readingOrder="0" shrinkToFit="0" vertical="bottom" wrapText="0"/>
    </xf>
    <xf borderId="1" fillId="0" fontId="16" numFmtId="1" xfId="0" applyAlignment="1" applyBorder="1" applyFont="1" applyNumberFormat="1">
      <alignment horizontal="center"/>
    </xf>
    <xf borderId="12" fillId="4" fontId="1" numFmtId="0" xfId="0" applyAlignment="1" applyBorder="1" applyFont="1">
      <alignment horizontal="left" readingOrder="0"/>
    </xf>
    <xf borderId="4" fillId="0" fontId="13" numFmtId="0" xfId="0" applyAlignment="1" applyBorder="1" applyFont="1">
      <alignment readingOrder="0" shrinkToFit="0" vertical="bottom" wrapText="0"/>
    </xf>
    <xf borderId="6" fillId="0" fontId="11" numFmtId="0" xfId="0" applyAlignment="1" applyBorder="1" applyFont="1">
      <alignment shrinkToFit="0" vertical="bottom" wrapText="0"/>
    </xf>
    <xf borderId="2" fillId="0" fontId="16" numFmtId="1" xfId="0" applyAlignment="1" applyBorder="1" applyFont="1" applyNumberFormat="1">
      <alignment horizontal="center"/>
    </xf>
    <xf borderId="5" fillId="0" fontId="11" numFmtId="0" xfId="0" applyAlignment="1" applyBorder="1" applyFont="1">
      <alignment shrinkToFit="0" vertical="bottom" wrapText="0"/>
    </xf>
    <xf borderId="7" fillId="0" fontId="1" numFmtId="0" xfId="0" applyAlignment="1" applyBorder="1" applyFont="1">
      <alignment readingOrder="0" shrinkToFit="0" vertical="bottom" wrapText="0"/>
    </xf>
    <xf borderId="10" fillId="0" fontId="1" numFmtId="0" xfId="0" applyAlignment="1" applyBorder="1" applyFont="1">
      <alignment readingOrder="0" shrinkToFit="0" vertical="bottom" wrapText="0"/>
    </xf>
    <xf borderId="11" fillId="0" fontId="8" numFmtId="0" xfId="0" applyBorder="1" applyFont="1"/>
    <xf borderId="12" fillId="0" fontId="11" numFmtId="0" xfId="0" applyAlignment="1" applyBorder="1" applyFont="1">
      <alignment shrinkToFit="0" vertical="bottom" wrapText="0"/>
    </xf>
    <xf borderId="0" fillId="0" fontId="13" numFmtId="0" xfId="0" applyAlignment="1" applyFont="1">
      <alignment shrinkToFit="0" vertical="bottom" wrapText="0"/>
    </xf>
    <xf borderId="1" fillId="3" fontId="6" numFmtId="0" xfId="0" applyAlignment="1" applyBorder="1" applyFont="1">
      <alignment readingOrder="0" shrinkToFit="0" vertical="bottom" wrapText="0"/>
    </xf>
    <xf borderId="0" fillId="0" fontId="17" numFmtId="0" xfId="0" applyAlignment="1" applyFont="1">
      <alignment readingOrder="0"/>
    </xf>
    <xf borderId="3" fillId="4" fontId="1" numFmtId="0" xfId="0" applyAlignment="1" applyBorder="1" applyFont="1">
      <alignment readingOrder="0" shrinkToFit="0" vertical="bottom" wrapText="0"/>
    </xf>
    <xf borderId="0" fillId="3" fontId="18" numFmtId="0" xfId="0" applyAlignment="1" applyFont="1">
      <alignment readingOrder="0" shrinkToFit="0" vertical="bottom" wrapText="0"/>
    </xf>
    <xf borderId="0" fillId="0" fontId="11" numFmtId="0" xfId="0" applyAlignment="1" applyFont="1">
      <alignment readingOrder="0" shrinkToFit="0" vertical="bottom" wrapText="0"/>
    </xf>
    <xf borderId="3" fillId="0" fontId="16" numFmtId="1" xfId="0" applyAlignment="1" applyBorder="1" applyFont="1" applyNumberFormat="1">
      <alignment horizontal="center"/>
    </xf>
    <xf borderId="0" fillId="0" fontId="19" numFmtId="0" xfId="0" applyAlignment="1" applyFont="1">
      <alignment horizontal="center" readingOrder="0" shrinkToFit="0" vertical="bottom" wrapText="0"/>
    </xf>
    <xf borderId="0" fillId="0" fontId="20" numFmtId="0" xfId="0" applyAlignment="1" applyFont="1">
      <alignment horizontal="center" shrinkToFit="0" vertical="bottom" wrapText="0"/>
    </xf>
    <xf borderId="0" fillId="0" fontId="11" numFmtId="0" xfId="0" applyAlignment="1" applyFont="1">
      <alignment horizontal="center" shrinkToFit="0" vertical="bottom" wrapText="0"/>
    </xf>
    <xf borderId="4" fillId="2" fontId="11" numFmtId="0" xfId="0" applyAlignment="1" applyBorder="1" applyFont="1">
      <alignment shrinkToFit="0" vertical="bottom" wrapText="0"/>
    </xf>
    <xf borderId="0" fillId="6" fontId="15" numFmtId="0" xfId="0" applyFill="1" applyFont="1"/>
    <xf borderId="6" fillId="2" fontId="11" numFmtId="0" xfId="0" applyAlignment="1" applyBorder="1" applyFont="1">
      <alignment shrinkToFit="0" vertical="bottom" wrapText="0"/>
    </xf>
    <xf borderId="6" fillId="2" fontId="19" numFmtId="0" xfId="0" applyAlignment="1" applyBorder="1" applyFont="1">
      <alignment horizontal="center" readingOrder="0" shrinkToFit="0" vertical="bottom" wrapText="0"/>
    </xf>
    <xf borderId="6" fillId="2" fontId="20" numFmtId="0" xfId="0" applyAlignment="1" applyBorder="1" applyFont="1">
      <alignment horizontal="center" shrinkToFit="0" vertical="bottom" wrapText="0"/>
    </xf>
    <xf borderId="5" fillId="2" fontId="20" numFmtId="0" xfId="0" applyAlignment="1" applyBorder="1" applyFont="1">
      <alignment horizontal="center" shrinkToFit="0" vertical="bottom" wrapText="0"/>
    </xf>
    <xf borderId="7" fillId="0" fontId="13" numFmtId="0" xfId="0" applyAlignment="1" applyBorder="1" applyFont="1">
      <alignment shrinkToFit="0" wrapText="1"/>
    </xf>
    <xf borderId="7" fillId="2" fontId="11" numFmtId="0" xfId="0" applyAlignment="1" applyBorder="1" applyFont="1">
      <alignment shrinkToFit="0" vertical="bottom" wrapText="0"/>
    </xf>
    <xf borderId="0" fillId="0" fontId="16" numFmtId="0" xfId="0" applyAlignment="1" applyFont="1">
      <alignment shrinkToFit="0" wrapText="1"/>
    </xf>
    <xf borderId="0" fillId="2" fontId="11" numFmtId="0" xfId="0" applyAlignment="1" applyFont="1">
      <alignment shrinkToFit="0" vertical="bottom" wrapText="0"/>
    </xf>
    <xf borderId="0" fillId="0" fontId="16" numFmtId="1" xfId="0" applyAlignment="1" applyFont="1" applyNumberFormat="1">
      <alignment horizontal="center" readingOrder="0" shrinkToFit="0" wrapText="1"/>
    </xf>
    <xf borderId="0" fillId="0" fontId="16" numFmtId="0" xfId="0" applyAlignment="1" applyFont="1">
      <alignment readingOrder="0" shrinkToFit="0" wrapText="1"/>
    </xf>
    <xf borderId="6" fillId="0" fontId="16" numFmtId="0" xfId="0" applyAlignment="1" applyBorder="1" applyFont="1">
      <alignment shrinkToFit="0" wrapText="1"/>
    </xf>
    <xf borderId="6" fillId="0" fontId="16" numFmtId="1" xfId="0" applyAlignment="1" applyBorder="1" applyFont="1" applyNumberFormat="1">
      <alignment horizontal="center" readingOrder="0" shrinkToFit="0" wrapText="1"/>
    </xf>
    <xf borderId="0" fillId="2" fontId="21" numFmtId="0" xfId="0" applyAlignment="1" applyFont="1">
      <alignment horizontal="center" readingOrder="0" shrinkToFit="0" vertical="bottom" wrapText="0"/>
    </xf>
    <xf borderId="6" fillId="0" fontId="16" numFmtId="0" xfId="0" applyAlignment="1" applyBorder="1" applyFont="1">
      <alignment readingOrder="0" shrinkToFit="0" wrapText="1"/>
    </xf>
    <xf borderId="0" fillId="2" fontId="20" numFmtId="0" xfId="0" applyAlignment="1" applyFont="1">
      <alignment horizontal="center" shrinkToFit="0" vertical="bottom" wrapText="0"/>
    </xf>
    <xf borderId="8" fillId="2" fontId="20" numFmtId="0" xfId="0" applyAlignment="1" applyBorder="1" applyFont="1">
      <alignment horizontal="center" shrinkToFit="0" vertical="bottom" wrapText="0"/>
    </xf>
    <xf borderId="0" fillId="6" fontId="16" numFmtId="0" xfId="0" applyAlignment="1" applyFont="1">
      <alignment shrinkToFit="0" wrapText="1"/>
    </xf>
    <xf borderId="0" fillId="0" fontId="22" numFmtId="0" xfId="0" applyAlignment="1" applyFont="1">
      <alignment shrinkToFit="0" vertical="bottom" wrapText="0"/>
    </xf>
    <xf borderId="0" fillId="0" fontId="13" numFmtId="0" xfId="0" applyAlignment="1" applyFont="1">
      <alignment shrinkToFit="0" wrapText="1"/>
    </xf>
    <xf borderId="0" fillId="0" fontId="23" numFmtId="0" xfId="0" applyAlignment="1" applyFont="1">
      <alignment shrinkToFit="0" vertical="bottom" wrapText="0"/>
    </xf>
    <xf borderId="10" fillId="2" fontId="24" numFmtId="0" xfId="0" applyAlignment="1" applyBorder="1" applyFont="1">
      <alignment shrinkToFit="0" vertical="bottom" wrapText="0"/>
    </xf>
    <xf borderId="0" fillId="0" fontId="13" numFmtId="0" xfId="0" applyAlignment="1" applyFont="1">
      <alignment readingOrder="0" shrinkToFit="0" wrapText="1"/>
    </xf>
    <xf borderId="11" fillId="2" fontId="24" numFmtId="0" xfId="0" applyAlignment="1" applyBorder="1" applyFont="1">
      <alignment shrinkToFit="0" vertical="bottom" wrapText="0"/>
    </xf>
    <xf borderId="0" fillId="0" fontId="1" numFmtId="0" xfId="0" applyAlignment="1" applyFont="1">
      <alignment shrinkToFit="0" wrapText="1"/>
    </xf>
    <xf borderId="12" fillId="2" fontId="24" numFmtId="0" xfId="0" applyAlignment="1" applyBorder="1" applyFont="1">
      <alignment shrinkToFit="0" vertical="bottom" wrapText="0"/>
    </xf>
    <xf borderId="0" fillId="0" fontId="24" numFmtId="0" xfId="0" applyAlignment="1" applyFont="1">
      <alignment shrinkToFit="0" vertical="bottom" wrapText="0"/>
    </xf>
    <xf borderId="4" fillId="3" fontId="13" numFmtId="0" xfId="0" applyAlignment="1" applyBorder="1" applyFont="1">
      <alignment shrinkToFit="0" wrapText="1"/>
    </xf>
    <xf borderId="0" fillId="0" fontId="25" numFmtId="0" xfId="0" applyAlignment="1" applyFont="1">
      <alignment readingOrder="0"/>
    </xf>
    <xf borderId="1" fillId="2" fontId="7" numFmtId="0" xfId="0" applyAlignment="1" applyBorder="1" applyFont="1">
      <alignment readingOrder="0"/>
    </xf>
    <xf borderId="2" fillId="2" fontId="7" numFmtId="0" xfId="0" applyAlignment="1" applyBorder="1" applyFont="1">
      <alignment readingOrder="0"/>
    </xf>
    <xf borderId="5" fillId="3" fontId="16" numFmtId="0" xfId="0" applyAlignment="1" applyBorder="1" applyFont="1">
      <alignment shrinkToFit="0" wrapText="1"/>
    </xf>
    <xf borderId="3" fillId="2" fontId="13" numFmtId="0" xfId="0" applyAlignment="1" applyBorder="1" applyFont="1">
      <alignment readingOrder="0"/>
    </xf>
    <xf borderId="4" fillId="3" fontId="16" numFmtId="1" xfId="0" applyAlignment="1" applyBorder="1" applyFont="1" applyNumberFormat="1">
      <alignment horizontal="center" readingOrder="0" shrinkToFit="0" wrapText="1"/>
    </xf>
    <xf borderId="0" fillId="3" fontId="13" numFmtId="0" xfId="0" applyAlignment="1" applyFont="1">
      <alignment readingOrder="0"/>
    </xf>
    <xf borderId="5" fillId="5" fontId="16" numFmtId="1" xfId="0" applyAlignment="1" applyBorder="1" applyFont="1" applyNumberFormat="1">
      <alignment horizontal="center" readingOrder="0" shrinkToFit="0" wrapText="1"/>
    </xf>
    <xf borderId="0" fillId="3" fontId="10" numFmtId="0" xfId="0" applyAlignment="1" applyFont="1">
      <alignment readingOrder="0"/>
    </xf>
    <xf borderId="4" fillId="6" fontId="16" numFmtId="0" xfId="0" applyAlignment="1" applyBorder="1" applyFont="1">
      <alignment readingOrder="0" shrinkToFit="0" wrapText="1"/>
    </xf>
    <xf borderId="0" fillId="4" fontId="1" numFmtId="0" xfId="0" applyAlignment="1" applyFont="1">
      <alignment readingOrder="0" shrinkToFit="0" vertical="bottom" wrapText="0"/>
    </xf>
    <xf borderId="5" fillId="6" fontId="16" numFmtId="0" xfId="0" applyAlignment="1" applyBorder="1" applyFont="1">
      <alignment shrinkToFit="0" wrapText="1"/>
    </xf>
    <xf borderId="4" fillId="6" fontId="16" numFmtId="1" xfId="0" applyAlignment="1" applyBorder="1" applyFont="1" applyNumberFormat="1">
      <alignment horizontal="center" readingOrder="0" shrinkToFit="0" wrapText="1"/>
    </xf>
    <xf borderId="4" fillId="3" fontId="16" numFmtId="0" xfId="0" applyAlignment="1" applyBorder="1" applyFont="1">
      <alignment readingOrder="0" shrinkToFit="0" wrapText="1"/>
    </xf>
    <xf borderId="0" fillId="4" fontId="1" numFmtId="0" xfId="0" applyAlignment="1" applyFont="1">
      <alignment horizontal="left"/>
    </xf>
    <xf borderId="2" fillId="2" fontId="13" numFmtId="0" xfId="0" applyAlignment="1" applyBorder="1" applyFont="1">
      <alignment readingOrder="0" shrinkToFit="0" vertical="bottom" wrapText="0"/>
    </xf>
    <xf borderId="10" fillId="3" fontId="13" numFmtId="0" xfId="0" applyAlignment="1" applyBorder="1" applyFont="1">
      <alignment readingOrder="0" shrinkToFit="0" wrapText="0"/>
    </xf>
    <xf borderId="3" fillId="2" fontId="13" numFmtId="0" xfId="0" applyAlignment="1" applyBorder="1" applyFont="1">
      <alignment readingOrder="0" shrinkToFit="0" vertical="bottom" wrapText="0"/>
    </xf>
    <xf borderId="12" fillId="3" fontId="13" numFmtId="0" xfId="0" applyAlignment="1" applyBorder="1" applyFont="1">
      <alignment horizontal="left" shrinkToFit="0" wrapText="0"/>
    </xf>
    <xf borderId="10" fillId="3" fontId="13" numFmtId="0" xfId="0" applyAlignment="1" applyBorder="1" applyFont="1">
      <alignment horizontal="center" readingOrder="0" shrinkToFit="0" wrapText="0"/>
    </xf>
    <xf borderId="0" fillId="3" fontId="13" numFmtId="0" xfId="0" applyAlignment="1" applyFont="1">
      <alignment readingOrder="0" shrinkToFit="0" vertical="bottom" wrapText="0"/>
    </xf>
    <xf borderId="12" fillId="5" fontId="13" numFmtId="0" xfId="0" applyAlignment="1" applyBorder="1" applyFont="1">
      <alignment horizontal="center" readingOrder="0" shrinkToFit="0" wrapText="0"/>
    </xf>
    <xf borderId="0" fillId="0" fontId="1" numFmtId="0" xfId="0" applyAlignment="1" applyFont="1">
      <alignment horizontal="right" readingOrder="0" shrinkToFit="0" vertical="bottom" wrapText="0"/>
    </xf>
    <xf borderId="10" fillId="0" fontId="13" numFmtId="0" xfId="0" applyAlignment="1" applyBorder="1" applyFont="1">
      <alignment readingOrder="0" shrinkToFit="0" wrapText="0"/>
    </xf>
    <xf borderId="12" fillId="0" fontId="13" numFmtId="0" xfId="0" applyAlignment="1" applyBorder="1" applyFont="1">
      <alignment horizontal="left" shrinkToFit="0" wrapText="0"/>
    </xf>
    <xf borderId="10" fillId="6" fontId="13" numFmtId="0" xfId="0" applyAlignment="1" applyBorder="1" applyFont="1">
      <alignment horizontal="center" readingOrder="0" shrinkToFit="0" wrapText="0"/>
    </xf>
    <xf borderId="0" fillId="0" fontId="1" numFmtId="0" xfId="0" applyAlignment="1" applyFont="1">
      <alignment shrinkToFit="0" wrapText="0"/>
    </xf>
    <xf borderId="0" fillId="0" fontId="1" numFmtId="1" xfId="0" applyAlignment="1" applyFont="1" applyNumberFormat="1">
      <alignment shrinkToFit="0" wrapText="0"/>
    </xf>
    <xf borderId="0" fillId="0" fontId="12" numFmtId="0" xfId="0" applyAlignment="1" applyFont="1">
      <alignment horizontal="right" readingOrder="0" shrinkToFit="0" vertical="bottom" wrapText="0"/>
    </xf>
    <xf borderId="0" fillId="0" fontId="12" numFmtId="0" xfId="0" applyAlignment="1" applyFont="1">
      <alignment readingOrder="0" shrinkToFit="0" vertical="bottom" wrapText="0"/>
    </xf>
    <xf borderId="0" fillId="0" fontId="11" numFmtId="0" xfId="0" applyAlignment="1" applyFont="1">
      <alignment horizontal="right" readingOrder="0" shrinkToFit="0" vertical="bottom" wrapText="0"/>
    </xf>
    <xf borderId="0" fillId="4" fontId="1" numFmtId="0" xfId="0" applyFont="1"/>
    <xf borderId="1" fillId="3" fontId="13" numFmtId="0" xfId="0" applyAlignment="1" applyBorder="1" applyFont="1">
      <alignment shrinkToFit="0" wrapText="1"/>
    </xf>
    <xf borderId="2" fillId="3" fontId="13" numFmtId="0" xfId="0" applyAlignment="1" applyBorder="1" applyFont="1">
      <alignment shrinkToFit="0" wrapText="1"/>
    </xf>
    <xf borderId="2" fillId="3" fontId="13" numFmtId="0" xfId="0" applyAlignment="1" applyBorder="1" applyFont="1">
      <alignment readingOrder="0" shrinkToFit="0" wrapText="1"/>
    </xf>
    <xf borderId="3" fillId="3" fontId="13" numFmtId="0" xfId="0" applyAlignment="1" applyBorder="1" applyFont="1">
      <alignment shrinkToFit="0" wrapText="1"/>
    </xf>
    <xf borderId="1" fillId="0" fontId="13" numFmtId="0" xfId="0" applyAlignment="1" applyBorder="1" applyFont="1">
      <alignment shrinkToFit="0" wrapText="1"/>
    </xf>
    <xf borderId="2" fillId="0" fontId="13" numFmtId="0" xfId="0" applyBorder="1" applyFont="1"/>
    <xf borderId="2" fillId="0" fontId="13" numFmtId="0" xfId="0" applyAlignment="1" applyBorder="1" applyFont="1">
      <alignment readingOrder="0" shrinkToFit="0" wrapText="1"/>
    </xf>
    <xf borderId="3" fillId="0" fontId="13" numFmtId="0" xfId="0" applyAlignment="1" applyBorder="1" applyFont="1">
      <alignment shrinkToFit="0" wrapText="1"/>
    </xf>
    <xf borderId="2" fillId="0" fontId="13" numFmtId="0" xfId="0" applyAlignment="1" applyBorder="1" applyFont="1">
      <alignment shrinkToFit="0" wrapText="1"/>
    </xf>
    <xf borderId="0" fillId="0" fontId="1" numFmtId="1" xfId="0" applyAlignment="1" applyFont="1" applyNumberFormat="1">
      <alignment shrinkToFit="0" wrapText="1"/>
    </xf>
    <xf borderId="7" fillId="3" fontId="1" numFmtId="0" xfId="0" applyAlignment="1" applyBorder="1" applyFont="1">
      <alignment shrinkToFit="0" wrapText="1"/>
    </xf>
    <xf borderId="0" fillId="3" fontId="1" numFmtId="0" xfId="0" applyAlignment="1" applyFont="1">
      <alignment shrinkToFit="0" wrapText="1"/>
    </xf>
    <xf borderId="8" fillId="3" fontId="1" numFmtId="0" xfId="0" applyAlignment="1" applyBorder="1" applyFont="1">
      <alignment shrinkToFit="0" wrapText="1"/>
    </xf>
    <xf borderId="7" fillId="0" fontId="1" numFmtId="0" xfId="0" applyAlignment="1" applyBorder="1" applyFont="1">
      <alignment shrinkToFit="0" wrapText="1"/>
    </xf>
    <xf borderId="8" fillId="0" fontId="1" numFmtId="0" xfId="0" applyAlignment="1" applyBorder="1" applyFont="1">
      <alignment shrinkToFit="0" wrapText="1"/>
    </xf>
    <xf borderId="7" fillId="3" fontId="1" numFmtId="0" xfId="0" applyBorder="1" applyFont="1"/>
    <xf borderId="0" fillId="3" fontId="1" numFmtId="0" xfId="0" applyFont="1"/>
    <xf borderId="8" fillId="0" fontId="8" numFmtId="0" xfId="0" applyBorder="1" applyFont="1"/>
    <xf borderId="0" fillId="0" fontId="13" numFmtId="0" xfId="0" applyAlignment="1" applyFont="1">
      <alignment readingOrder="0"/>
    </xf>
    <xf borderId="0" fillId="4" fontId="1" numFmtId="0" xfId="0" applyAlignment="1" applyFont="1">
      <alignment readingOrder="0"/>
    </xf>
    <xf borderId="8" fillId="3" fontId="1" numFmtId="0" xfId="0" applyBorder="1" applyFont="1"/>
    <xf borderId="8" fillId="0" fontId="1" numFmtId="0" xfId="0" applyBorder="1" applyFont="1"/>
    <xf borderId="10" fillId="3" fontId="1" numFmtId="0" xfId="0" applyBorder="1" applyFont="1"/>
    <xf borderId="11" fillId="3" fontId="1" numFmtId="0" xfId="0" applyBorder="1" applyFont="1"/>
    <xf borderId="12" fillId="3" fontId="1" numFmtId="0" xfId="0" applyBorder="1" applyFont="1"/>
    <xf borderId="10" fillId="0" fontId="1" numFmtId="0" xfId="0" applyBorder="1" applyFont="1"/>
    <xf borderId="11" fillId="0" fontId="1" numFmtId="0" xfId="0" applyBorder="1" applyFont="1"/>
    <xf borderId="12" fillId="0" fontId="1" numFmtId="0" xfId="0" applyBorder="1" applyFont="1"/>
    <xf borderId="0" fillId="7" fontId="18" numFmtId="0" xfId="0" applyAlignment="1" applyFill="1" applyFont="1">
      <alignment readingOrder="0" shrinkToFit="0" vertical="bottom" wrapText="0"/>
    </xf>
    <xf borderId="14" fillId="0" fontId="17" numFmtId="0" xfId="0" applyAlignment="1" applyBorder="1" applyFont="1">
      <alignment shrinkToFit="0" vertical="bottom" wrapText="0"/>
    </xf>
    <xf borderId="0" fillId="0" fontId="17" numFmtId="0" xfId="0" applyAlignment="1" applyFont="1">
      <alignment vertical="bottom"/>
    </xf>
    <xf borderId="0" fillId="8" fontId="26" numFmtId="0" xfId="0" applyAlignment="1" applyFill="1" applyFont="1">
      <alignment readingOrder="0"/>
    </xf>
    <xf borderId="0" fillId="0" fontId="17" numFmtId="0" xfId="0" applyFont="1"/>
    <xf borderId="0" fillId="0" fontId="17" numFmtId="1" xfId="0" applyFont="1" applyNumberFormat="1"/>
    <xf borderId="0" fillId="4" fontId="1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pivotCacheDefinition" Target="pivotCache/pivotCacheDefinition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4:I103" sheet="Recipes"/>
  </cacheSource>
  <cacheFields>
    <cacheField name="Recipe name" numFmtId="0">
      <sharedItems containsBlank="1">
        <s v="Superfood Smoothie"/>
        <s v="Tempeh Stir Fry"/>
        <s v="Sausage and Veggie Pasta"/>
        <s v="Breakfast slam"/>
        <s v="Seitan Masala"/>
        <s v="TVP Chili with Farro"/>
        <s v="Morning Oats"/>
        <s v="Seitan Burrito Bowl"/>
        <s v="Black Bean and Quinoa Salad"/>
        <s v="Trail mix"/>
        <s v="Protein Nicecream"/>
        <s v="Apples and Peanut Butter"/>
        <m/>
      </sharedItems>
    </cacheField>
    <cacheField name="Ingredient" numFmtId="0">
      <sharedItems containsBlank="1">
        <s v="Soy Milk"/>
        <s v="Pea Protein Powder"/>
        <s v="Frozen Banana"/>
        <s v="Frozen Strawberries"/>
        <s v="Frozen Blueberries"/>
        <s v="Hemp Seeds"/>
        <s v="Flaxseed Powder"/>
        <s v="Peanut Butter"/>
        <s v="Brown Rice"/>
        <s v="Black Beans"/>
        <s v="Tempeh"/>
        <s v="Broccoli"/>
        <s v="String Beans"/>
        <s v="Wheat Pasta"/>
        <s v="Tofurkey Italian Sausage"/>
        <s v="Crushed Tomatoes"/>
        <s v="Spinach"/>
        <s v="Peas"/>
        <s v="Nutritional Yeast"/>
        <s v="Super firm tofu"/>
        <s v="Vegan breakfast sausage"/>
        <s v="Russet Potatoes"/>
        <s v="Ezekiel Bread"/>
        <s v="Avocado"/>
        <s v="Garbanzo Beans"/>
        <s v="Seitan"/>
        <s v="Cauliflower"/>
        <s v="Sweet Potatoes"/>
        <s v="Farro"/>
        <s v="Textured Vegetable Protein (TVP)"/>
        <s v="Kidney Beans"/>
        <s v="Diced Tomatoes"/>
        <s v="Onion"/>
        <s v="Steel Cut Oats"/>
        <s v="Banana"/>
        <s v="Raisins"/>
        <s v="Granola"/>
        <s v="Mixed Peppers"/>
        <s v="Romaine Lettuce"/>
        <s v="Salsa"/>
        <s v="Quinoa"/>
        <s v="Red Pepper"/>
        <s v="Balsamic Vinegar"/>
        <s v="Mixed Nuts"/>
        <s v="Apple"/>
        <m/>
      </sharedItems>
    </cacheField>
    <cacheField name="Base unit" numFmtId="0">
      <sharedItems containsBlank="1">
        <s v="1/2 cup (122 grams)"/>
        <s v="1/2 scoop (15 grams)"/>
        <s v="1/2 banana (50 grams)"/>
        <s v="1/2 serving (70 grams)"/>
        <s v="1/2 serving (7.5 grams)"/>
        <s v="1/2 serving (16 grams)"/>
        <s v="1/4 cup (50 grams)"/>
        <s v="1/2 cup (45 grams)"/>
        <s v="1/2 serving (113 grams)"/>
        <s v="1 serving (85 grams)"/>
        <s v="1 serving (56 grams)"/>
        <s v="1/2 sausage (50 grams)"/>
        <s v="50 grams"/>
        <s v="5 grams"/>
        <s v="1/2 serving (42.5 grams)"/>
        <s v="1 serving (44 grams)"/>
        <s v="2 Ounces (48 grams)"/>
        <s v="1 piece (34 grams)"/>
        <s v="1/2 avocado (68 grams)"/>
        <s v="1/2 serving (45 grams)"/>
        <s v="1/2 serving (27.5 grams)"/>
        <s v="1/2 sweet potato (55 grams)"/>
        <s v="1 serving (30 grams)"/>
        <s v="1/2 serving (12 grams)"/>
        <s v="100 grams"/>
        <s v="28 grams"/>
        <s v="1/2 serving (20 grams)"/>
        <s v="1/2 serving (27.7 grams)"/>
        <s v="2 TBSP (16 grams)"/>
        <s v="1/2 dry serving (24 grams)"/>
        <s v="1 TBSP (16 grams)"/>
        <s v="1/2 apple"/>
        <m/>
      </sharedItems>
    </cacheField>
    <cacheField name="UnitsUsed" numFmtId="0">
      <sharedItems containsString="0" containsBlank="1" containsNumber="1" containsInteger="1">
        <n v="1.0"/>
        <n v="2.0"/>
        <m/>
      </sharedItems>
    </cacheField>
    <cacheField name="Calories" numFmtId="0">
      <sharedItems containsString="0" containsBlank="1" containsNumber="1">
        <n v="35.38"/>
        <n v="55.5"/>
        <n v="44.5"/>
        <n v="24.5"/>
        <n v="35.7"/>
        <n v="45.0"/>
        <n v="169.4"/>
        <n v="178.0"/>
        <n v="40.05"/>
        <n v="239.56"/>
        <n v="23.8"/>
        <n v="189.84"/>
        <n v="141.5"/>
        <n v="16.0"/>
        <n v="28.9"/>
        <n v="65.45"/>
        <n v="4.0"/>
        <n v="100.3"/>
        <n v="99.88"/>
        <n v="53.76"/>
        <n v="66.64"/>
        <n v="47.32"/>
        <n v="1.4"/>
        <n v="1.58"/>
        <n v="0.24"/>
        <n v="0.9"/>
        <n v="98.1"/>
        <n v="79.92"/>
        <n v="35.0"/>
        <n v="9.072"/>
        <n v="11.2"/>
        <n v="3.797"/>
        <n v="0.89"/>
        <n v="52.64"/>
        <n v="123.06"/>
        <n v="10.35"/>
        <n v="7.225"/>
        <n v="4.704"/>
        <n v="97.2"/>
        <n v="15.5"/>
        <n v="14.08"/>
        <n v="98.288"/>
        <n v="89.0"/>
        <n v="14.56"/>
        <m/>
      </sharedItems>
    </cacheField>
    <cacheField name="Protein" numFmtId="0">
      <sharedItems containsString="0" containsBlank="1" containsNumber="1">
        <n v="3.66"/>
        <n v="12.45"/>
        <n v="0.5"/>
        <n v="0.301"/>
        <n v="0.3003"/>
        <n v="2.25"/>
        <n v="1.5"/>
        <n v="6.3"/>
        <n v="4.5"/>
        <n v="0.45"/>
        <n v="20.34"/>
        <n v="2.55"/>
        <n v="1.275"/>
        <n v="7.28"/>
        <n v="15.0"/>
        <n v="0.8"/>
        <n v="0.34"/>
        <n v="4.42"/>
        <n v="3.0"/>
        <n v="14.025"/>
        <n v="10.12"/>
        <n v="1.512"/>
        <n v="3.36"/>
        <n v="0.56"/>
        <n v="0.07"/>
        <n v="0.32"/>
        <n v="0.02"/>
        <n v="3.78"/>
        <n v="12.0"/>
        <n v="2.24"/>
        <n v="0.476"/>
        <n v="0.28"/>
        <n v="0.1265"/>
        <n v="0.01"/>
        <n v="0.416"/>
        <n v="4.116"/>
        <n v="0.53125"/>
        <n v="0.024"/>
        <n v="2.88"/>
        <n v="0.08"/>
        <n v="3.2"/>
        <n v="1.0"/>
        <m/>
      </sharedItems>
    </cacheField>
    <cacheField name="Carbs" numFmtId="0">
      <sharedItems containsString="0" containsBlank="1" containsNumber="1">
        <n v="1.22"/>
        <n v="0.45"/>
        <n v="11.5"/>
        <n v="6.3"/>
        <n v="8.4"/>
        <n v="0.75"/>
        <n v="2.25"/>
        <n v="0.63"/>
        <n v="37.5"/>
        <n v="10.35"/>
        <n v="15.82"/>
        <n v="4.5475"/>
        <n v="5.4825"/>
        <n v="40.88"/>
        <n v="4.0"/>
        <n v="3.65"/>
        <n v="4.08"/>
        <n v="11.56"/>
        <n v="2.0"/>
        <n v="5.1"/>
        <n v="7.04"/>
        <n v="12.04"/>
        <n v="12.516"/>
        <n v="2.45"/>
        <n v="0.23"/>
        <n v="0.09"/>
        <n v="0.05"/>
        <n v="0.021"/>
        <n v="21.35"/>
        <n v="6.96"/>
        <n v="6.09"/>
        <n v="2.072"/>
        <n v="2.52"/>
        <n v="0.71"/>
        <n v="12.96"/>
        <n v="19.012"/>
        <n v="1.4025"/>
        <n v="1.088"/>
        <n v="17.04"/>
        <n v="3.0"/>
        <n v="2.72"/>
        <n v="3.632"/>
        <n v="23.0"/>
        <n v="3.92"/>
        <m/>
      </sharedItems>
    </cacheField>
    <cacheField name="Fat" numFmtId="0">
      <sharedItems containsString="0" containsBlank="1" containsNumber="1">
        <n v="1.7568"/>
        <n v="0.45"/>
        <n v="0.15"/>
        <n v="0.105"/>
        <n v="0.4501"/>
        <n v="3.75"/>
        <n v="3.0"/>
        <n v="14.42"/>
        <n v="11.3"/>
        <n v="0.102"/>
        <n v="0.14025"/>
        <n v="1.512"/>
        <n v="7.0"/>
        <n v="0.14"/>
        <n v="0.7395"/>
        <n v="0.34"/>
        <n v="0.005"/>
        <n v="4.08"/>
        <n v="3.52"/>
        <n v="0.084"/>
        <n v="0.42"/>
        <n v="4.368"/>
        <n v="0.028"/>
        <n v="0.001"/>
        <n v="0.0015"/>
        <n v="0.46"/>
        <n v="0.0"/>
        <n v="0.28"/>
        <n v="0.0308"/>
        <n v="0.0763"/>
        <n v="0.01"/>
        <n v="3.64"/>
        <n v="0.18"/>
        <n v="0.1275"/>
        <n v="0.0304"/>
        <n v="1.68"/>
        <n v="0.05"/>
        <n v="8.64"/>
        <n v="0.3"/>
        <n v="0.056"/>
        <m/>
      </sharedItems>
    </cacheField>
    <cacheField name="Fiber" numFmtId="0">
      <sharedItems containsString="0" containsBlank="1" containsNumber="1">
        <n v="0.549"/>
        <n v="0.45"/>
        <n v="1.3"/>
        <n v="1.4"/>
        <n v="1.89"/>
        <n v="0.75"/>
        <n v="1.5"/>
        <n v="3.0"/>
        <n v="1.35"/>
        <n v="9.04"/>
        <n v="2.55"/>
        <n v="4.984"/>
        <n v="0.5"/>
        <n v="1.0"/>
        <n v="3.145"/>
        <n v="3.825"/>
        <n v="1.02"/>
        <n v="1.98"/>
        <n v="1.288"/>
        <n v="2.52"/>
        <n v="1.96"/>
        <n v="0.0645"/>
        <n v="0.001"/>
        <n v="0.02"/>
        <n v="0.033"/>
        <n v="3.66"/>
        <n v="4.08"/>
        <n v="1.68"/>
        <n v="0.56"/>
        <n v="0.42"/>
        <n v="0.1"/>
        <n v="0.03"/>
        <n v="0.8"/>
        <n v="1.08"/>
        <n v="0.85"/>
        <n v="0.032"/>
        <n v="1.2"/>
        <n v="0.0"/>
        <n v="1.04"/>
        <n v="2.6"/>
        <n v="0.672"/>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ervingsWorth" cacheId="0" dataCaption="" rowGrandTotals="0" compact="0" compactData="0">
  <location ref="A1:F14" firstHeaderRow="0" firstDataRow="2" firstDataCol="0"/>
  <pivotFields>
    <pivotField name="Recipe name" axis="axisRow" compact="0" outline="0" multipleItemSelectionAllowed="1" showAll="0" sortType="ascending">
      <items>
        <item x="12"/>
        <item x="11"/>
        <item x="8"/>
        <item x="3"/>
        <item x="6"/>
        <item x="10"/>
        <item x="2"/>
        <item x="7"/>
        <item x="4"/>
        <item x="0"/>
        <item x="1"/>
        <item x="9"/>
        <item x="5"/>
        <item t="default"/>
      </items>
    </pivotField>
    <pivotField name="Ingredien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Base unit"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UnitsUsed" compact="0" outline="0" multipleItemSelectionAllowed="1" showAll="0">
      <items>
        <item x="0"/>
        <item x="1"/>
        <item x="2"/>
        <item t="default"/>
      </items>
    </pivotField>
    <pivotField name="Calories"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Protein"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name="Carbs"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Fat"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name="Fiber"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s>
  <rowFields>
    <field x="0"/>
  </rowFields>
  <colFields>
    <field x="-2"/>
  </colFields>
  <dataFields>
    <dataField name="SUM of Calories" fld="4" baseField="0"/>
    <dataField name="SUM of Protein" fld="5" baseField="0"/>
    <dataField name="SUM of Carbs" fld="6" baseField="0"/>
    <dataField name="SUM of Fat" fld="7" baseField="0"/>
    <dataField name="SUM of Fiber" fld="8"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c r="B1" s="1"/>
      <c r="C1" s="1"/>
      <c r="D1" s="1"/>
      <c r="E1" s="1"/>
      <c r="F1" s="1"/>
      <c r="G1" s="1"/>
      <c r="H1" s="1"/>
      <c r="I1" s="1"/>
      <c r="J1" s="1"/>
      <c r="K1" s="1"/>
      <c r="L1" s="1"/>
    </row>
    <row r="2">
      <c r="A2" s="5" t="s">
        <v>0</v>
      </c>
      <c r="B2" s="7"/>
      <c r="C2" s="7"/>
      <c r="D2" s="12"/>
      <c r="E2" s="1"/>
      <c r="F2" s="1"/>
      <c r="G2" s="1"/>
      <c r="H2" s="1"/>
      <c r="I2" s="1"/>
      <c r="J2" s="1"/>
      <c r="K2" s="1"/>
      <c r="L2" s="1"/>
    </row>
    <row r="3">
      <c r="A3" s="1"/>
      <c r="B3" s="1"/>
      <c r="C3" s="1"/>
      <c r="D3" s="1"/>
      <c r="E3" s="1"/>
      <c r="F3" s="1"/>
      <c r="G3" s="1"/>
      <c r="H3" s="1"/>
      <c r="I3" s="1"/>
      <c r="J3" s="1"/>
      <c r="K3" s="1"/>
      <c r="L3" s="1"/>
    </row>
    <row r="4">
      <c r="A4" s="17" t="s">
        <v>2</v>
      </c>
      <c r="B4" s="1"/>
      <c r="C4" s="1"/>
      <c r="D4" s="1"/>
      <c r="E4" s="1"/>
      <c r="F4" s="1"/>
      <c r="G4" s="1"/>
      <c r="H4" s="1"/>
      <c r="I4" s="1"/>
      <c r="J4" s="1"/>
      <c r="K4" s="1"/>
      <c r="L4" s="1"/>
    </row>
    <row r="5">
      <c r="A5" s="17" t="s">
        <v>5</v>
      </c>
      <c r="B5" s="1"/>
      <c r="C5" s="1"/>
      <c r="D5" s="1"/>
      <c r="E5" s="1"/>
      <c r="F5" s="1"/>
      <c r="G5" s="1"/>
      <c r="H5" s="1"/>
      <c r="I5" s="1"/>
      <c r="J5" s="1"/>
      <c r="K5" s="1"/>
      <c r="L5" s="1"/>
    </row>
    <row r="6">
      <c r="A6" s="17" t="s">
        <v>7</v>
      </c>
      <c r="B6" s="1"/>
      <c r="C6" s="1"/>
      <c r="D6" s="1"/>
      <c r="E6" s="1"/>
      <c r="F6" s="1"/>
      <c r="G6" s="1"/>
      <c r="H6" s="1"/>
      <c r="I6" s="1"/>
      <c r="J6" s="1"/>
      <c r="K6" s="1"/>
      <c r="L6" s="1"/>
    </row>
    <row r="7">
      <c r="A7" s="17" t="s">
        <v>8</v>
      </c>
      <c r="B7" s="1"/>
      <c r="C7" s="1"/>
      <c r="D7" s="1"/>
      <c r="E7" s="1"/>
      <c r="F7" s="1"/>
      <c r="G7" s="1"/>
      <c r="H7" s="1"/>
      <c r="I7" s="1"/>
      <c r="J7" s="1"/>
      <c r="K7" s="1"/>
      <c r="L7" s="1"/>
    </row>
    <row r="8">
      <c r="A8" s="1"/>
      <c r="B8" s="1"/>
      <c r="C8" s="1"/>
      <c r="D8" s="1"/>
      <c r="E8" s="1"/>
      <c r="F8" s="1"/>
      <c r="G8" s="1"/>
      <c r="H8" s="1"/>
      <c r="I8" s="1"/>
      <c r="J8" s="1"/>
      <c r="K8" s="1"/>
      <c r="L8" s="1"/>
    </row>
    <row r="9">
      <c r="A9" s="17" t="s">
        <v>9</v>
      </c>
      <c r="B9" s="1"/>
      <c r="C9" s="1"/>
      <c r="D9" s="1"/>
      <c r="E9" s="1"/>
      <c r="F9" s="1"/>
      <c r="G9" s="1"/>
      <c r="H9" s="1"/>
      <c r="I9" s="1"/>
      <c r="J9" s="1"/>
      <c r="K9" s="1"/>
      <c r="L9" s="1"/>
    </row>
    <row r="10">
      <c r="A10" s="17" t="s">
        <v>11</v>
      </c>
      <c r="B10" s="1"/>
      <c r="C10" s="1"/>
      <c r="D10" s="1"/>
      <c r="E10" s="1"/>
      <c r="F10" s="1"/>
      <c r="G10" s="1"/>
      <c r="H10" s="1"/>
      <c r="I10" s="1"/>
      <c r="J10" s="1"/>
      <c r="K10" s="1"/>
      <c r="L10" s="1"/>
    </row>
    <row r="11">
      <c r="A11" s="17" t="s">
        <v>12</v>
      </c>
      <c r="B11" s="1"/>
      <c r="C11" s="1"/>
      <c r="D11" s="1"/>
      <c r="E11" s="1"/>
      <c r="F11" s="1"/>
      <c r="G11" s="1"/>
      <c r="H11" s="1"/>
      <c r="I11" s="1"/>
      <c r="J11" s="1"/>
      <c r="K11" s="1"/>
      <c r="L11" s="1"/>
    </row>
    <row r="12">
      <c r="A12" s="17" t="s">
        <v>13</v>
      </c>
      <c r="B12" s="1"/>
      <c r="C12" s="1"/>
      <c r="D12" s="1"/>
      <c r="E12" s="1"/>
      <c r="F12" s="1"/>
      <c r="G12" s="1"/>
      <c r="H12" s="1"/>
      <c r="I12" s="1"/>
      <c r="J12" s="1"/>
      <c r="K12" s="1"/>
      <c r="L12" s="1"/>
    </row>
    <row r="13">
      <c r="A13" s="17" t="s">
        <v>14</v>
      </c>
      <c r="B13" s="1"/>
      <c r="C13" s="1"/>
      <c r="D13" s="1"/>
      <c r="E13" s="1"/>
      <c r="F13" s="1"/>
      <c r="G13" s="1"/>
      <c r="H13" s="1"/>
      <c r="I13" s="1"/>
      <c r="J13" s="1"/>
      <c r="K13" s="1"/>
      <c r="L13" s="1"/>
    </row>
    <row r="14">
      <c r="A14" s="1"/>
      <c r="B14" s="1"/>
      <c r="C14" s="1"/>
      <c r="D14" s="1"/>
      <c r="E14" s="1"/>
      <c r="F14" s="1"/>
      <c r="G14" s="1"/>
      <c r="H14" s="1"/>
      <c r="I14" s="1"/>
      <c r="J14" s="1"/>
      <c r="K14" s="1"/>
      <c r="L14" s="1"/>
    </row>
    <row r="15">
      <c r="A15" s="17" t="s">
        <v>15</v>
      </c>
      <c r="B15" s="1"/>
      <c r="C15" s="1"/>
      <c r="D15" s="1"/>
      <c r="E15" s="1"/>
      <c r="F15" s="1"/>
      <c r="G15" s="1"/>
      <c r="H15" s="1"/>
      <c r="I15" s="1"/>
      <c r="J15" s="1"/>
      <c r="K15" s="1"/>
      <c r="L15" s="1"/>
    </row>
    <row r="16">
      <c r="A16" s="1"/>
      <c r="B16" s="1"/>
      <c r="C16" s="1"/>
      <c r="D16" s="1"/>
      <c r="E16" s="1"/>
      <c r="F16" s="1"/>
      <c r="G16" s="1"/>
      <c r="H16" s="1"/>
      <c r="I16" s="1"/>
      <c r="J16" s="1"/>
      <c r="K16" s="1"/>
      <c r="L16" s="1"/>
    </row>
    <row r="17">
      <c r="A17" s="27" t="s">
        <v>16</v>
      </c>
      <c r="B17" s="1"/>
      <c r="C17" s="1"/>
      <c r="D17" s="1"/>
      <c r="E17" s="1"/>
      <c r="F17" s="1"/>
      <c r="G17" s="1"/>
      <c r="H17" s="1"/>
      <c r="I17" s="1"/>
      <c r="J17" s="1"/>
      <c r="K17" s="1"/>
      <c r="L17" s="1"/>
    </row>
    <row r="18">
      <c r="A18" s="17" t="s">
        <v>17</v>
      </c>
      <c r="B18" s="1"/>
      <c r="C18" s="1"/>
      <c r="D18" s="1"/>
      <c r="E18" s="1"/>
      <c r="F18" s="1"/>
      <c r="G18" s="1"/>
      <c r="H18" s="1"/>
      <c r="I18" s="1"/>
      <c r="J18" s="1"/>
      <c r="K18" s="1"/>
      <c r="L18" s="1"/>
    </row>
    <row r="19">
      <c r="A19" s="17" t="s">
        <v>18</v>
      </c>
      <c r="B19" s="1"/>
      <c r="C19" s="1"/>
      <c r="D19" s="1"/>
      <c r="E19" s="1"/>
      <c r="F19" s="1"/>
      <c r="G19" s="1"/>
      <c r="H19" s="1"/>
      <c r="I19" s="1"/>
      <c r="J19" s="1"/>
      <c r="K19" s="1"/>
      <c r="L19" s="1"/>
    </row>
    <row r="20">
      <c r="A20" s="17" t="s">
        <v>20</v>
      </c>
      <c r="B20" s="1"/>
      <c r="C20" s="1"/>
      <c r="D20" s="1"/>
      <c r="E20" s="1"/>
      <c r="F20" s="1"/>
      <c r="G20" s="1"/>
      <c r="H20" s="1"/>
      <c r="I20" s="1"/>
      <c r="J20" s="1"/>
      <c r="K20" s="1"/>
      <c r="L20" s="1"/>
    </row>
    <row r="21">
      <c r="A21" s="17" t="s">
        <v>22</v>
      </c>
      <c r="B21" s="1"/>
      <c r="C21" s="1"/>
      <c r="D21" s="1"/>
      <c r="E21" s="1"/>
      <c r="F21" s="1"/>
      <c r="G21" s="1"/>
      <c r="H21" s="1"/>
      <c r="I21" s="1"/>
      <c r="J21" s="1"/>
      <c r="K21" s="1"/>
      <c r="L21" s="1"/>
    </row>
    <row r="22">
      <c r="A22" s="1"/>
      <c r="B22" s="1"/>
      <c r="C22" s="1"/>
      <c r="D22" s="1"/>
      <c r="E22" s="1"/>
      <c r="F22" s="1"/>
      <c r="G22" s="1"/>
      <c r="H22" s="1"/>
      <c r="I22" s="1"/>
      <c r="J22" s="1"/>
      <c r="K22" s="1"/>
      <c r="L22" s="1"/>
    </row>
    <row r="23">
      <c r="A23" s="1"/>
      <c r="B23" s="1"/>
      <c r="C23" s="1"/>
      <c r="D23" s="1"/>
      <c r="E23" s="1"/>
      <c r="F23" s="1"/>
      <c r="G23" s="1"/>
      <c r="H23" s="1"/>
      <c r="I23" s="1"/>
      <c r="J23" s="1"/>
      <c r="K23" s="1"/>
      <c r="L23" s="1"/>
    </row>
    <row r="24">
      <c r="A24" s="1"/>
      <c r="B24" s="1"/>
      <c r="C24" s="1"/>
      <c r="D24" s="1"/>
      <c r="E24" s="1"/>
      <c r="F24" s="1"/>
      <c r="G24" s="1"/>
      <c r="H24" s="1"/>
      <c r="I24" s="1"/>
      <c r="J24" s="1"/>
      <c r="K24" s="1"/>
      <c r="L24" s="1"/>
    </row>
    <row r="25">
      <c r="A25" s="1"/>
      <c r="B25" s="1"/>
      <c r="C25" s="1"/>
      <c r="D25" s="1"/>
      <c r="E25" s="1"/>
      <c r="F25" s="1"/>
      <c r="G25" s="1"/>
      <c r="H25" s="1"/>
      <c r="I25" s="1"/>
      <c r="J25" s="1"/>
      <c r="K25" s="1"/>
      <c r="L25" s="1"/>
    </row>
    <row r="26">
      <c r="A26" s="1"/>
      <c r="B26" s="1"/>
      <c r="C26" s="1"/>
      <c r="D26" s="1"/>
      <c r="E26" s="1"/>
      <c r="F26" s="1"/>
      <c r="G26" s="1"/>
      <c r="H26" s="1"/>
      <c r="I26" s="1"/>
      <c r="J26" s="1"/>
      <c r="K26" s="1"/>
      <c r="L26" s="1"/>
    </row>
    <row r="27">
      <c r="A27" s="1"/>
      <c r="B27" s="1"/>
      <c r="C27" s="1"/>
      <c r="D27" s="1"/>
      <c r="E27" s="1"/>
      <c r="F27" s="1"/>
      <c r="G27" s="1"/>
      <c r="H27" s="1"/>
      <c r="I27" s="1"/>
      <c r="J27" s="1"/>
      <c r="K27" s="1"/>
      <c r="L27" s="1"/>
    </row>
    <row r="28">
      <c r="A28" s="1"/>
      <c r="B28" s="1"/>
      <c r="C28" s="1"/>
      <c r="D28" s="1"/>
      <c r="E28" s="1"/>
      <c r="F28" s="1"/>
      <c r="G28" s="1"/>
      <c r="H28" s="1"/>
      <c r="I28" s="1"/>
      <c r="J28" s="1"/>
      <c r="K28" s="1"/>
      <c r="L28" s="1"/>
    </row>
    <row r="29">
      <c r="A29" s="1"/>
      <c r="B29" s="1"/>
      <c r="C29" s="1"/>
      <c r="D29" s="1"/>
      <c r="E29" s="1"/>
      <c r="F29" s="1"/>
      <c r="G29" s="1"/>
      <c r="H29" s="1"/>
      <c r="I29" s="1"/>
      <c r="J29" s="1"/>
      <c r="K29" s="1"/>
      <c r="L29" s="1"/>
    </row>
    <row r="30">
      <c r="A30" s="1"/>
      <c r="B30" s="1"/>
      <c r="C30" s="1"/>
      <c r="D30" s="1"/>
      <c r="E30" s="1"/>
      <c r="F30" s="1"/>
      <c r="G30" s="1"/>
      <c r="H30" s="1"/>
      <c r="I30" s="1"/>
      <c r="J30" s="1"/>
      <c r="K30" s="1"/>
      <c r="L30" s="1"/>
    </row>
    <row r="31">
      <c r="A31" s="1"/>
      <c r="B31" s="1"/>
      <c r="C31" s="1"/>
      <c r="D31" s="1"/>
      <c r="E31" s="1"/>
      <c r="F31" s="1"/>
      <c r="G31" s="1"/>
      <c r="H31" s="1"/>
      <c r="I31" s="1"/>
      <c r="J31" s="1"/>
      <c r="K31" s="1"/>
      <c r="L31" s="1"/>
    </row>
    <row r="32">
      <c r="A32" s="1"/>
      <c r="B32" s="1"/>
      <c r="C32" s="1"/>
      <c r="D32" s="1"/>
      <c r="E32" s="1"/>
      <c r="F32" s="1"/>
      <c r="G32" s="1"/>
      <c r="H32" s="1"/>
      <c r="I32" s="1"/>
      <c r="J32" s="1"/>
      <c r="K32" s="1"/>
      <c r="L32" s="1"/>
    </row>
    <row r="33">
      <c r="A33" s="1"/>
      <c r="B33" s="1"/>
      <c r="C33" s="1"/>
      <c r="D33" s="1"/>
      <c r="E33" s="1"/>
      <c r="F33" s="1"/>
      <c r="G33" s="1"/>
      <c r="H33" s="1"/>
      <c r="I33" s="1"/>
      <c r="J33" s="1"/>
      <c r="K33" s="1"/>
      <c r="L33" s="1"/>
    </row>
    <row r="34">
      <c r="A34" s="1"/>
      <c r="B34" s="1"/>
      <c r="C34" s="1"/>
      <c r="D34" s="1"/>
      <c r="E34" s="1"/>
      <c r="F34" s="1"/>
      <c r="G34" s="1"/>
      <c r="H34" s="1"/>
      <c r="I34" s="1"/>
      <c r="J34" s="1"/>
      <c r="K34" s="1"/>
      <c r="L34" s="1"/>
    </row>
    <row r="35">
      <c r="A35" s="1"/>
      <c r="B35" s="1"/>
      <c r="C35" s="1"/>
      <c r="D35" s="1"/>
      <c r="E35" s="1"/>
      <c r="F35" s="1"/>
      <c r="G35" s="1"/>
      <c r="H35" s="1"/>
      <c r="I35" s="1"/>
      <c r="J35" s="1"/>
      <c r="K35" s="1"/>
      <c r="L35" s="1"/>
    </row>
    <row r="36">
      <c r="A36" s="1"/>
      <c r="B36" s="1"/>
      <c r="C36" s="1"/>
      <c r="D36" s="1"/>
      <c r="E36" s="1"/>
      <c r="F36" s="1"/>
      <c r="G36" s="1"/>
      <c r="H36" s="1"/>
      <c r="I36" s="1"/>
      <c r="J36" s="1"/>
      <c r="K36" s="1"/>
      <c r="L36" s="1"/>
    </row>
    <row r="37">
      <c r="A37" s="1"/>
      <c r="B37" s="1"/>
      <c r="C37" s="1"/>
      <c r="D37" s="1"/>
      <c r="E37" s="1"/>
      <c r="F37" s="1"/>
      <c r="G37" s="1"/>
      <c r="H37" s="1"/>
      <c r="I37" s="1"/>
      <c r="J37" s="1"/>
      <c r="K37" s="1"/>
      <c r="L37" s="1"/>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71" t="s">
        <v>53</v>
      </c>
      <c r="B1" s="71" t="s">
        <v>50</v>
      </c>
      <c r="C1" s="71" t="s">
        <v>54</v>
      </c>
      <c r="D1" s="71" t="s">
        <v>55</v>
      </c>
      <c r="E1" s="71" t="s">
        <v>56</v>
      </c>
      <c r="F1" s="171" t="s">
        <v>19</v>
      </c>
      <c r="G1" s="71" t="s">
        <v>227</v>
      </c>
      <c r="I1" s="172" t="str">
        <f>ServingsWorth!H1</f>
        <v>ServingsWorth!A3:B14</v>
      </c>
    </row>
    <row r="2">
      <c r="A2" s="71" t="s">
        <v>59</v>
      </c>
      <c r="B2" s="71">
        <v>0.5</v>
      </c>
      <c r="C2" s="71">
        <v>0.5</v>
      </c>
      <c r="D2" s="71">
        <v>0.5</v>
      </c>
      <c r="E2" s="71">
        <v>0.5</v>
      </c>
      <c r="F2" s="172">
        <f>vlookup(VLOOKUP(A2,'Meal Plan Combinations'!A$5:E$17,2,false),indirect(I$1),2,false)*B2+vlookup(VLOOKUP(A2,'Meal Plan Combinations'!A$5:E$17,3,false),indirect(I$1),2,false)*C2+vlookup(VLOOKUP(A2,'Meal Plan Combinations'!A$5:E$17,4,false),indirect(I$1),2,false)*D2+vlookup(VLOOKUP(A2,'Meal Plan Combinations'!A$5:E$17,5,false),indirect(I$1),2,false)*E2</f>
        <v>825.884</v>
      </c>
      <c r="G2" s="173">
        <f>abs(Generate!H$5-F2)</f>
        <v>2244.116</v>
      </c>
    </row>
    <row r="3">
      <c r="A3" s="71" t="s">
        <v>59</v>
      </c>
      <c r="B3" s="71">
        <v>0.5</v>
      </c>
      <c r="C3" s="71">
        <v>0.5</v>
      </c>
      <c r="D3" s="71">
        <v>0.5</v>
      </c>
      <c r="E3" s="71">
        <v>1.0</v>
      </c>
      <c r="F3" s="172">
        <f>vlookup(VLOOKUP(A3,'Meal Plan Combinations'!A$5:E$17,2,false),indirect(I$1),2,false)*B3+vlookup(VLOOKUP(A3,'Meal Plan Combinations'!A$5:E$17,3,false),indirect(I$1),2,false)*C3+vlookup(VLOOKUP(A3,'Meal Plan Combinations'!A$5:E$17,4,false),indirect(I$1),2,false)*D3+vlookup(VLOOKUP(A3,'Meal Plan Combinations'!A$5:E$17,5,false),indirect(I$1),2,false)*E3</f>
        <v>962.878</v>
      </c>
      <c r="G3" s="173">
        <f>abs(Generate!H$5-F3)</f>
        <v>2107.122</v>
      </c>
    </row>
    <row r="4">
      <c r="A4" s="71" t="s">
        <v>59</v>
      </c>
      <c r="B4" s="71">
        <v>0.5</v>
      </c>
      <c r="C4" s="71">
        <v>0.5</v>
      </c>
      <c r="D4" s="71">
        <v>0.5</v>
      </c>
      <c r="E4" s="71">
        <v>1.5</v>
      </c>
      <c r="F4" s="172">
        <f>vlookup(VLOOKUP(A4,'Meal Plan Combinations'!A$5:E$17,2,false),indirect(I$1),2,false)*B4+vlookup(VLOOKUP(A4,'Meal Plan Combinations'!A$5:E$17,3,false),indirect(I$1),2,false)*C4+vlookup(VLOOKUP(A4,'Meal Plan Combinations'!A$5:E$17,4,false),indirect(I$1),2,false)*D4+vlookup(VLOOKUP(A4,'Meal Plan Combinations'!A$5:E$17,5,false),indirect(I$1),2,false)*E4</f>
        <v>1099.872</v>
      </c>
      <c r="G4" s="173">
        <f>abs(Generate!H$5-F4)</f>
        <v>1970.128</v>
      </c>
    </row>
    <row r="5">
      <c r="A5" s="71" t="s">
        <v>59</v>
      </c>
      <c r="B5" s="71">
        <v>0.5</v>
      </c>
      <c r="C5" s="71">
        <v>0.5</v>
      </c>
      <c r="D5" s="71">
        <v>0.5</v>
      </c>
      <c r="E5" s="71">
        <v>2.0</v>
      </c>
      <c r="F5" s="172">
        <f>vlookup(VLOOKUP(A5,'Meal Plan Combinations'!A$5:E$17,2,false),indirect(I$1),2,false)*B5+vlookup(VLOOKUP(A5,'Meal Plan Combinations'!A$5:E$17,3,false),indirect(I$1),2,false)*C5+vlookup(VLOOKUP(A5,'Meal Plan Combinations'!A$5:E$17,4,false),indirect(I$1),2,false)*D5+vlookup(VLOOKUP(A5,'Meal Plan Combinations'!A$5:E$17,5,false),indirect(I$1),2,false)*E5</f>
        <v>1236.866</v>
      </c>
      <c r="G5" s="173">
        <f>abs(Generate!H$5-F5)</f>
        <v>1833.134</v>
      </c>
    </row>
    <row r="6">
      <c r="A6" s="71" t="s">
        <v>59</v>
      </c>
      <c r="B6" s="71">
        <v>0.5</v>
      </c>
      <c r="C6" s="71">
        <v>0.5</v>
      </c>
      <c r="D6" s="71">
        <v>0.5</v>
      </c>
      <c r="E6" s="71">
        <v>2.5</v>
      </c>
      <c r="F6" s="172">
        <f>vlookup(VLOOKUP(A6,'Meal Plan Combinations'!A$5:E$17,2,false),indirect(I$1),2,false)*B6+vlookup(VLOOKUP(A6,'Meal Plan Combinations'!A$5:E$17,3,false),indirect(I$1),2,false)*C6+vlookup(VLOOKUP(A6,'Meal Plan Combinations'!A$5:E$17,4,false),indirect(I$1),2,false)*D6+vlookup(VLOOKUP(A6,'Meal Plan Combinations'!A$5:E$17,5,false),indirect(I$1),2,false)*E6</f>
        <v>1373.86</v>
      </c>
      <c r="G6" s="173">
        <f>abs(Generate!H$5-F6)</f>
        <v>1696.14</v>
      </c>
    </row>
    <row r="7">
      <c r="A7" s="71" t="s">
        <v>59</v>
      </c>
      <c r="B7" s="71">
        <v>0.5</v>
      </c>
      <c r="C7" s="71">
        <v>0.5</v>
      </c>
      <c r="D7" s="71">
        <v>0.5</v>
      </c>
      <c r="E7" s="71">
        <v>3.0</v>
      </c>
      <c r="F7" s="172">
        <f>vlookup(VLOOKUP(A7,'Meal Plan Combinations'!A$5:E$17,2,false),indirect(I$1),2,false)*B7+vlookup(VLOOKUP(A7,'Meal Plan Combinations'!A$5:E$17,3,false),indirect(I$1),2,false)*C7+vlookup(VLOOKUP(A7,'Meal Plan Combinations'!A$5:E$17,4,false),indirect(I$1),2,false)*D7+vlookup(VLOOKUP(A7,'Meal Plan Combinations'!A$5:E$17,5,false),indirect(I$1),2,false)*E7</f>
        <v>1510.854</v>
      </c>
      <c r="G7" s="173">
        <f>abs(Generate!H$5-F7)</f>
        <v>1559.146</v>
      </c>
    </row>
    <row r="8">
      <c r="A8" s="71" t="s">
        <v>59</v>
      </c>
      <c r="B8" s="71">
        <v>0.5</v>
      </c>
      <c r="C8" s="71">
        <v>0.5</v>
      </c>
      <c r="D8" s="71">
        <v>1.0</v>
      </c>
      <c r="E8" s="71">
        <v>0.5</v>
      </c>
      <c r="F8" s="172">
        <f>vlookup(VLOOKUP(A8,'Meal Plan Combinations'!A$5:E$17,2,false),indirect(I$1),2,false)*B8+vlookup(VLOOKUP(A8,'Meal Plan Combinations'!A$5:E$17,3,false),indirect(I$1),2,false)*C8+vlookup(VLOOKUP(A8,'Meal Plan Combinations'!A$5:E$17,4,false),indirect(I$1),2,false)*D8+vlookup(VLOOKUP(A8,'Meal Plan Combinations'!A$5:E$17,5,false),indirect(I$1),2,false)*E8</f>
        <v>1078.489</v>
      </c>
      <c r="G8" s="173">
        <f>abs(Generate!H$5-F8)</f>
        <v>1991.511</v>
      </c>
    </row>
    <row r="9">
      <c r="A9" s="71" t="s">
        <v>59</v>
      </c>
      <c r="B9" s="71">
        <v>0.5</v>
      </c>
      <c r="C9" s="71">
        <v>0.5</v>
      </c>
      <c r="D9" s="71">
        <v>1.0</v>
      </c>
      <c r="E9" s="71">
        <v>1.0</v>
      </c>
      <c r="F9" s="172">
        <f>vlookup(VLOOKUP(A9,'Meal Plan Combinations'!A$5:E$17,2,false),indirect(I$1),2,false)*B9+vlookup(VLOOKUP(A9,'Meal Plan Combinations'!A$5:E$17,3,false),indirect(I$1),2,false)*C9+vlookup(VLOOKUP(A9,'Meal Plan Combinations'!A$5:E$17,4,false),indirect(I$1),2,false)*D9+vlookup(VLOOKUP(A9,'Meal Plan Combinations'!A$5:E$17,5,false),indirect(I$1),2,false)*E9</f>
        <v>1215.483</v>
      </c>
      <c r="G9" s="173">
        <f>abs(Generate!H$5-F9)</f>
        <v>1854.517</v>
      </c>
    </row>
    <row r="10">
      <c r="A10" s="71" t="s">
        <v>59</v>
      </c>
      <c r="B10" s="71">
        <v>0.5</v>
      </c>
      <c r="C10" s="71">
        <v>0.5</v>
      </c>
      <c r="D10" s="71">
        <v>1.0</v>
      </c>
      <c r="E10" s="71">
        <v>1.5</v>
      </c>
      <c r="F10" s="172">
        <f>vlookup(VLOOKUP(A10,'Meal Plan Combinations'!A$5:E$17,2,false),indirect(I$1),2,false)*B10+vlookup(VLOOKUP(A10,'Meal Plan Combinations'!A$5:E$17,3,false),indirect(I$1),2,false)*C10+vlookup(VLOOKUP(A10,'Meal Plan Combinations'!A$5:E$17,4,false),indirect(I$1),2,false)*D10+vlookup(VLOOKUP(A10,'Meal Plan Combinations'!A$5:E$17,5,false),indirect(I$1),2,false)*E10</f>
        <v>1352.477</v>
      </c>
      <c r="G10" s="173">
        <f>abs(Generate!H$5-F10)</f>
        <v>1717.523</v>
      </c>
    </row>
    <row r="11">
      <c r="A11" s="71" t="s">
        <v>59</v>
      </c>
      <c r="B11" s="71">
        <v>0.5</v>
      </c>
      <c r="C11" s="71">
        <v>0.5</v>
      </c>
      <c r="D11" s="71">
        <v>1.0</v>
      </c>
      <c r="E11" s="71">
        <v>2.0</v>
      </c>
      <c r="F11" s="172">
        <f>vlookup(VLOOKUP(A11,'Meal Plan Combinations'!A$5:E$17,2,false),indirect(I$1),2,false)*B11+vlookup(VLOOKUP(A11,'Meal Plan Combinations'!A$5:E$17,3,false),indirect(I$1),2,false)*C11+vlookup(VLOOKUP(A11,'Meal Plan Combinations'!A$5:E$17,4,false),indirect(I$1),2,false)*D11+vlookup(VLOOKUP(A11,'Meal Plan Combinations'!A$5:E$17,5,false),indirect(I$1),2,false)*E11</f>
        <v>1489.471</v>
      </c>
      <c r="G11" s="173">
        <f>abs(Generate!H$5-F11)</f>
        <v>1580.529</v>
      </c>
    </row>
    <row r="12">
      <c r="A12" s="71" t="s">
        <v>59</v>
      </c>
      <c r="B12" s="71">
        <v>0.5</v>
      </c>
      <c r="C12" s="71">
        <v>0.5</v>
      </c>
      <c r="D12" s="71">
        <v>1.0</v>
      </c>
      <c r="E12" s="71">
        <v>2.5</v>
      </c>
      <c r="F12" s="172">
        <f>vlookup(VLOOKUP(A12,'Meal Plan Combinations'!A$5:E$17,2,false),indirect(I$1),2,false)*B12+vlookup(VLOOKUP(A12,'Meal Plan Combinations'!A$5:E$17,3,false),indirect(I$1),2,false)*C12+vlookup(VLOOKUP(A12,'Meal Plan Combinations'!A$5:E$17,4,false),indirect(I$1),2,false)*D12+vlookup(VLOOKUP(A12,'Meal Plan Combinations'!A$5:E$17,5,false),indirect(I$1),2,false)*E12</f>
        <v>1626.465</v>
      </c>
      <c r="G12" s="173">
        <f>abs(Generate!H$5-F12)</f>
        <v>1443.535</v>
      </c>
    </row>
    <row r="13">
      <c r="A13" s="71" t="s">
        <v>59</v>
      </c>
      <c r="B13" s="71">
        <v>0.5</v>
      </c>
      <c r="C13" s="71">
        <v>0.5</v>
      </c>
      <c r="D13" s="71">
        <v>1.0</v>
      </c>
      <c r="E13" s="71">
        <v>3.0</v>
      </c>
      <c r="F13" s="172">
        <f>vlookup(VLOOKUP(A13,'Meal Plan Combinations'!A$5:E$17,2,false),indirect(I$1),2,false)*B13+vlookup(VLOOKUP(A13,'Meal Plan Combinations'!A$5:E$17,3,false),indirect(I$1),2,false)*C13+vlookup(VLOOKUP(A13,'Meal Plan Combinations'!A$5:E$17,4,false),indirect(I$1),2,false)*D13+vlookup(VLOOKUP(A13,'Meal Plan Combinations'!A$5:E$17,5,false),indirect(I$1),2,false)*E13</f>
        <v>1763.459</v>
      </c>
      <c r="G13" s="173">
        <f>abs(Generate!H$5-F13)</f>
        <v>1306.541</v>
      </c>
    </row>
    <row r="14">
      <c r="A14" s="71" t="s">
        <v>59</v>
      </c>
      <c r="B14" s="71">
        <v>0.5</v>
      </c>
      <c r="C14" s="71">
        <v>0.5</v>
      </c>
      <c r="D14" s="71">
        <v>1.5</v>
      </c>
      <c r="E14" s="71">
        <v>0.5</v>
      </c>
      <c r="F14" s="172">
        <f>vlookup(VLOOKUP(A14,'Meal Plan Combinations'!A$5:E$17,2,false),indirect(I$1),2,false)*B14+vlookup(VLOOKUP(A14,'Meal Plan Combinations'!A$5:E$17,3,false),indirect(I$1),2,false)*C14+vlookup(VLOOKUP(A14,'Meal Plan Combinations'!A$5:E$17,4,false),indirect(I$1),2,false)*D14+vlookup(VLOOKUP(A14,'Meal Plan Combinations'!A$5:E$17,5,false),indirect(I$1),2,false)*E14</f>
        <v>1331.094</v>
      </c>
      <c r="G14" s="173">
        <f>abs(Generate!H$5-F14)</f>
        <v>1738.906</v>
      </c>
    </row>
    <row r="15">
      <c r="A15" s="71" t="s">
        <v>59</v>
      </c>
      <c r="B15" s="71">
        <v>0.5</v>
      </c>
      <c r="C15" s="71">
        <v>0.5</v>
      </c>
      <c r="D15" s="71">
        <v>1.5</v>
      </c>
      <c r="E15" s="71">
        <v>1.0</v>
      </c>
      <c r="F15" s="172">
        <f>vlookup(VLOOKUP(A15,'Meal Plan Combinations'!A$5:E$17,2,false),indirect(I$1),2,false)*B15+vlookup(VLOOKUP(A15,'Meal Plan Combinations'!A$5:E$17,3,false),indirect(I$1),2,false)*C15+vlookup(VLOOKUP(A15,'Meal Plan Combinations'!A$5:E$17,4,false),indirect(I$1),2,false)*D15+vlookup(VLOOKUP(A15,'Meal Plan Combinations'!A$5:E$17,5,false),indirect(I$1),2,false)*E15</f>
        <v>1468.088</v>
      </c>
      <c r="G15" s="173">
        <f>abs(Generate!H$5-F15)</f>
        <v>1601.912</v>
      </c>
    </row>
    <row r="16">
      <c r="A16" s="71" t="s">
        <v>59</v>
      </c>
      <c r="B16" s="71">
        <v>0.5</v>
      </c>
      <c r="C16" s="71">
        <v>0.5</v>
      </c>
      <c r="D16" s="71">
        <v>1.5</v>
      </c>
      <c r="E16" s="71">
        <v>1.5</v>
      </c>
      <c r="F16" s="172">
        <f>vlookup(VLOOKUP(A16,'Meal Plan Combinations'!A$5:E$17,2,false),indirect(I$1),2,false)*B16+vlookup(VLOOKUP(A16,'Meal Plan Combinations'!A$5:E$17,3,false),indirect(I$1),2,false)*C16+vlookup(VLOOKUP(A16,'Meal Plan Combinations'!A$5:E$17,4,false),indirect(I$1),2,false)*D16+vlookup(VLOOKUP(A16,'Meal Plan Combinations'!A$5:E$17,5,false),indirect(I$1),2,false)*E16</f>
        <v>1605.082</v>
      </c>
      <c r="G16" s="173">
        <f>abs(Generate!H$5-F16)</f>
        <v>1464.918</v>
      </c>
    </row>
    <row r="17">
      <c r="A17" s="71" t="s">
        <v>59</v>
      </c>
      <c r="B17" s="71">
        <v>0.5</v>
      </c>
      <c r="C17" s="71">
        <v>0.5</v>
      </c>
      <c r="D17" s="71">
        <v>1.5</v>
      </c>
      <c r="E17" s="71">
        <v>2.0</v>
      </c>
      <c r="F17" s="172">
        <f>vlookup(VLOOKUP(A17,'Meal Plan Combinations'!A$5:E$17,2,false),indirect(I$1),2,false)*B17+vlookup(VLOOKUP(A17,'Meal Plan Combinations'!A$5:E$17,3,false),indirect(I$1),2,false)*C17+vlookup(VLOOKUP(A17,'Meal Plan Combinations'!A$5:E$17,4,false),indirect(I$1),2,false)*D17+vlookup(VLOOKUP(A17,'Meal Plan Combinations'!A$5:E$17,5,false),indirect(I$1),2,false)*E17</f>
        <v>1742.076</v>
      </c>
      <c r="G17" s="173">
        <f>abs(Generate!H$5-F17)</f>
        <v>1327.924</v>
      </c>
    </row>
    <row r="18">
      <c r="A18" s="71" t="s">
        <v>59</v>
      </c>
      <c r="B18" s="71">
        <v>0.5</v>
      </c>
      <c r="C18" s="71">
        <v>0.5</v>
      </c>
      <c r="D18" s="71">
        <v>1.5</v>
      </c>
      <c r="E18" s="71">
        <v>2.5</v>
      </c>
      <c r="F18" s="172">
        <f>vlookup(VLOOKUP(A18,'Meal Plan Combinations'!A$5:E$17,2,false),indirect(I$1),2,false)*B18+vlookup(VLOOKUP(A18,'Meal Plan Combinations'!A$5:E$17,3,false),indirect(I$1),2,false)*C18+vlookup(VLOOKUP(A18,'Meal Plan Combinations'!A$5:E$17,4,false),indirect(I$1),2,false)*D18+vlookup(VLOOKUP(A18,'Meal Plan Combinations'!A$5:E$17,5,false),indirect(I$1),2,false)*E18</f>
        <v>1879.07</v>
      </c>
      <c r="G18" s="173">
        <f>abs(Generate!H$5-F18)</f>
        <v>1190.93</v>
      </c>
    </row>
    <row r="19">
      <c r="A19" s="71" t="s">
        <v>59</v>
      </c>
      <c r="B19" s="71">
        <v>0.5</v>
      </c>
      <c r="C19" s="71">
        <v>0.5</v>
      </c>
      <c r="D19" s="71">
        <v>1.5</v>
      </c>
      <c r="E19" s="71">
        <v>3.0</v>
      </c>
      <c r="F19" s="172">
        <f>vlookup(VLOOKUP(A19,'Meal Plan Combinations'!A$5:E$17,2,false),indirect(I$1),2,false)*B19+vlookup(VLOOKUP(A19,'Meal Plan Combinations'!A$5:E$17,3,false),indirect(I$1),2,false)*C19+vlookup(VLOOKUP(A19,'Meal Plan Combinations'!A$5:E$17,4,false),indirect(I$1),2,false)*D19+vlookup(VLOOKUP(A19,'Meal Plan Combinations'!A$5:E$17,5,false),indirect(I$1),2,false)*E19</f>
        <v>2016.064</v>
      </c>
      <c r="G19" s="173">
        <f>abs(Generate!H$5-F19)</f>
        <v>1053.936</v>
      </c>
    </row>
    <row r="20">
      <c r="A20" s="71" t="s">
        <v>59</v>
      </c>
      <c r="B20" s="71">
        <v>0.5</v>
      </c>
      <c r="C20" s="71">
        <v>0.5</v>
      </c>
      <c r="D20" s="71">
        <v>2.0</v>
      </c>
      <c r="E20" s="71">
        <v>0.5</v>
      </c>
      <c r="F20" s="172">
        <f>vlookup(VLOOKUP(A20,'Meal Plan Combinations'!A$5:E$17,2,false),indirect(I$1),2,false)*B20+vlookup(VLOOKUP(A20,'Meal Plan Combinations'!A$5:E$17,3,false),indirect(I$1),2,false)*C20+vlookup(VLOOKUP(A20,'Meal Plan Combinations'!A$5:E$17,4,false),indirect(I$1),2,false)*D20+vlookup(VLOOKUP(A20,'Meal Plan Combinations'!A$5:E$17,5,false),indirect(I$1),2,false)*E20</f>
        <v>1583.699</v>
      </c>
      <c r="G20" s="173">
        <f>abs(Generate!H$5-F20)</f>
        <v>1486.301</v>
      </c>
    </row>
    <row r="21">
      <c r="A21" s="71" t="s">
        <v>59</v>
      </c>
      <c r="B21" s="71">
        <v>0.5</v>
      </c>
      <c r="C21" s="71">
        <v>0.5</v>
      </c>
      <c r="D21" s="71">
        <v>2.0</v>
      </c>
      <c r="E21" s="71">
        <v>1.0</v>
      </c>
      <c r="F21" s="172">
        <f>vlookup(VLOOKUP(A21,'Meal Plan Combinations'!A$5:E$17,2,false),indirect(I$1),2,false)*B21+vlookup(VLOOKUP(A21,'Meal Plan Combinations'!A$5:E$17,3,false),indirect(I$1),2,false)*C21+vlookup(VLOOKUP(A21,'Meal Plan Combinations'!A$5:E$17,4,false),indirect(I$1),2,false)*D21+vlookup(VLOOKUP(A21,'Meal Plan Combinations'!A$5:E$17,5,false),indirect(I$1),2,false)*E21</f>
        <v>1720.693</v>
      </c>
      <c r="G21" s="173">
        <f>abs(Generate!H$5-F21)</f>
        <v>1349.307</v>
      </c>
    </row>
    <row r="22">
      <c r="A22" s="71" t="s">
        <v>59</v>
      </c>
      <c r="B22" s="71">
        <v>0.5</v>
      </c>
      <c r="C22" s="71">
        <v>0.5</v>
      </c>
      <c r="D22" s="71">
        <v>2.0</v>
      </c>
      <c r="E22" s="71">
        <v>1.5</v>
      </c>
      <c r="F22" s="172">
        <f>vlookup(VLOOKUP(A22,'Meal Plan Combinations'!A$5:E$17,2,false),indirect(I$1),2,false)*B22+vlookup(VLOOKUP(A22,'Meal Plan Combinations'!A$5:E$17,3,false),indirect(I$1),2,false)*C22+vlookup(VLOOKUP(A22,'Meal Plan Combinations'!A$5:E$17,4,false),indirect(I$1),2,false)*D22+vlookup(VLOOKUP(A22,'Meal Plan Combinations'!A$5:E$17,5,false),indirect(I$1),2,false)*E22</f>
        <v>1857.687</v>
      </c>
      <c r="G22" s="173">
        <f>abs(Generate!H$5-F22)</f>
        <v>1212.313</v>
      </c>
    </row>
    <row r="23">
      <c r="A23" s="71" t="s">
        <v>59</v>
      </c>
      <c r="B23" s="71">
        <v>0.5</v>
      </c>
      <c r="C23" s="71">
        <v>0.5</v>
      </c>
      <c r="D23" s="71">
        <v>2.0</v>
      </c>
      <c r="E23" s="71">
        <v>2.0</v>
      </c>
      <c r="F23" s="172">
        <f>vlookup(VLOOKUP(A23,'Meal Plan Combinations'!A$5:E$17,2,false),indirect(I$1),2,false)*B23+vlookup(VLOOKUP(A23,'Meal Plan Combinations'!A$5:E$17,3,false),indirect(I$1),2,false)*C23+vlookup(VLOOKUP(A23,'Meal Plan Combinations'!A$5:E$17,4,false),indirect(I$1),2,false)*D23+vlookup(VLOOKUP(A23,'Meal Plan Combinations'!A$5:E$17,5,false),indirect(I$1),2,false)*E23</f>
        <v>1994.681</v>
      </c>
      <c r="G23" s="173">
        <f>abs(Generate!H$5-F23)</f>
        <v>1075.319</v>
      </c>
    </row>
    <row r="24">
      <c r="A24" s="71" t="s">
        <v>59</v>
      </c>
      <c r="B24" s="71">
        <v>0.5</v>
      </c>
      <c r="C24" s="71">
        <v>0.5</v>
      </c>
      <c r="D24" s="71">
        <v>2.0</v>
      </c>
      <c r="E24" s="71">
        <v>2.5</v>
      </c>
      <c r="F24" s="172">
        <f>vlookup(VLOOKUP(A24,'Meal Plan Combinations'!A$5:E$17,2,false),indirect(I$1),2,false)*B24+vlookup(VLOOKUP(A24,'Meal Plan Combinations'!A$5:E$17,3,false),indirect(I$1),2,false)*C24+vlookup(VLOOKUP(A24,'Meal Plan Combinations'!A$5:E$17,4,false),indirect(I$1),2,false)*D24+vlookup(VLOOKUP(A24,'Meal Plan Combinations'!A$5:E$17,5,false),indirect(I$1),2,false)*E24</f>
        <v>2131.675</v>
      </c>
      <c r="G24" s="173">
        <f>abs(Generate!H$5-F24)</f>
        <v>938.325</v>
      </c>
    </row>
    <row r="25">
      <c r="A25" s="71" t="s">
        <v>59</v>
      </c>
      <c r="B25" s="71">
        <v>0.5</v>
      </c>
      <c r="C25" s="71">
        <v>0.5</v>
      </c>
      <c r="D25" s="71">
        <v>2.0</v>
      </c>
      <c r="E25" s="71">
        <v>3.0</v>
      </c>
      <c r="F25" s="172">
        <f>vlookup(VLOOKUP(A25,'Meal Plan Combinations'!A$5:E$17,2,false),indirect(I$1),2,false)*B25+vlookup(VLOOKUP(A25,'Meal Plan Combinations'!A$5:E$17,3,false),indirect(I$1),2,false)*C25+vlookup(VLOOKUP(A25,'Meal Plan Combinations'!A$5:E$17,4,false),indirect(I$1),2,false)*D25+vlookup(VLOOKUP(A25,'Meal Plan Combinations'!A$5:E$17,5,false),indirect(I$1),2,false)*E25</f>
        <v>2268.669</v>
      </c>
      <c r="G25" s="173">
        <f>abs(Generate!H$5-F25)</f>
        <v>801.331</v>
      </c>
    </row>
    <row r="26">
      <c r="A26" s="71" t="s">
        <v>59</v>
      </c>
      <c r="B26" s="71">
        <v>0.5</v>
      </c>
      <c r="C26" s="71">
        <v>0.5</v>
      </c>
      <c r="D26" s="71">
        <v>2.5</v>
      </c>
      <c r="E26" s="71">
        <v>0.5</v>
      </c>
      <c r="F26" s="172">
        <f>vlookup(VLOOKUP(A26,'Meal Plan Combinations'!A$5:E$17,2,false),indirect(I$1),2,false)*B26+vlookup(VLOOKUP(A26,'Meal Plan Combinations'!A$5:E$17,3,false),indirect(I$1),2,false)*C26+vlookup(VLOOKUP(A26,'Meal Plan Combinations'!A$5:E$17,4,false),indirect(I$1),2,false)*D26+vlookup(VLOOKUP(A26,'Meal Plan Combinations'!A$5:E$17,5,false),indirect(I$1),2,false)*E26</f>
        <v>1836.304</v>
      </c>
      <c r="G26" s="173">
        <f>abs(Generate!H$5-F26)</f>
        <v>1233.696</v>
      </c>
    </row>
    <row r="27">
      <c r="A27" s="71" t="s">
        <v>59</v>
      </c>
      <c r="B27" s="71">
        <v>0.5</v>
      </c>
      <c r="C27" s="71">
        <v>0.5</v>
      </c>
      <c r="D27" s="71">
        <v>2.5</v>
      </c>
      <c r="E27" s="71">
        <v>1.0</v>
      </c>
      <c r="F27" s="172">
        <f>vlookup(VLOOKUP(A27,'Meal Plan Combinations'!A$5:E$17,2,false),indirect(I$1),2,false)*B27+vlookup(VLOOKUP(A27,'Meal Plan Combinations'!A$5:E$17,3,false),indirect(I$1),2,false)*C27+vlookup(VLOOKUP(A27,'Meal Plan Combinations'!A$5:E$17,4,false),indirect(I$1),2,false)*D27+vlookup(VLOOKUP(A27,'Meal Plan Combinations'!A$5:E$17,5,false),indirect(I$1),2,false)*E27</f>
        <v>1973.298</v>
      </c>
      <c r="G27" s="173">
        <f>abs(Generate!H$5-F27)</f>
        <v>1096.702</v>
      </c>
    </row>
    <row r="28">
      <c r="A28" s="71" t="s">
        <v>59</v>
      </c>
      <c r="B28" s="71">
        <v>0.5</v>
      </c>
      <c r="C28" s="71">
        <v>0.5</v>
      </c>
      <c r="D28" s="71">
        <v>2.5</v>
      </c>
      <c r="E28" s="71">
        <v>1.5</v>
      </c>
      <c r="F28" s="172">
        <f>vlookup(VLOOKUP(A28,'Meal Plan Combinations'!A$5:E$17,2,false),indirect(I$1),2,false)*B28+vlookup(VLOOKUP(A28,'Meal Plan Combinations'!A$5:E$17,3,false),indirect(I$1),2,false)*C28+vlookup(VLOOKUP(A28,'Meal Plan Combinations'!A$5:E$17,4,false),indirect(I$1),2,false)*D28+vlookup(VLOOKUP(A28,'Meal Plan Combinations'!A$5:E$17,5,false),indirect(I$1),2,false)*E28</f>
        <v>2110.292</v>
      </c>
      <c r="G28" s="173">
        <f>abs(Generate!H$5-F28)</f>
        <v>959.708</v>
      </c>
    </row>
    <row r="29">
      <c r="A29" s="71" t="s">
        <v>59</v>
      </c>
      <c r="B29" s="71">
        <v>0.5</v>
      </c>
      <c r="C29" s="71">
        <v>0.5</v>
      </c>
      <c r="D29" s="71">
        <v>2.5</v>
      </c>
      <c r="E29" s="71">
        <v>2.0</v>
      </c>
      <c r="F29" s="172">
        <f>vlookup(VLOOKUP(A29,'Meal Plan Combinations'!A$5:E$17,2,false),indirect(I$1),2,false)*B29+vlookup(VLOOKUP(A29,'Meal Plan Combinations'!A$5:E$17,3,false),indirect(I$1),2,false)*C29+vlookup(VLOOKUP(A29,'Meal Plan Combinations'!A$5:E$17,4,false),indirect(I$1),2,false)*D29+vlookup(VLOOKUP(A29,'Meal Plan Combinations'!A$5:E$17,5,false),indirect(I$1),2,false)*E29</f>
        <v>2247.286</v>
      </c>
      <c r="G29" s="173">
        <f>abs(Generate!H$5-F29)</f>
        <v>822.714</v>
      </c>
    </row>
    <row r="30">
      <c r="A30" s="71" t="s">
        <v>59</v>
      </c>
      <c r="B30" s="71">
        <v>0.5</v>
      </c>
      <c r="C30" s="71">
        <v>0.5</v>
      </c>
      <c r="D30" s="71">
        <v>2.5</v>
      </c>
      <c r="E30" s="71">
        <v>2.5</v>
      </c>
      <c r="F30" s="172">
        <f>vlookup(VLOOKUP(A30,'Meal Plan Combinations'!A$5:E$17,2,false),indirect(I$1),2,false)*B30+vlookup(VLOOKUP(A30,'Meal Plan Combinations'!A$5:E$17,3,false),indirect(I$1),2,false)*C30+vlookup(VLOOKUP(A30,'Meal Plan Combinations'!A$5:E$17,4,false),indirect(I$1),2,false)*D30+vlookup(VLOOKUP(A30,'Meal Plan Combinations'!A$5:E$17,5,false),indirect(I$1),2,false)*E30</f>
        <v>2384.28</v>
      </c>
      <c r="G30" s="173">
        <f>abs(Generate!H$5-F30)</f>
        <v>685.72</v>
      </c>
    </row>
    <row r="31">
      <c r="A31" s="71" t="s">
        <v>59</v>
      </c>
      <c r="B31" s="71">
        <v>0.5</v>
      </c>
      <c r="C31" s="71">
        <v>0.5</v>
      </c>
      <c r="D31" s="71">
        <v>2.5</v>
      </c>
      <c r="E31" s="71">
        <v>3.0</v>
      </c>
      <c r="F31" s="172">
        <f>vlookup(VLOOKUP(A31,'Meal Plan Combinations'!A$5:E$17,2,false),indirect(I$1),2,false)*B31+vlookup(VLOOKUP(A31,'Meal Plan Combinations'!A$5:E$17,3,false),indirect(I$1),2,false)*C31+vlookup(VLOOKUP(A31,'Meal Plan Combinations'!A$5:E$17,4,false),indirect(I$1),2,false)*D31+vlookup(VLOOKUP(A31,'Meal Plan Combinations'!A$5:E$17,5,false),indirect(I$1),2,false)*E31</f>
        <v>2521.274</v>
      </c>
      <c r="G31" s="173">
        <f>abs(Generate!H$5-F31)</f>
        <v>548.726</v>
      </c>
    </row>
    <row r="32">
      <c r="A32" s="71" t="s">
        <v>59</v>
      </c>
      <c r="B32" s="71">
        <v>0.5</v>
      </c>
      <c r="C32" s="71">
        <v>0.5</v>
      </c>
      <c r="D32" s="71">
        <v>3.0</v>
      </c>
      <c r="E32" s="71">
        <v>0.5</v>
      </c>
      <c r="F32" s="172">
        <f>vlookup(VLOOKUP(A32,'Meal Plan Combinations'!A$5:E$17,2,false),indirect(I$1),2,false)*B32+vlookup(VLOOKUP(A32,'Meal Plan Combinations'!A$5:E$17,3,false),indirect(I$1),2,false)*C32+vlookup(VLOOKUP(A32,'Meal Plan Combinations'!A$5:E$17,4,false),indirect(I$1),2,false)*D32+vlookup(VLOOKUP(A32,'Meal Plan Combinations'!A$5:E$17,5,false),indirect(I$1),2,false)*E32</f>
        <v>2088.909</v>
      </c>
      <c r="G32" s="173">
        <f>abs(Generate!H$5-F32)</f>
        <v>981.091</v>
      </c>
    </row>
    <row r="33">
      <c r="A33" s="71" t="s">
        <v>59</v>
      </c>
      <c r="B33" s="71">
        <v>0.5</v>
      </c>
      <c r="C33" s="71">
        <v>0.5</v>
      </c>
      <c r="D33" s="71">
        <v>3.0</v>
      </c>
      <c r="E33" s="71">
        <v>1.0</v>
      </c>
      <c r="F33" s="172">
        <f>vlookup(VLOOKUP(A33,'Meal Plan Combinations'!A$5:E$17,2,false),indirect(I$1),2,false)*B33+vlookup(VLOOKUP(A33,'Meal Plan Combinations'!A$5:E$17,3,false),indirect(I$1),2,false)*C33+vlookup(VLOOKUP(A33,'Meal Plan Combinations'!A$5:E$17,4,false),indirect(I$1),2,false)*D33+vlookup(VLOOKUP(A33,'Meal Plan Combinations'!A$5:E$17,5,false),indirect(I$1),2,false)*E33</f>
        <v>2225.903</v>
      </c>
      <c r="G33" s="173">
        <f>abs(Generate!H$5-F33)</f>
        <v>844.097</v>
      </c>
    </row>
    <row r="34">
      <c r="A34" s="71" t="s">
        <v>59</v>
      </c>
      <c r="B34" s="71">
        <v>0.5</v>
      </c>
      <c r="C34" s="71">
        <v>0.5</v>
      </c>
      <c r="D34" s="71">
        <v>3.0</v>
      </c>
      <c r="E34" s="71">
        <v>1.5</v>
      </c>
      <c r="F34" s="172">
        <f>vlookup(VLOOKUP(A34,'Meal Plan Combinations'!A$5:E$17,2,false),indirect(I$1),2,false)*B34+vlookup(VLOOKUP(A34,'Meal Plan Combinations'!A$5:E$17,3,false),indirect(I$1),2,false)*C34+vlookup(VLOOKUP(A34,'Meal Plan Combinations'!A$5:E$17,4,false),indirect(I$1),2,false)*D34+vlookup(VLOOKUP(A34,'Meal Plan Combinations'!A$5:E$17,5,false),indirect(I$1),2,false)*E34</f>
        <v>2362.897</v>
      </c>
      <c r="G34" s="173">
        <f>abs(Generate!H$5-F34)</f>
        <v>707.103</v>
      </c>
    </row>
    <row r="35">
      <c r="A35" s="71" t="s">
        <v>59</v>
      </c>
      <c r="B35" s="71">
        <v>0.5</v>
      </c>
      <c r="C35" s="71">
        <v>0.5</v>
      </c>
      <c r="D35" s="71">
        <v>3.0</v>
      </c>
      <c r="E35" s="71">
        <v>2.0</v>
      </c>
      <c r="F35" s="172">
        <f>vlookup(VLOOKUP(A35,'Meal Plan Combinations'!A$5:E$17,2,false),indirect(I$1),2,false)*B35+vlookup(VLOOKUP(A35,'Meal Plan Combinations'!A$5:E$17,3,false),indirect(I$1),2,false)*C35+vlookup(VLOOKUP(A35,'Meal Plan Combinations'!A$5:E$17,4,false),indirect(I$1),2,false)*D35+vlookup(VLOOKUP(A35,'Meal Plan Combinations'!A$5:E$17,5,false),indirect(I$1),2,false)*E35</f>
        <v>2499.891</v>
      </c>
      <c r="G35" s="173">
        <f>abs(Generate!H$5-F35)</f>
        <v>570.109</v>
      </c>
    </row>
    <row r="36">
      <c r="A36" s="71" t="s">
        <v>59</v>
      </c>
      <c r="B36" s="71">
        <v>0.5</v>
      </c>
      <c r="C36" s="71">
        <v>0.5</v>
      </c>
      <c r="D36" s="71">
        <v>3.0</v>
      </c>
      <c r="E36" s="71">
        <v>2.5</v>
      </c>
      <c r="F36" s="172">
        <f>vlookup(VLOOKUP(A36,'Meal Plan Combinations'!A$5:E$17,2,false),indirect(I$1),2,false)*B36+vlookup(VLOOKUP(A36,'Meal Plan Combinations'!A$5:E$17,3,false),indirect(I$1),2,false)*C36+vlookup(VLOOKUP(A36,'Meal Plan Combinations'!A$5:E$17,4,false),indirect(I$1),2,false)*D36+vlookup(VLOOKUP(A36,'Meal Plan Combinations'!A$5:E$17,5,false),indirect(I$1),2,false)*E36</f>
        <v>2636.885</v>
      </c>
      <c r="G36" s="173">
        <f>abs(Generate!H$5-F36)</f>
        <v>433.115</v>
      </c>
    </row>
    <row r="37">
      <c r="A37" s="71" t="s">
        <v>59</v>
      </c>
      <c r="B37" s="71">
        <v>0.5</v>
      </c>
      <c r="C37" s="71">
        <v>0.5</v>
      </c>
      <c r="D37" s="71">
        <v>3.0</v>
      </c>
      <c r="E37" s="71">
        <v>3.0</v>
      </c>
      <c r="F37" s="172">
        <f>vlookup(VLOOKUP(A37,'Meal Plan Combinations'!A$5:E$17,2,false),indirect(I$1),2,false)*B37+vlookup(VLOOKUP(A37,'Meal Plan Combinations'!A$5:E$17,3,false),indirect(I$1),2,false)*C37+vlookup(VLOOKUP(A37,'Meal Plan Combinations'!A$5:E$17,4,false),indirect(I$1),2,false)*D37+vlookup(VLOOKUP(A37,'Meal Plan Combinations'!A$5:E$17,5,false),indirect(I$1),2,false)*E37</f>
        <v>2773.879</v>
      </c>
      <c r="G37" s="173">
        <f>abs(Generate!H$5-F37)</f>
        <v>296.121</v>
      </c>
    </row>
    <row r="38">
      <c r="A38" s="71" t="s">
        <v>59</v>
      </c>
      <c r="B38" s="71">
        <v>0.5</v>
      </c>
      <c r="C38" s="71">
        <v>1.0</v>
      </c>
      <c r="D38" s="71">
        <v>0.5</v>
      </c>
      <c r="E38" s="71">
        <v>0.5</v>
      </c>
      <c r="F38" s="172">
        <f>vlookup(VLOOKUP(A38,'Meal Plan Combinations'!A$5:E$17,2,false),indirect(I$1),2,false)*B38+vlookup(VLOOKUP(A38,'Meal Plan Combinations'!A$5:E$17,3,false),indirect(I$1),2,false)*C38+vlookup(VLOOKUP(A38,'Meal Plan Combinations'!A$5:E$17,4,false),indirect(I$1),2,false)*D38+vlookup(VLOOKUP(A38,'Meal Plan Combinations'!A$5:E$17,5,false),indirect(I$1),2,false)*E38</f>
        <v>1053.374</v>
      </c>
      <c r="G38" s="173">
        <f>abs(Generate!H$5-F38)</f>
        <v>2016.626</v>
      </c>
    </row>
    <row r="39">
      <c r="A39" s="71" t="s">
        <v>59</v>
      </c>
      <c r="B39" s="71">
        <v>0.5</v>
      </c>
      <c r="C39" s="71">
        <v>1.0</v>
      </c>
      <c r="D39" s="71">
        <v>0.5</v>
      </c>
      <c r="E39" s="71">
        <v>1.0</v>
      </c>
      <c r="F39" s="172">
        <f>vlookup(VLOOKUP(A39,'Meal Plan Combinations'!A$5:E$17,2,false),indirect(I$1),2,false)*B39+vlookup(VLOOKUP(A39,'Meal Plan Combinations'!A$5:E$17,3,false),indirect(I$1),2,false)*C39+vlookup(VLOOKUP(A39,'Meal Plan Combinations'!A$5:E$17,4,false),indirect(I$1),2,false)*D39+vlookup(VLOOKUP(A39,'Meal Plan Combinations'!A$5:E$17,5,false),indirect(I$1),2,false)*E39</f>
        <v>1190.368</v>
      </c>
      <c r="G39" s="173">
        <f>abs(Generate!H$5-F39)</f>
        <v>1879.632</v>
      </c>
    </row>
    <row r="40">
      <c r="A40" s="71" t="s">
        <v>59</v>
      </c>
      <c r="B40" s="71">
        <v>0.5</v>
      </c>
      <c r="C40" s="71">
        <v>1.0</v>
      </c>
      <c r="D40" s="71">
        <v>0.5</v>
      </c>
      <c r="E40" s="71">
        <v>1.5</v>
      </c>
      <c r="F40" s="172">
        <f>vlookup(VLOOKUP(A40,'Meal Plan Combinations'!A$5:E$17,2,false),indirect(I$1),2,false)*B40+vlookup(VLOOKUP(A40,'Meal Plan Combinations'!A$5:E$17,3,false),indirect(I$1),2,false)*C40+vlookup(VLOOKUP(A40,'Meal Plan Combinations'!A$5:E$17,4,false),indirect(I$1),2,false)*D40+vlookup(VLOOKUP(A40,'Meal Plan Combinations'!A$5:E$17,5,false),indirect(I$1),2,false)*E40</f>
        <v>1327.362</v>
      </c>
      <c r="G40" s="173">
        <f>abs(Generate!H$5-F40)</f>
        <v>1742.638</v>
      </c>
    </row>
    <row r="41">
      <c r="A41" s="71" t="s">
        <v>59</v>
      </c>
      <c r="B41" s="71">
        <v>0.5</v>
      </c>
      <c r="C41" s="71">
        <v>1.0</v>
      </c>
      <c r="D41" s="71">
        <v>0.5</v>
      </c>
      <c r="E41" s="71">
        <v>2.0</v>
      </c>
      <c r="F41" s="172">
        <f>vlookup(VLOOKUP(A41,'Meal Plan Combinations'!A$5:E$17,2,false),indirect(I$1),2,false)*B41+vlookup(VLOOKUP(A41,'Meal Plan Combinations'!A$5:E$17,3,false),indirect(I$1),2,false)*C41+vlookup(VLOOKUP(A41,'Meal Plan Combinations'!A$5:E$17,4,false),indirect(I$1),2,false)*D41+vlookup(VLOOKUP(A41,'Meal Plan Combinations'!A$5:E$17,5,false),indirect(I$1),2,false)*E41</f>
        <v>1464.356</v>
      </c>
      <c r="G41" s="173">
        <f>abs(Generate!H$5-F41)</f>
        <v>1605.644</v>
      </c>
    </row>
    <row r="42">
      <c r="A42" s="71" t="s">
        <v>59</v>
      </c>
      <c r="B42" s="71">
        <v>0.5</v>
      </c>
      <c r="C42" s="71">
        <v>1.0</v>
      </c>
      <c r="D42" s="71">
        <v>0.5</v>
      </c>
      <c r="E42" s="71">
        <v>2.5</v>
      </c>
      <c r="F42" s="172">
        <f>vlookup(VLOOKUP(A42,'Meal Plan Combinations'!A$5:E$17,2,false),indirect(I$1),2,false)*B42+vlookup(VLOOKUP(A42,'Meal Plan Combinations'!A$5:E$17,3,false),indirect(I$1),2,false)*C42+vlookup(VLOOKUP(A42,'Meal Plan Combinations'!A$5:E$17,4,false),indirect(I$1),2,false)*D42+vlookup(VLOOKUP(A42,'Meal Plan Combinations'!A$5:E$17,5,false),indirect(I$1),2,false)*E42</f>
        <v>1601.35</v>
      </c>
      <c r="G42" s="173">
        <f>abs(Generate!H$5-F42)</f>
        <v>1468.65</v>
      </c>
    </row>
    <row r="43">
      <c r="A43" s="71" t="s">
        <v>59</v>
      </c>
      <c r="B43" s="71">
        <v>0.5</v>
      </c>
      <c r="C43" s="71">
        <v>1.0</v>
      </c>
      <c r="D43" s="71">
        <v>0.5</v>
      </c>
      <c r="E43" s="71">
        <v>3.0</v>
      </c>
      <c r="F43" s="172">
        <f>vlookup(VLOOKUP(A43,'Meal Plan Combinations'!A$5:E$17,2,false),indirect(I$1),2,false)*B43+vlookup(VLOOKUP(A43,'Meal Plan Combinations'!A$5:E$17,3,false),indirect(I$1),2,false)*C43+vlookup(VLOOKUP(A43,'Meal Plan Combinations'!A$5:E$17,4,false),indirect(I$1),2,false)*D43+vlookup(VLOOKUP(A43,'Meal Plan Combinations'!A$5:E$17,5,false),indirect(I$1),2,false)*E43</f>
        <v>1738.344</v>
      </c>
      <c r="G43" s="173">
        <f>abs(Generate!H$5-F43)</f>
        <v>1331.656</v>
      </c>
    </row>
    <row r="44">
      <c r="A44" s="71" t="s">
        <v>59</v>
      </c>
      <c r="B44" s="71">
        <v>0.5</v>
      </c>
      <c r="C44" s="71">
        <v>1.0</v>
      </c>
      <c r="D44" s="71">
        <v>1.0</v>
      </c>
      <c r="E44" s="71">
        <v>0.5</v>
      </c>
      <c r="F44" s="172">
        <f>vlookup(VLOOKUP(A44,'Meal Plan Combinations'!A$5:E$17,2,false),indirect(I$1),2,false)*B44+vlookup(VLOOKUP(A44,'Meal Plan Combinations'!A$5:E$17,3,false),indirect(I$1),2,false)*C44+vlookup(VLOOKUP(A44,'Meal Plan Combinations'!A$5:E$17,4,false),indirect(I$1),2,false)*D44+vlookup(VLOOKUP(A44,'Meal Plan Combinations'!A$5:E$17,5,false),indirect(I$1),2,false)*E44</f>
        <v>1305.979</v>
      </c>
      <c r="G44" s="173">
        <f>abs(Generate!H$5-F44)</f>
        <v>1764.021</v>
      </c>
    </row>
    <row r="45">
      <c r="A45" s="71" t="s">
        <v>59</v>
      </c>
      <c r="B45" s="71">
        <v>0.5</v>
      </c>
      <c r="C45" s="71">
        <v>1.0</v>
      </c>
      <c r="D45" s="71">
        <v>1.0</v>
      </c>
      <c r="E45" s="71">
        <v>1.0</v>
      </c>
      <c r="F45" s="172">
        <f>vlookup(VLOOKUP(A45,'Meal Plan Combinations'!A$5:E$17,2,false),indirect(I$1),2,false)*B45+vlookup(VLOOKUP(A45,'Meal Plan Combinations'!A$5:E$17,3,false),indirect(I$1),2,false)*C45+vlookup(VLOOKUP(A45,'Meal Plan Combinations'!A$5:E$17,4,false),indirect(I$1),2,false)*D45+vlookup(VLOOKUP(A45,'Meal Plan Combinations'!A$5:E$17,5,false),indirect(I$1),2,false)*E45</f>
        <v>1442.973</v>
      </c>
      <c r="G45" s="173">
        <f>abs(Generate!H$5-F45)</f>
        <v>1627.027</v>
      </c>
    </row>
    <row r="46">
      <c r="A46" s="71" t="s">
        <v>59</v>
      </c>
      <c r="B46" s="71">
        <v>0.5</v>
      </c>
      <c r="C46" s="71">
        <v>1.0</v>
      </c>
      <c r="D46" s="71">
        <v>1.0</v>
      </c>
      <c r="E46" s="71">
        <v>1.5</v>
      </c>
      <c r="F46" s="172">
        <f>vlookup(VLOOKUP(A46,'Meal Plan Combinations'!A$5:E$17,2,false),indirect(I$1),2,false)*B46+vlookup(VLOOKUP(A46,'Meal Plan Combinations'!A$5:E$17,3,false),indirect(I$1),2,false)*C46+vlookup(VLOOKUP(A46,'Meal Plan Combinations'!A$5:E$17,4,false),indirect(I$1),2,false)*D46+vlookup(VLOOKUP(A46,'Meal Plan Combinations'!A$5:E$17,5,false),indirect(I$1),2,false)*E46</f>
        <v>1579.967</v>
      </c>
      <c r="G46" s="173">
        <f>abs(Generate!H$5-F46)</f>
        <v>1490.033</v>
      </c>
    </row>
    <row r="47">
      <c r="A47" s="71" t="s">
        <v>59</v>
      </c>
      <c r="B47" s="71">
        <v>0.5</v>
      </c>
      <c r="C47" s="71">
        <v>1.0</v>
      </c>
      <c r="D47" s="71">
        <v>1.0</v>
      </c>
      <c r="E47" s="71">
        <v>2.0</v>
      </c>
      <c r="F47" s="172">
        <f>vlookup(VLOOKUP(A47,'Meal Plan Combinations'!A$5:E$17,2,false),indirect(I$1),2,false)*B47+vlookup(VLOOKUP(A47,'Meal Plan Combinations'!A$5:E$17,3,false),indirect(I$1),2,false)*C47+vlookup(VLOOKUP(A47,'Meal Plan Combinations'!A$5:E$17,4,false),indirect(I$1),2,false)*D47+vlookup(VLOOKUP(A47,'Meal Plan Combinations'!A$5:E$17,5,false),indirect(I$1),2,false)*E47</f>
        <v>1716.961</v>
      </c>
      <c r="G47" s="173">
        <f>abs(Generate!H$5-F47)</f>
        <v>1353.039</v>
      </c>
    </row>
    <row r="48">
      <c r="A48" s="71" t="s">
        <v>59</v>
      </c>
      <c r="B48" s="71">
        <v>0.5</v>
      </c>
      <c r="C48" s="71">
        <v>1.0</v>
      </c>
      <c r="D48" s="71">
        <v>1.0</v>
      </c>
      <c r="E48" s="71">
        <v>2.5</v>
      </c>
      <c r="F48" s="172">
        <f>vlookup(VLOOKUP(A48,'Meal Plan Combinations'!A$5:E$17,2,false),indirect(I$1),2,false)*B48+vlookup(VLOOKUP(A48,'Meal Plan Combinations'!A$5:E$17,3,false),indirect(I$1),2,false)*C48+vlookup(VLOOKUP(A48,'Meal Plan Combinations'!A$5:E$17,4,false),indirect(I$1),2,false)*D48+vlookup(VLOOKUP(A48,'Meal Plan Combinations'!A$5:E$17,5,false),indirect(I$1),2,false)*E48</f>
        <v>1853.955</v>
      </c>
      <c r="G48" s="173">
        <f>abs(Generate!H$5-F48)</f>
        <v>1216.045</v>
      </c>
    </row>
    <row r="49">
      <c r="A49" s="71" t="s">
        <v>59</v>
      </c>
      <c r="B49" s="71">
        <v>0.5</v>
      </c>
      <c r="C49" s="71">
        <v>1.0</v>
      </c>
      <c r="D49" s="71">
        <v>1.0</v>
      </c>
      <c r="E49" s="71">
        <v>3.0</v>
      </c>
      <c r="F49" s="172">
        <f>vlookup(VLOOKUP(A49,'Meal Plan Combinations'!A$5:E$17,2,false),indirect(I$1),2,false)*B49+vlookup(VLOOKUP(A49,'Meal Plan Combinations'!A$5:E$17,3,false),indirect(I$1),2,false)*C49+vlookup(VLOOKUP(A49,'Meal Plan Combinations'!A$5:E$17,4,false),indirect(I$1),2,false)*D49+vlookup(VLOOKUP(A49,'Meal Plan Combinations'!A$5:E$17,5,false),indirect(I$1),2,false)*E49</f>
        <v>1990.949</v>
      </c>
      <c r="G49" s="173">
        <f>abs(Generate!H$5-F49)</f>
        <v>1079.051</v>
      </c>
    </row>
    <row r="50">
      <c r="A50" s="71" t="s">
        <v>59</v>
      </c>
      <c r="B50" s="71">
        <v>0.5</v>
      </c>
      <c r="C50" s="71">
        <v>1.0</v>
      </c>
      <c r="D50" s="71">
        <v>1.5</v>
      </c>
      <c r="E50" s="71">
        <v>0.5</v>
      </c>
      <c r="F50" s="172">
        <f>vlookup(VLOOKUP(A50,'Meal Plan Combinations'!A$5:E$17,2,false),indirect(I$1),2,false)*B50+vlookup(VLOOKUP(A50,'Meal Plan Combinations'!A$5:E$17,3,false),indirect(I$1),2,false)*C50+vlookup(VLOOKUP(A50,'Meal Plan Combinations'!A$5:E$17,4,false),indirect(I$1),2,false)*D50+vlookup(VLOOKUP(A50,'Meal Plan Combinations'!A$5:E$17,5,false),indirect(I$1),2,false)*E50</f>
        <v>1558.584</v>
      </c>
      <c r="G50" s="173">
        <f>abs(Generate!H$5-F50)</f>
        <v>1511.416</v>
      </c>
    </row>
    <row r="51">
      <c r="A51" s="71" t="s">
        <v>59</v>
      </c>
      <c r="B51" s="71">
        <v>0.5</v>
      </c>
      <c r="C51" s="71">
        <v>1.0</v>
      </c>
      <c r="D51" s="71">
        <v>1.5</v>
      </c>
      <c r="E51" s="71">
        <v>1.0</v>
      </c>
      <c r="F51" s="172">
        <f>vlookup(VLOOKUP(A51,'Meal Plan Combinations'!A$5:E$17,2,false),indirect(I$1),2,false)*B51+vlookup(VLOOKUP(A51,'Meal Plan Combinations'!A$5:E$17,3,false),indirect(I$1),2,false)*C51+vlookup(VLOOKUP(A51,'Meal Plan Combinations'!A$5:E$17,4,false),indirect(I$1),2,false)*D51+vlookup(VLOOKUP(A51,'Meal Plan Combinations'!A$5:E$17,5,false),indirect(I$1),2,false)*E51</f>
        <v>1695.578</v>
      </c>
      <c r="G51" s="173">
        <f>abs(Generate!H$5-F51)</f>
        <v>1374.422</v>
      </c>
    </row>
    <row r="52">
      <c r="A52" s="71" t="s">
        <v>59</v>
      </c>
      <c r="B52" s="71">
        <v>0.5</v>
      </c>
      <c r="C52" s="71">
        <v>1.0</v>
      </c>
      <c r="D52" s="71">
        <v>1.5</v>
      </c>
      <c r="E52" s="71">
        <v>1.5</v>
      </c>
      <c r="F52" s="172">
        <f>vlookup(VLOOKUP(A52,'Meal Plan Combinations'!A$5:E$17,2,false),indirect(I$1),2,false)*B52+vlookup(VLOOKUP(A52,'Meal Plan Combinations'!A$5:E$17,3,false),indirect(I$1),2,false)*C52+vlookup(VLOOKUP(A52,'Meal Plan Combinations'!A$5:E$17,4,false),indirect(I$1),2,false)*D52+vlookup(VLOOKUP(A52,'Meal Plan Combinations'!A$5:E$17,5,false),indirect(I$1),2,false)*E52</f>
        <v>1832.572</v>
      </c>
      <c r="G52" s="173">
        <f>abs(Generate!H$5-F52)</f>
        <v>1237.428</v>
      </c>
    </row>
    <row r="53">
      <c r="A53" s="71" t="s">
        <v>59</v>
      </c>
      <c r="B53" s="71">
        <v>0.5</v>
      </c>
      <c r="C53" s="71">
        <v>1.0</v>
      </c>
      <c r="D53" s="71">
        <v>1.5</v>
      </c>
      <c r="E53" s="71">
        <v>2.0</v>
      </c>
      <c r="F53" s="172">
        <f>vlookup(VLOOKUP(A53,'Meal Plan Combinations'!A$5:E$17,2,false),indirect(I$1),2,false)*B53+vlookup(VLOOKUP(A53,'Meal Plan Combinations'!A$5:E$17,3,false),indirect(I$1),2,false)*C53+vlookup(VLOOKUP(A53,'Meal Plan Combinations'!A$5:E$17,4,false),indirect(I$1),2,false)*D53+vlookup(VLOOKUP(A53,'Meal Plan Combinations'!A$5:E$17,5,false),indirect(I$1),2,false)*E53</f>
        <v>1969.566</v>
      </c>
      <c r="G53" s="173">
        <f>abs(Generate!H$5-F53)</f>
        <v>1100.434</v>
      </c>
    </row>
    <row r="54">
      <c r="A54" s="71" t="s">
        <v>59</v>
      </c>
      <c r="B54" s="71">
        <v>0.5</v>
      </c>
      <c r="C54" s="71">
        <v>1.0</v>
      </c>
      <c r="D54" s="71">
        <v>1.5</v>
      </c>
      <c r="E54" s="71">
        <v>2.5</v>
      </c>
      <c r="F54" s="172">
        <f>vlookup(VLOOKUP(A54,'Meal Plan Combinations'!A$5:E$17,2,false),indirect(I$1),2,false)*B54+vlookup(VLOOKUP(A54,'Meal Plan Combinations'!A$5:E$17,3,false),indirect(I$1),2,false)*C54+vlookup(VLOOKUP(A54,'Meal Plan Combinations'!A$5:E$17,4,false),indirect(I$1),2,false)*D54+vlookup(VLOOKUP(A54,'Meal Plan Combinations'!A$5:E$17,5,false),indirect(I$1),2,false)*E54</f>
        <v>2106.56</v>
      </c>
      <c r="G54" s="173">
        <f>abs(Generate!H$5-F54)</f>
        <v>963.44</v>
      </c>
    </row>
    <row r="55">
      <c r="A55" s="71" t="s">
        <v>59</v>
      </c>
      <c r="B55" s="71">
        <v>0.5</v>
      </c>
      <c r="C55" s="71">
        <v>1.0</v>
      </c>
      <c r="D55" s="71">
        <v>1.5</v>
      </c>
      <c r="E55" s="71">
        <v>3.0</v>
      </c>
      <c r="F55" s="172">
        <f>vlookup(VLOOKUP(A55,'Meal Plan Combinations'!A$5:E$17,2,false),indirect(I$1),2,false)*B55+vlookup(VLOOKUP(A55,'Meal Plan Combinations'!A$5:E$17,3,false),indirect(I$1),2,false)*C55+vlookup(VLOOKUP(A55,'Meal Plan Combinations'!A$5:E$17,4,false),indirect(I$1),2,false)*D55+vlookup(VLOOKUP(A55,'Meal Plan Combinations'!A$5:E$17,5,false),indirect(I$1),2,false)*E55</f>
        <v>2243.554</v>
      </c>
      <c r="G55" s="173">
        <f>abs(Generate!H$5-F55)</f>
        <v>826.446</v>
      </c>
    </row>
    <row r="56">
      <c r="A56" s="71" t="s">
        <v>59</v>
      </c>
      <c r="B56" s="71">
        <v>0.5</v>
      </c>
      <c r="C56" s="71">
        <v>1.0</v>
      </c>
      <c r="D56" s="71">
        <v>2.0</v>
      </c>
      <c r="E56" s="71">
        <v>0.5</v>
      </c>
      <c r="F56" s="172">
        <f>vlookup(VLOOKUP(A56,'Meal Plan Combinations'!A$5:E$17,2,false),indirect(I$1),2,false)*B56+vlookup(VLOOKUP(A56,'Meal Plan Combinations'!A$5:E$17,3,false),indirect(I$1),2,false)*C56+vlookup(VLOOKUP(A56,'Meal Plan Combinations'!A$5:E$17,4,false),indirect(I$1),2,false)*D56+vlookup(VLOOKUP(A56,'Meal Plan Combinations'!A$5:E$17,5,false),indirect(I$1),2,false)*E56</f>
        <v>1811.189</v>
      </c>
      <c r="G56" s="173">
        <f>abs(Generate!H$5-F56)</f>
        <v>1258.811</v>
      </c>
    </row>
    <row r="57">
      <c r="A57" s="71" t="s">
        <v>59</v>
      </c>
      <c r="B57" s="71">
        <v>0.5</v>
      </c>
      <c r="C57" s="71">
        <v>1.0</v>
      </c>
      <c r="D57" s="71">
        <v>2.0</v>
      </c>
      <c r="E57" s="71">
        <v>1.0</v>
      </c>
      <c r="F57" s="172">
        <f>vlookup(VLOOKUP(A57,'Meal Plan Combinations'!A$5:E$17,2,false),indirect(I$1),2,false)*B57+vlookup(VLOOKUP(A57,'Meal Plan Combinations'!A$5:E$17,3,false),indirect(I$1),2,false)*C57+vlookup(VLOOKUP(A57,'Meal Plan Combinations'!A$5:E$17,4,false),indirect(I$1),2,false)*D57+vlookup(VLOOKUP(A57,'Meal Plan Combinations'!A$5:E$17,5,false),indirect(I$1),2,false)*E57</f>
        <v>1948.183</v>
      </c>
      <c r="G57" s="173">
        <f>abs(Generate!H$5-F57)</f>
        <v>1121.817</v>
      </c>
    </row>
    <row r="58">
      <c r="A58" s="71" t="s">
        <v>59</v>
      </c>
      <c r="B58" s="71">
        <v>0.5</v>
      </c>
      <c r="C58" s="71">
        <v>1.0</v>
      </c>
      <c r="D58" s="71">
        <v>2.0</v>
      </c>
      <c r="E58" s="71">
        <v>1.5</v>
      </c>
      <c r="F58" s="172">
        <f>vlookup(VLOOKUP(A58,'Meal Plan Combinations'!A$5:E$17,2,false),indirect(I$1),2,false)*B58+vlookup(VLOOKUP(A58,'Meal Plan Combinations'!A$5:E$17,3,false),indirect(I$1),2,false)*C58+vlookup(VLOOKUP(A58,'Meal Plan Combinations'!A$5:E$17,4,false),indirect(I$1),2,false)*D58+vlookup(VLOOKUP(A58,'Meal Plan Combinations'!A$5:E$17,5,false),indirect(I$1),2,false)*E58</f>
        <v>2085.177</v>
      </c>
      <c r="G58" s="173">
        <f>abs(Generate!H$5-F58)</f>
        <v>984.823</v>
      </c>
    </row>
    <row r="59">
      <c r="A59" s="71" t="s">
        <v>59</v>
      </c>
      <c r="B59" s="71">
        <v>0.5</v>
      </c>
      <c r="C59" s="71">
        <v>1.0</v>
      </c>
      <c r="D59" s="71">
        <v>2.0</v>
      </c>
      <c r="E59" s="71">
        <v>2.0</v>
      </c>
      <c r="F59" s="172">
        <f>vlookup(VLOOKUP(A59,'Meal Plan Combinations'!A$5:E$17,2,false),indirect(I$1),2,false)*B59+vlookup(VLOOKUP(A59,'Meal Plan Combinations'!A$5:E$17,3,false),indirect(I$1),2,false)*C59+vlookup(VLOOKUP(A59,'Meal Plan Combinations'!A$5:E$17,4,false),indirect(I$1),2,false)*D59+vlookup(VLOOKUP(A59,'Meal Plan Combinations'!A$5:E$17,5,false),indirect(I$1),2,false)*E59</f>
        <v>2222.171</v>
      </c>
      <c r="G59" s="173">
        <f>abs(Generate!H$5-F59)</f>
        <v>847.829</v>
      </c>
    </row>
    <row r="60">
      <c r="A60" s="71" t="s">
        <v>59</v>
      </c>
      <c r="B60" s="71">
        <v>0.5</v>
      </c>
      <c r="C60" s="71">
        <v>1.0</v>
      </c>
      <c r="D60" s="71">
        <v>2.0</v>
      </c>
      <c r="E60" s="71">
        <v>2.5</v>
      </c>
      <c r="F60" s="172">
        <f>vlookup(VLOOKUP(A60,'Meal Plan Combinations'!A$5:E$17,2,false),indirect(I$1),2,false)*B60+vlookup(VLOOKUP(A60,'Meal Plan Combinations'!A$5:E$17,3,false),indirect(I$1),2,false)*C60+vlookup(VLOOKUP(A60,'Meal Plan Combinations'!A$5:E$17,4,false),indirect(I$1),2,false)*D60+vlookup(VLOOKUP(A60,'Meal Plan Combinations'!A$5:E$17,5,false),indirect(I$1),2,false)*E60</f>
        <v>2359.165</v>
      </c>
      <c r="G60" s="173">
        <f>abs(Generate!H$5-F60)</f>
        <v>710.835</v>
      </c>
    </row>
    <row r="61">
      <c r="A61" s="71" t="s">
        <v>59</v>
      </c>
      <c r="B61" s="71">
        <v>0.5</v>
      </c>
      <c r="C61" s="71">
        <v>1.0</v>
      </c>
      <c r="D61" s="71">
        <v>2.0</v>
      </c>
      <c r="E61" s="71">
        <v>3.0</v>
      </c>
      <c r="F61" s="172">
        <f>vlookup(VLOOKUP(A61,'Meal Plan Combinations'!A$5:E$17,2,false),indirect(I$1),2,false)*B61+vlookup(VLOOKUP(A61,'Meal Plan Combinations'!A$5:E$17,3,false),indirect(I$1),2,false)*C61+vlookup(VLOOKUP(A61,'Meal Plan Combinations'!A$5:E$17,4,false),indirect(I$1),2,false)*D61+vlookup(VLOOKUP(A61,'Meal Plan Combinations'!A$5:E$17,5,false),indirect(I$1),2,false)*E61</f>
        <v>2496.159</v>
      </c>
      <c r="G61" s="173">
        <f>abs(Generate!H$5-F61)</f>
        <v>573.841</v>
      </c>
    </row>
    <row r="62">
      <c r="A62" s="71" t="s">
        <v>59</v>
      </c>
      <c r="B62" s="71">
        <v>0.5</v>
      </c>
      <c r="C62" s="71">
        <v>1.0</v>
      </c>
      <c r="D62" s="71">
        <v>2.5</v>
      </c>
      <c r="E62" s="71">
        <v>0.5</v>
      </c>
      <c r="F62" s="172">
        <f>vlookup(VLOOKUP(A62,'Meal Plan Combinations'!A$5:E$17,2,false),indirect(I$1),2,false)*B62+vlookup(VLOOKUP(A62,'Meal Plan Combinations'!A$5:E$17,3,false),indirect(I$1),2,false)*C62+vlookup(VLOOKUP(A62,'Meal Plan Combinations'!A$5:E$17,4,false),indirect(I$1),2,false)*D62+vlookup(VLOOKUP(A62,'Meal Plan Combinations'!A$5:E$17,5,false),indirect(I$1),2,false)*E62</f>
        <v>2063.794</v>
      </c>
      <c r="G62" s="173">
        <f>abs(Generate!H$5-F62)</f>
        <v>1006.206</v>
      </c>
    </row>
    <row r="63">
      <c r="A63" s="71" t="s">
        <v>59</v>
      </c>
      <c r="B63" s="71">
        <v>0.5</v>
      </c>
      <c r="C63" s="71">
        <v>1.0</v>
      </c>
      <c r="D63" s="71">
        <v>2.5</v>
      </c>
      <c r="E63" s="71">
        <v>1.0</v>
      </c>
      <c r="F63" s="172">
        <f>vlookup(VLOOKUP(A63,'Meal Plan Combinations'!A$5:E$17,2,false),indirect(I$1),2,false)*B63+vlookup(VLOOKUP(A63,'Meal Plan Combinations'!A$5:E$17,3,false),indirect(I$1),2,false)*C63+vlookup(VLOOKUP(A63,'Meal Plan Combinations'!A$5:E$17,4,false),indirect(I$1),2,false)*D63+vlookup(VLOOKUP(A63,'Meal Plan Combinations'!A$5:E$17,5,false),indirect(I$1),2,false)*E63</f>
        <v>2200.788</v>
      </c>
      <c r="G63" s="173">
        <f>abs(Generate!H$5-F63)</f>
        <v>869.212</v>
      </c>
    </row>
    <row r="64">
      <c r="A64" s="71" t="s">
        <v>59</v>
      </c>
      <c r="B64" s="71">
        <v>0.5</v>
      </c>
      <c r="C64" s="71">
        <v>1.0</v>
      </c>
      <c r="D64" s="71">
        <v>2.5</v>
      </c>
      <c r="E64" s="71">
        <v>1.5</v>
      </c>
      <c r="F64" s="172">
        <f>vlookup(VLOOKUP(A64,'Meal Plan Combinations'!A$5:E$17,2,false),indirect(I$1),2,false)*B64+vlookup(VLOOKUP(A64,'Meal Plan Combinations'!A$5:E$17,3,false),indirect(I$1),2,false)*C64+vlookup(VLOOKUP(A64,'Meal Plan Combinations'!A$5:E$17,4,false),indirect(I$1),2,false)*D64+vlookup(VLOOKUP(A64,'Meal Plan Combinations'!A$5:E$17,5,false),indirect(I$1),2,false)*E64</f>
        <v>2337.782</v>
      </c>
      <c r="G64" s="173">
        <f>abs(Generate!H$5-F64)</f>
        <v>732.218</v>
      </c>
    </row>
    <row r="65">
      <c r="A65" s="71" t="s">
        <v>59</v>
      </c>
      <c r="B65" s="71">
        <v>0.5</v>
      </c>
      <c r="C65" s="71">
        <v>1.0</v>
      </c>
      <c r="D65" s="71">
        <v>2.5</v>
      </c>
      <c r="E65" s="71">
        <v>2.0</v>
      </c>
      <c r="F65" s="172">
        <f>vlookup(VLOOKUP(A65,'Meal Plan Combinations'!A$5:E$17,2,false),indirect(I$1),2,false)*B65+vlookup(VLOOKUP(A65,'Meal Plan Combinations'!A$5:E$17,3,false),indirect(I$1),2,false)*C65+vlookup(VLOOKUP(A65,'Meal Plan Combinations'!A$5:E$17,4,false),indirect(I$1),2,false)*D65+vlookup(VLOOKUP(A65,'Meal Plan Combinations'!A$5:E$17,5,false),indirect(I$1),2,false)*E65</f>
        <v>2474.776</v>
      </c>
      <c r="G65" s="173">
        <f>abs(Generate!H$5-F65)</f>
        <v>595.224</v>
      </c>
    </row>
    <row r="66">
      <c r="A66" s="71" t="s">
        <v>59</v>
      </c>
      <c r="B66" s="71">
        <v>0.5</v>
      </c>
      <c r="C66" s="71">
        <v>1.0</v>
      </c>
      <c r="D66" s="71">
        <v>2.5</v>
      </c>
      <c r="E66" s="71">
        <v>2.5</v>
      </c>
      <c r="F66" s="172">
        <f>vlookup(VLOOKUP(A66,'Meal Plan Combinations'!A$5:E$17,2,false),indirect(I$1),2,false)*B66+vlookup(VLOOKUP(A66,'Meal Plan Combinations'!A$5:E$17,3,false),indirect(I$1),2,false)*C66+vlookup(VLOOKUP(A66,'Meal Plan Combinations'!A$5:E$17,4,false),indirect(I$1),2,false)*D66+vlookup(VLOOKUP(A66,'Meal Plan Combinations'!A$5:E$17,5,false),indirect(I$1),2,false)*E66</f>
        <v>2611.77</v>
      </c>
      <c r="G66" s="173">
        <f>abs(Generate!H$5-F66)</f>
        <v>458.23</v>
      </c>
    </row>
    <row r="67">
      <c r="A67" s="71" t="s">
        <v>59</v>
      </c>
      <c r="B67" s="71">
        <v>0.5</v>
      </c>
      <c r="C67" s="71">
        <v>1.0</v>
      </c>
      <c r="D67" s="71">
        <v>2.5</v>
      </c>
      <c r="E67" s="71">
        <v>3.0</v>
      </c>
      <c r="F67" s="172">
        <f>vlookup(VLOOKUP(A67,'Meal Plan Combinations'!A$5:E$17,2,false),indirect(I$1),2,false)*B67+vlookup(VLOOKUP(A67,'Meal Plan Combinations'!A$5:E$17,3,false),indirect(I$1),2,false)*C67+vlookup(VLOOKUP(A67,'Meal Plan Combinations'!A$5:E$17,4,false),indirect(I$1),2,false)*D67+vlookup(VLOOKUP(A67,'Meal Plan Combinations'!A$5:E$17,5,false),indirect(I$1),2,false)*E67</f>
        <v>2748.764</v>
      </c>
      <c r="G67" s="173">
        <f>abs(Generate!H$5-F67)</f>
        <v>321.236</v>
      </c>
    </row>
    <row r="68">
      <c r="A68" s="71" t="s">
        <v>59</v>
      </c>
      <c r="B68" s="71">
        <v>0.5</v>
      </c>
      <c r="C68" s="71">
        <v>1.0</v>
      </c>
      <c r="D68" s="71">
        <v>3.0</v>
      </c>
      <c r="E68" s="71">
        <v>0.5</v>
      </c>
      <c r="F68" s="172">
        <f>vlookup(VLOOKUP(A68,'Meal Plan Combinations'!A$5:E$17,2,false),indirect(I$1),2,false)*B68+vlookup(VLOOKUP(A68,'Meal Plan Combinations'!A$5:E$17,3,false),indirect(I$1),2,false)*C68+vlookup(VLOOKUP(A68,'Meal Plan Combinations'!A$5:E$17,4,false),indirect(I$1),2,false)*D68+vlookup(VLOOKUP(A68,'Meal Plan Combinations'!A$5:E$17,5,false),indirect(I$1),2,false)*E68</f>
        <v>2316.399</v>
      </c>
      <c r="G68" s="173">
        <f>abs(Generate!H$5-F68)</f>
        <v>753.601</v>
      </c>
    </row>
    <row r="69">
      <c r="A69" s="71" t="s">
        <v>59</v>
      </c>
      <c r="B69" s="71">
        <v>0.5</v>
      </c>
      <c r="C69" s="71">
        <v>1.0</v>
      </c>
      <c r="D69" s="71">
        <v>3.0</v>
      </c>
      <c r="E69" s="71">
        <v>1.0</v>
      </c>
      <c r="F69" s="172">
        <f>vlookup(VLOOKUP(A69,'Meal Plan Combinations'!A$5:E$17,2,false),indirect(I$1),2,false)*B69+vlookup(VLOOKUP(A69,'Meal Plan Combinations'!A$5:E$17,3,false),indirect(I$1),2,false)*C69+vlookup(VLOOKUP(A69,'Meal Plan Combinations'!A$5:E$17,4,false),indirect(I$1),2,false)*D69+vlookup(VLOOKUP(A69,'Meal Plan Combinations'!A$5:E$17,5,false),indirect(I$1),2,false)*E69</f>
        <v>2453.393</v>
      </c>
      <c r="G69" s="173">
        <f>abs(Generate!H$5-F69)</f>
        <v>616.607</v>
      </c>
    </row>
    <row r="70">
      <c r="A70" s="71" t="s">
        <v>59</v>
      </c>
      <c r="B70" s="71">
        <v>0.5</v>
      </c>
      <c r="C70" s="71">
        <v>1.0</v>
      </c>
      <c r="D70" s="71">
        <v>3.0</v>
      </c>
      <c r="E70" s="71">
        <v>1.5</v>
      </c>
      <c r="F70" s="172">
        <f>vlookup(VLOOKUP(A70,'Meal Plan Combinations'!A$5:E$17,2,false),indirect(I$1),2,false)*B70+vlookup(VLOOKUP(A70,'Meal Plan Combinations'!A$5:E$17,3,false),indirect(I$1),2,false)*C70+vlookup(VLOOKUP(A70,'Meal Plan Combinations'!A$5:E$17,4,false),indirect(I$1),2,false)*D70+vlookup(VLOOKUP(A70,'Meal Plan Combinations'!A$5:E$17,5,false),indirect(I$1),2,false)*E70</f>
        <v>2590.387</v>
      </c>
      <c r="G70" s="173">
        <f>abs(Generate!H$5-F70)</f>
        <v>479.613</v>
      </c>
    </row>
    <row r="71">
      <c r="A71" s="71" t="s">
        <v>59</v>
      </c>
      <c r="B71" s="71">
        <v>0.5</v>
      </c>
      <c r="C71" s="71">
        <v>1.0</v>
      </c>
      <c r="D71" s="71">
        <v>3.0</v>
      </c>
      <c r="E71" s="71">
        <v>2.0</v>
      </c>
      <c r="F71" s="172">
        <f>vlookup(VLOOKUP(A71,'Meal Plan Combinations'!A$5:E$17,2,false),indirect(I$1),2,false)*B71+vlookup(VLOOKUP(A71,'Meal Plan Combinations'!A$5:E$17,3,false),indirect(I$1),2,false)*C71+vlookup(VLOOKUP(A71,'Meal Plan Combinations'!A$5:E$17,4,false),indirect(I$1),2,false)*D71+vlookup(VLOOKUP(A71,'Meal Plan Combinations'!A$5:E$17,5,false),indirect(I$1),2,false)*E71</f>
        <v>2727.381</v>
      </c>
      <c r="G71" s="173">
        <f>abs(Generate!H$5-F71)</f>
        <v>342.619</v>
      </c>
    </row>
    <row r="72">
      <c r="A72" s="71" t="s">
        <v>59</v>
      </c>
      <c r="B72" s="71">
        <v>0.5</v>
      </c>
      <c r="C72" s="71">
        <v>1.0</v>
      </c>
      <c r="D72" s="71">
        <v>3.0</v>
      </c>
      <c r="E72" s="71">
        <v>2.5</v>
      </c>
      <c r="F72" s="172">
        <f>vlookup(VLOOKUP(A72,'Meal Plan Combinations'!A$5:E$17,2,false),indirect(I$1),2,false)*B72+vlookup(VLOOKUP(A72,'Meal Plan Combinations'!A$5:E$17,3,false),indirect(I$1),2,false)*C72+vlookup(VLOOKUP(A72,'Meal Plan Combinations'!A$5:E$17,4,false),indirect(I$1),2,false)*D72+vlookup(VLOOKUP(A72,'Meal Plan Combinations'!A$5:E$17,5,false),indirect(I$1),2,false)*E72</f>
        <v>2864.375</v>
      </c>
      <c r="G72" s="173">
        <f>abs(Generate!H$5-F72)</f>
        <v>205.625</v>
      </c>
    </row>
    <row r="73">
      <c r="A73" s="71" t="s">
        <v>59</v>
      </c>
      <c r="B73" s="71">
        <v>0.5</v>
      </c>
      <c r="C73" s="71">
        <v>1.0</v>
      </c>
      <c r="D73" s="71">
        <v>3.0</v>
      </c>
      <c r="E73" s="71">
        <v>3.0</v>
      </c>
      <c r="F73" s="172">
        <f>vlookup(VLOOKUP(A73,'Meal Plan Combinations'!A$5:E$17,2,false),indirect(I$1),2,false)*B73+vlookup(VLOOKUP(A73,'Meal Plan Combinations'!A$5:E$17,3,false),indirect(I$1),2,false)*C73+vlookup(VLOOKUP(A73,'Meal Plan Combinations'!A$5:E$17,4,false),indirect(I$1),2,false)*D73+vlookup(VLOOKUP(A73,'Meal Plan Combinations'!A$5:E$17,5,false),indirect(I$1),2,false)*E73</f>
        <v>3001.369</v>
      </c>
      <c r="G73" s="173">
        <f>abs(Generate!H$5-F73)</f>
        <v>68.631</v>
      </c>
    </row>
    <row r="74">
      <c r="A74" s="71" t="s">
        <v>59</v>
      </c>
      <c r="B74" s="71">
        <v>0.5</v>
      </c>
      <c r="C74" s="71">
        <v>1.5</v>
      </c>
      <c r="D74" s="71">
        <v>0.5</v>
      </c>
      <c r="E74" s="71">
        <v>0.5</v>
      </c>
      <c r="F74" s="172">
        <f>vlookup(VLOOKUP(A74,'Meal Plan Combinations'!A$5:E$17,2,false),indirect(I$1),2,false)*B74+vlookup(VLOOKUP(A74,'Meal Plan Combinations'!A$5:E$17,3,false),indirect(I$1),2,false)*C74+vlookup(VLOOKUP(A74,'Meal Plan Combinations'!A$5:E$17,4,false),indirect(I$1),2,false)*D74+vlookup(VLOOKUP(A74,'Meal Plan Combinations'!A$5:E$17,5,false),indirect(I$1),2,false)*E74</f>
        <v>1280.864</v>
      </c>
      <c r="G74" s="173">
        <f>abs(Generate!H$5-F74)</f>
        <v>1789.136</v>
      </c>
    </row>
    <row r="75">
      <c r="A75" s="71" t="s">
        <v>59</v>
      </c>
      <c r="B75" s="71">
        <v>0.5</v>
      </c>
      <c r="C75" s="71">
        <v>1.5</v>
      </c>
      <c r="D75" s="71">
        <v>0.5</v>
      </c>
      <c r="E75" s="71">
        <v>1.0</v>
      </c>
      <c r="F75" s="172">
        <f>vlookup(VLOOKUP(A75,'Meal Plan Combinations'!A$5:E$17,2,false),indirect(I$1),2,false)*B75+vlookup(VLOOKUP(A75,'Meal Plan Combinations'!A$5:E$17,3,false),indirect(I$1),2,false)*C75+vlookup(VLOOKUP(A75,'Meal Plan Combinations'!A$5:E$17,4,false),indirect(I$1),2,false)*D75+vlookup(VLOOKUP(A75,'Meal Plan Combinations'!A$5:E$17,5,false),indirect(I$1),2,false)*E75</f>
        <v>1417.858</v>
      </c>
      <c r="G75" s="173">
        <f>abs(Generate!H$5-F75)</f>
        <v>1652.142</v>
      </c>
    </row>
    <row r="76">
      <c r="A76" s="71" t="s">
        <v>59</v>
      </c>
      <c r="B76" s="71">
        <v>0.5</v>
      </c>
      <c r="C76" s="71">
        <v>1.5</v>
      </c>
      <c r="D76" s="71">
        <v>0.5</v>
      </c>
      <c r="E76" s="71">
        <v>1.5</v>
      </c>
      <c r="F76" s="172">
        <f>vlookup(VLOOKUP(A76,'Meal Plan Combinations'!A$5:E$17,2,false),indirect(I$1),2,false)*B76+vlookup(VLOOKUP(A76,'Meal Plan Combinations'!A$5:E$17,3,false),indirect(I$1),2,false)*C76+vlookup(VLOOKUP(A76,'Meal Plan Combinations'!A$5:E$17,4,false),indirect(I$1),2,false)*D76+vlookup(VLOOKUP(A76,'Meal Plan Combinations'!A$5:E$17,5,false),indirect(I$1),2,false)*E76</f>
        <v>1554.852</v>
      </c>
      <c r="G76" s="173">
        <f>abs(Generate!H$5-F76)</f>
        <v>1515.148</v>
      </c>
    </row>
    <row r="77">
      <c r="A77" s="71" t="s">
        <v>59</v>
      </c>
      <c r="B77" s="71">
        <v>0.5</v>
      </c>
      <c r="C77" s="71">
        <v>1.5</v>
      </c>
      <c r="D77" s="71">
        <v>0.5</v>
      </c>
      <c r="E77" s="71">
        <v>2.0</v>
      </c>
      <c r="F77" s="172">
        <f>vlookup(VLOOKUP(A77,'Meal Plan Combinations'!A$5:E$17,2,false),indirect(I$1),2,false)*B77+vlookup(VLOOKUP(A77,'Meal Plan Combinations'!A$5:E$17,3,false),indirect(I$1),2,false)*C77+vlookup(VLOOKUP(A77,'Meal Plan Combinations'!A$5:E$17,4,false),indirect(I$1),2,false)*D77+vlookup(VLOOKUP(A77,'Meal Plan Combinations'!A$5:E$17,5,false),indirect(I$1),2,false)*E77</f>
        <v>1691.846</v>
      </c>
      <c r="G77" s="173">
        <f>abs(Generate!H$5-F77)</f>
        <v>1378.154</v>
      </c>
    </row>
    <row r="78">
      <c r="A78" s="71" t="s">
        <v>59</v>
      </c>
      <c r="B78" s="71">
        <v>0.5</v>
      </c>
      <c r="C78" s="71">
        <v>1.5</v>
      </c>
      <c r="D78" s="71">
        <v>0.5</v>
      </c>
      <c r="E78" s="71">
        <v>2.5</v>
      </c>
      <c r="F78" s="172">
        <f>vlookup(VLOOKUP(A78,'Meal Plan Combinations'!A$5:E$17,2,false),indirect(I$1),2,false)*B78+vlookup(VLOOKUP(A78,'Meal Plan Combinations'!A$5:E$17,3,false),indirect(I$1),2,false)*C78+vlookup(VLOOKUP(A78,'Meal Plan Combinations'!A$5:E$17,4,false),indirect(I$1),2,false)*D78+vlookup(VLOOKUP(A78,'Meal Plan Combinations'!A$5:E$17,5,false),indirect(I$1),2,false)*E78</f>
        <v>1828.84</v>
      </c>
      <c r="G78" s="173">
        <f>abs(Generate!H$5-F78)</f>
        <v>1241.16</v>
      </c>
    </row>
    <row r="79">
      <c r="A79" s="71" t="s">
        <v>59</v>
      </c>
      <c r="B79" s="71">
        <v>0.5</v>
      </c>
      <c r="C79" s="71">
        <v>1.5</v>
      </c>
      <c r="D79" s="71">
        <v>0.5</v>
      </c>
      <c r="E79" s="71">
        <v>3.0</v>
      </c>
      <c r="F79" s="172">
        <f>vlookup(VLOOKUP(A79,'Meal Plan Combinations'!A$5:E$17,2,false),indirect(I$1),2,false)*B79+vlookup(VLOOKUP(A79,'Meal Plan Combinations'!A$5:E$17,3,false),indirect(I$1),2,false)*C79+vlookup(VLOOKUP(A79,'Meal Plan Combinations'!A$5:E$17,4,false),indirect(I$1),2,false)*D79+vlookup(VLOOKUP(A79,'Meal Plan Combinations'!A$5:E$17,5,false),indirect(I$1),2,false)*E79</f>
        <v>1965.834</v>
      </c>
      <c r="G79" s="173">
        <f>abs(Generate!H$5-F79)</f>
        <v>1104.166</v>
      </c>
    </row>
    <row r="80">
      <c r="A80" s="71" t="s">
        <v>59</v>
      </c>
      <c r="B80" s="71">
        <v>0.5</v>
      </c>
      <c r="C80" s="71">
        <v>1.5</v>
      </c>
      <c r="D80" s="71">
        <v>1.0</v>
      </c>
      <c r="E80" s="71">
        <v>0.5</v>
      </c>
      <c r="F80" s="172">
        <f>vlookup(VLOOKUP(A80,'Meal Plan Combinations'!A$5:E$17,2,false),indirect(I$1),2,false)*B80+vlookup(VLOOKUP(A80,'Meal Plan Combinations'!A$5:E$17,3,false),indirect(I$1),2,false)*C80+vlookup(VLOOKUP(A80,'Meal Plan Combinations'!A$5:E$17,4,false),indirect(I$1),2,false)*D80+vlookup(VLOOKUP(A80,'Meal Plan Combinations'!A$5:E$17,5,false),indirect(I$1),2,false)*E80</f>
        <v>1533.469</v>
      </c>
      <c r="G80" s="173">
        <f>abs(Generate!H$5-F80)</f>
        <v>1536.531</v>
      </c>
    </row>
    <row r="81">
      <c r="A81" s="71" t="s">
        <v>59</v>
      </c>
      <c r="B81" s="71">
        <v>0.5</v>
      </c>
      <c r="C81" s="71">
        <v>1.5</v>
      </c>
      <c r="D81" s="71">
        <v>1.0</v>
      </c>
      <c r="E81" s="71">
        <v>1.0</v>
      </c>
      <c r="F81" s="172">
        <f>vlookup(VLOOKUP(A81,'Meal Plan Combinations'!A$5:E$17,2,false),indirect(I$1),2,false)*B81+vlookup(VLOOKUP(A81,'Meal Plan Combinations'!A$5:E$17,3,false),indirect(I$1),2,false)*C81+vlookup(VLOOKUP(A81,'Meal Plan Combinations'!A$5:E$17,4,false),indirect(I$1),2,false)*D81+vlookup(VLOOKUP(A81,'Meal Plan Combinations'!A$5:E$17,5,false),indirect(I$1),2,false)*E81</f>
        <v>1670.463</v>
      </c>
      <c r="G81" s="173">
        <f>abs(Generate!H$5-F81)</f>
        <v>1399.537</v>
      </c>
    </row>
    <row r="82">
      <c r="A82" s="71" t="s">
        <v>59</v>
      </c>
      <c r="B82" s="71">
        <v>0.5</v>
      </c>
      <c r="C82" s="71">
        <v>1.5</v>
      </c>
      <c r="D82" s="71">
        <v>1.0</v>
      </c>
      <c r="E82" s="71">
        <v>1.5</v>
      </c>
      <c r="F82" s="172">
        <f>vlookup(VLOOKUP(A82,'Meal Plan Combinations'!A$5:E$17,2,false),indirect(I$1),2,false)*B82+vlookup(VLOOKUP(A82,'Meal Plan Combinations'!A$5:E$17,3,false),indirect(I$1),2,false)*C82+vlookup(VLOOKUP(A82,'Meal Plan Combinations'!A$5:E$17,4,false),indirect(I$1),2,false)*D82+vlookup(VLOOKUP(A82,'Meal Plan Combinations'!A$5:E$17,5,false),indirect(I$1),2,false)*E82</f>
        <v>1807.457</v>
      </c>
      <c r="G82" s="173">
        <f>abs(Generate!H$5-F82)</f>
        <v>1262.543</v>
      </c>
    </row>
    <row r="83">
      <c r="A83" s="71" t="s">
        <v>59</v>
      </c>
      <c r="B83" s="71">
        <v>0.5</v>
      </c>
      <c r="C83" s="71">
        <v>1.5</v>
      </c>
      <c r="D83" s="71">
        <v>1.0</v>
      </c>
      <c r="E83" s="71">
        <v>2.0</v>
      </c>
      <c r="F83" s="172">
        <f>vlookup(VLOOKUP(A83,'Meal Plan Combinations'!A$5:E$17,2,false),indirect(I$1),2,false)*B83+vlookup(VLOOKUP(A83,'Meal Plan Combinations'!A$5:E$17,3,false),indirect(I$1),2,false)*C83+vlookup(VLOOKUP(A83,'Meal Plan Combinations'!A$5:E$17,4,false),indirect(I$1),2,false)*D83+vlookup(VLOOKUP(A83,'Meal Plan Combinations'!A$5:E$17,5,false),indirect(I$1),2,false)*E83</f>
        <v>1944.451</v>
      </c>
      <c r="G83" s="173">
        <f>abs(Generate!H$5-F83)</f>
        <v>1125.549</v>
      </c>
    </row>
    <row r="84">
      <c r="A84" s="71" t="s">
        <v>59</v>
      </c>
      <c r="B84" s="71">
        <v>0.5</v>
      </c>
      <c r="C84" s="71">
        <v>1.5</v>
      </c>
      <c r="D84" s="71">
        <v>1.0</v>
      </c>
      <c r="E84" s="71">
        <v>2.5</v>
      </c>
      <c r="F84" s="172">
        <f>vlookup(VLOOKUP(A84,'Meal Plan Combinations'!A$5:E$17,2,false),indirect(I$1),2,false)*B84+vlookup(VLOOKUP(A84,'Meal Plan Combinations'!A$5:E$17,3,false),indirect(I$1),2,false)*C84+vlookup(VLOOKUP(A84,'Meal Plan Combinations'!A$5:E$17,4,false),indirect(I$1),2,false)*D84+vlookup(VLOOKUP(A84,'Meal Plan Combinations'!A$5:E$17,5,false),indirect(I$1),2,false)*E84</f>
        <v>2081.445</v>
      </c>
      <c r="G84" s="173">
        <f>abs(Generate!H$5-F84)</f>
        <v>988.555</v>
      </c>
    </row>
    <row r="85">
      <c r="A85" s="71" t="s">
        <v>59</v>
      </c>
      <c r="B85" s="71">
        <v>0.5</v>
      </c>
      <c r="C85" s="71">
        <v>1.5</v>
      </c>
      <c r="D85" s="71">
        <v>1.0</v>
      </c>
      <c r="E85" s="71">
        <v>3.0</v>
      </c>
      <c r="F85" s="172">
        <f>vlookup(VLOOKUP(A85,'Meal Plan Combinations'!A$5:E$17,2,false),indirect(I$1),2,false)*B85+vlookup(VLOOKUP(A85,'Meal Plan Combinations'!A$5:E$17,3,false),indirect(I$1),2,false)*C85+vlookup(VLOOKUP(A85,'Meal Plan Combinations'!A$5:E$17,4,false),indirect(I$1),2,false)*D85+vlookup(VLOOKUP(A85,'Meal Plan Combinations'!A$5:E$17,5,false),indirect(I$1),2,false)*E85</f>
        <v>2218.439</v>
      </c>
      <c r="G85" s="173">
        <f>abs(Generate!H$5-F85)</f>
        <v>851.561</v>
      </c>
    </row>
    <row r="86">
      <c r="A86" s="71" t="s">
        <v>59</v>
      </c>
      <c r="B86" s="71">
        <v>0.5</v>
      </c>
      <c r="C86" s="71">
        <v>1.5</v>
      </c>
      <c r="D86" s="71">
        <v>1.5</v>
      </c>
      <c r="E86" s="71">
        <v>0.5</v>
      </c>
      <c r="F86" s="172">
        <f>vlookup(VLOOKUP(A86,'Meal Plan Combinations'!A$5:E$17,2,false),indirect(I$1),2,false)*B86+vlookup(VLOOKUP(A86,'Meal Plan Combinations'!A$5:E$17,3,false),indirect(I$1),2,false)*C86+vlookup(VLOOKUP(A86,'Meal Plan Combinations'!A$5:E$17,4,false),indirect(I$1),2,false)*D86+vlookup(VLOOKUP(A86,'Meal Plan Combinations'!A$5:E$17,5,false),indirect(I$1),2,false)*E86</f>
        <v>1786.074</v>
      </c>
      <c r="G86" s="173">
        <f>abs(Generate!H$5-F86)</f>
        <v>1283.926</v>
      </c>
    </row>
    <row r="87">
      <c r="A87" s="71" t="s">
        <v>59</v>
      </c>
      <c r="B87" s="71">
        <v>0.5</v>
      </c>
      <c r="C87" s="71">
        <v>1.5</v>
      </c>
      <c r="D87" s="71">
        <v>1.5</v>
      </c>
      <c r="E87" s="71">
        <v>1.0</v>
      </c>
      <c r="F87" s="172">
        <f>vlookup(VLOOKUP(A87,'Meal Plan Combinations'!A$5:E$17,2,false),indirect(I$1),2,false)*B87+vlookup(VLOOKUP(A87,'Meal Plan Combinations'!A$5:E$17,3,false),indirect(I$1),2,false)*C87+vlookup(VLOOKUP(A87,'Meal Plan Combinations'!A$5:E$17,4,false),indirect(I$1),2,false)*D87+vlookup(VLOOKUP(A87,'Meal Plan Combinations'!A$5:E$17,5,false),indirect(I$1),2,false)*E87</f>
        <v>1923.068</v>
      </c>
      <c r="G87" s="173">
        <f>abs(Generate!H$5-F87)</f>
        <v>1146.932</v>
      </c>
    </row>
    <row r="88">
      <c r="A88" s="71" t="s">
        <v>59</v>
      </c>
      <c r="B88" s="71">
        <v>0.5</v>
      </c>
      <c r="C88" s="71">
        <v>1.5</v>
      </c>
      <c r="D88" s="71">
        <v>1.5</v>
      </c>
      <c r="E88" s="71">
        <v>1.5</v>
      </c>
      <c r="F88" s="172">
        <f>vlookup(VLOOKUP(A88,'Meal Plan Combinations'!A$5:E$17,2,false),indirect(I$1),2,false)*B88+vlookup(VLOOKUP(A88,'Meal Plan Combinations'!A$5:E$17,3,false),indirect(I$1),2,false)*C88+vlookup(VLOOKUP(A88,'Meal Plan Combinations'!A$5:E$17,4,false),indirect(I$1),2,false)*D88+vlookup(VLOOKUP(A88,'Meal Plan Combinations'!A$5:E$17,5,false),indirect(I$1),2,false)*E88</f>
        <v>2060.062</v>
      </c>
      <c r="G88" s="173">
        <f>abs(Generate!H$5-F88)</f>
        <v>1009.938</v>
      </c>
    </row>
    <row r="89">
      <c r="A89" s="71" t="s">
        <v>59</v>
      </c>
      <c r="B89" s="71">
        <v>0.5</v>
      </c>
      <c r="C89" s="71">
        <v>1.5</v>
      </c>
      <c r="D89" s="71">
        <v>1.5</v>
      </c>
      <c r="E89" s="71">
        <v>2.0</v>
      </c>
      <c r="F89" s="172">
        <f>vlookup(VLOOKUP(A89,'Meal Plan Combinations'!A$5:E$17,2,false),indirect(I$1),2,false)*B89+vlookup(VLOOKUP(A89,'Meal Plan Combinations'!A$5:E$17,3,false),indirect(I$1),2,false)*C89+vlookup(VLOOKUP(A89,'Meal Plan Combinations'!A$5:E$17,4,false),indirect(I$1),2,false)*D89+vlookup(VLOOKUP(A89,'Meal Plan Combinations'!A$5:E$17,5,false),indirect(I$1),2,false)*E89</f>
        <v>2197.056</v>
      </c>
      <c r="G89" s="173">
        <f>abs(Generate!H$5-F89)</f>
        <v>872.944</v>
      </c>
    </row>
    <row r="90">
      <c r="A90" s="71" t="s">
        <v>59</v>
      </c>
      <c r="B90" s="71">
        <v>0.5</v>
      </c>
      <c r="C90" s="71">
        <v>1.5</v>
      </c>
      <c r="D90" s="71">
        <v>1.5</v>
      </c>
      <c r="E90" s="71">
        <v>2.5</v>
      </c>
      <c r="F90" s="172">
        <f>vlookup(VLOOKUP(A90,'Meal Plan Combinations'!A$5:E$17,2,false),indirect(I$1),2,false)*B90+vlookup(VLOOKUP(A90,'Meal Plan Combinations'!A$5:E$17,3,false),indirect(I$1),2,false)*C90+vlookup(VLOOKUP(A90,'Meal Plan Combinations'!A$5:E$17,4,false),indirect(I$1),2,false)*D90+vlookup(VLOOKUP(A90,'Meal Plan Combinations'!A$5:E$17,5,false),indirect(I$1),2,false)*E90</f>
        <v>2334.05</v>
      </c>
      <c r="G90" s="173">
        <f>abs(Generate!H$5-F90)</f>
        <v>735.95</v>
      </c>
    </row>
    <row r="91">
      <c r="A91" s="71" t="s">
        <v>59</v>
      </c>
      <c r="B91" s="71">
        <v>0.5</v>
      </c>
      <c r="C91" s="71">
        <v>1.5</v>
      </c>
      <c r="D91" s="71">
        <v>1.5</v>
      </c>
      <c r="E91" s="71">
        <v>3.0</v>
      </c>
      <c r="F91" s="172">
        <f>vlookup(VLOOKUP(A91,'Meal Plan Combinations'!A$5:E$17,2,false),indirect(I$1),2,false)*B91+vlookup(VLOOKUP(A91,'Meal Plan Combinations'!A$5:E$17,3,false),indirect(I$1),2,false)*C91+vlookup(VLOOKUP(A91,'Meal Plan Combinations'!A$5:E$17,4,false),indirect(I$1),2,false)*D91+vlookup(VLOOKUP(A91,'Meal Plan Combinations'!A$5:E$17,5,false),indirect(I$1),2,false)*E91</f>
        <v>2471.044</v>
      </c>
      <c r="G91" s="173">
        <f>abs(Generate!H$5-F91)</f>
        <v>598.956</v>
      </c>
    </row>
    <row r="92">
      <c r="A92" s="71" t="s">
        <v>59</v>
      </c>
      <c r="B92" s="71">
        <v>0.5</v>
      </c>
      <c r="C92" s="71">
        <v>1.5</v>
      </c>
      <c r="D92" s="71">
        <v>2.0</v>
      </c>
      <c r="E92" s="71">
        <v>0.5</v>
      </c>
      <c r="F92" s="172">
        <f>vlookup(VLOOKUP(A92,'Meal Plan Combinations'!A$5:E$17,2,false),indirect(I$1),2,false)*B92+vlookup(VLOOKUP(A92,'Meal Plan Combinations'!A$5:E$17,3,false),indirect(I$1),2,false)*C92+vlookup(VLOOKUP(A92,'Meal Plan Combinations'!A$5:E$17,4,false),indirect(I$1),2,false)*D92+vlookup(VLOOKUP(A92,'Meal Plan Combinations'!A$5:E$17,5,false),indirect(I$1),2,false)*E92</f>
        <v>2038.679</v>
      </c>
      <c r="G92" s="173">
        <f>abs(Generate!H$5-F92)</f>
        <v>1031.321</v>
      </c>
    </row>
    <row r="93">
      <c r="A93" s="71" t="s">
        <v>59</v>
      </c>
      <c r="B93" s="71">
        <v>0.5</v>
      </c>
      <c r="C93" s="71">
        <v>1.5</v>
      </c>
      <c r="D93" s="71">
        <v>2.0</v>
      </c>
      <c r="E93" s="71">
        <v>1.0</v>
      </c>
      <c r="F93" s="172">
        <f>vlookup(VLOOKUP(A93,'Meal Plan Combinations'!A$5:E$17,2,false),indirect(I$1),2,false)*B93+vlookup(VLOOKUP(A93,'Meal Plan Combinations'!A$5:E$17,3,false),indirect(I$1),2,false)*C93+vlookup(VLOOKUP(A93,'Meal Plan Combinations'!A$5:E$17,4,false),indirect(I$1),2,false)*D93+vlookup(VLOOKUP(A93,'Meal Plan Combinations'!A$5:E$17,5,false),indirect(I$1),2,false)*E93</f>
        <v>2175.673</v>
      </c>
      <c r="G93" s="173">
        <f>abs(Generate!H$5-F93)</f>
        <v>894.327</v>
      </c>
    </row>
    <row r="94">
      <c r="A94" s="71" t="s">
        <v>59</v>
      </c>
      <c r="B94" s="71">
        <v>0.5</v>
      </c>
      <c r="C94" s="71">
        <v>1.5</v>
      </c>
      <c r="D94" s="71">
        <v>2.0</v>
      </c>
      <c r="E94" s="71">
        <v>1.5</v>
      </c>
      <c r="F94" s="172">
        <f>vlookup(VLOOKUP(A94,'Meal Plan Combinations'!A$5:E$17,2,false),indirect(I$1),2,false)*B94+vlookup(VLOOKUP(A94,'Meal Plan Combinations'!A$5:E$17,3,false),indirect(I$1),2,false)*C94+vlookup(VLOOKUP(A94,'Meal Plan Combinations'!A$5:E$17,4,false),indirect(I$1),2,false)*D94+vlookup(VLOOKUP(A94,'Meal Plan Combinations'!A$5:E$17,5,false),indirect(I$1),2,false)*E94</f>
        <v>2312.667</v>
      </c>
      <c r="G94" s="173">
        <f>abs(Generate!H$5-F94)</f>
        <v>757.333</v>
      </c>
    </row>
    <row r="95">
      <c r="A95" s="71" t="s">
        <v>59</v>
      </c>
      <c r="B95" s="71">
        <v>0.5</v>
      </c>
      <c r="C95" s="71">
        <v>1.5</v>
      </c>
      <c r="D95" s="71">
        <v>2.0</v>
      </c>
      <c r="E95" s="71">
        <v>2.0</v>
      </c>
      <c r="F95" s="172">
        <f>vlookup(VLOOKUP(A95,'Meal Plan Combinations'!A$5:E$17,2,false),indirect(I$1),2,false)*B95+vlookup(VLOOKUP(A95,'Meal Plan Combinations'!A$5:E$17,3,false),indirect(I$1),2,false)*C95+vlookup(VLOOKUP(A95,'Meal Plan Combinations'!A$5:E$17,4,false),indirect(I$1),2,false)*D95+vlookup(VLOOKUP(A95,'Meal Plan Combinations'!A$5:E$17,5,false),indirect(I$1),2,false)*E95</f>
        <v>2449.661</v>
      </c>
      <c r="G95" s="173">
        <f>abs(Generate!H$5-F95)</f>
        <v>620.339</v>
      </c>
    </row>
    <row r="96">
      <c r="A96" s="71" t="s">
        <v>59</v>
      </c>
      <c r="B96" s="71">
        <v>0.5</v>
      </c>
      <c r="C96" s="71">
        <v>1.5</v>
      </c>
      <c r="D96" s="71">
        <v>2.0</v>
      </c>
      <c r="E96" s="71">
        <v>2.5</v>
      </c>
      <c r="F96" s="172">
        <f>vlookup(VLOOKUP(A96,'Meal Plan Combinations'!A$5:E$17,2,false),indirect(I$1),2,false)*B96+vlookup(VLOOKUP(A96,'Meal Plan Combinations'!A$5:E$17,3,false),indirect(I$1),2,false)*C96+vlookup(VLOOKUP(A96,'Meal Plan Combinations'!A$5:E$17,4,false),indirect(I$1),2,false)*D96+vlookup(VLOOKUP(A96,'Meal Plan Combinations'!A$5:E$17,5,false),indirect(I$1),2,false)*E96</f>
        <v>2586.655</v>
      </c>
      <c r="G96" s="173">
        <f>abs(Generate!H$5-F96)</f>
        <v>483.345</v>
      </c>
    </row>
    <row r="97">
      <c r="A97" s="71" t="s">
        <v>59</v>
      </c>
      <c r="B97" s="71">
        <v>0.5</v>
      </c>
      <c r="C97" s="71">
        <v>1.5</v>
      </c>
      <c r="D97" s="71">
        <v>2.0</v>
      </c>
      <c r="E97" s="71">
        <v>3.0</v>
      </c>
      <c r="F97" s="172">
        <f>vlookup(VLOOKUP(A97,'Meal Plan Combinations'!A$5:E$17,2,false),indirect(I$1),2,false)*B97+vlookup(VLOOKUP(A97,'Meal Plan Combinations'!A$5:E$17,3,false),indirect(I$1),2,false)*C97+vlookup(VLOOKUP(A97,'Meal Plan Combinations'!A$5:E$17,4,false),indirect(I$1),2,false)*D97+vlookup(VLOOKUP(A97,'Meal Plan Combinations'!A$5:E$17,5,false),indirect(I$1),2,false)*E97</f>
        <v>2723.649</v>
      </c>
      <c r="G97" s="173">
        <f>abs(Generate!H$5-F97)</f>
        <v>346.351</v>
      </c>
    </row>
    <row r="98">
      <c r="A98" s="71" t="s">
        <v>59</v>
      </c>
      <c r="B98" s="71">
        <v>0.5</v>
      </c>
      <c r="C98" s="71">
        <v>1.5</v>
      </c>
      <c r="D98" s="71">
        <v>2.5</v>
      </c>
      <c r="E98" s="71">
        <v>0.5</v>
      </c>
      <c r="F98" s="172">
        <f>vlookup(VLOOKUP(A98,'Meal Plan Combinations'!A$5:E$17,2,false),indirect(I$1),2,false)*B98+vlookup(VLOOKUP(A98,'Meal Plan Combinations'!A$5:E$17,3,false),indirect(I$1),2,false)*C98+vlookup(VLOOKUP(A98,'Meal Plan Combinations'!A$5:E$17,4,false),indirect(I$1),2,false)*D98+vlookup(VLOOKUP(A98,'Meal Plan Combinations'!A$5:E$17,5,false),indirect(I$1),2,false)*E98</f>
        <v>2291.284</v>
      </c>
      <c r="G98" s="173">
        <f>abs(Generate!H$5-F98)</f>
        <v>778.716</v>
      </c>
    </row>
    <row r="99">
      <c r="A99" s="71" t="s">
        <v>59</v>
      </c>
      <c r="B99" s="71">
        <v>0.5</v>
      </c>
      <c r="C99" s="71">
        <v>1.5</v>
      </c>
      <c r="D99" s="71">
        <v>2.5</v>
      </c>
      <c r="E99" s="71">
        <v>1.0</v>
      </c>
      <c r="F99" s="172">
        <f>vlookup(VLOOKUP(A99,'Meal Plan Combinations'!A$5:E$17,2,false),indirect(I$1),2,false)*B99+vlookup(VLOOKUP(A99,'Meal Plan Combinations'!A$5:E$17,3,false),indirect(I$1),2,false)*C99+vlookup(VLOOKUP(A99,'Meal Plan Combinations'!A$5:E$17,4,false),indirect(I$1),2,false)*D99+vlookup(VLOOKUP(A99,'Meal Plan Combinations'!A$5:E$17,5,false),indirect(I$1),2,false)*E99</f>
        <v>2428.278</v>
      </c>
      <c r="G99" s="173">
        <f>abs(Generate!H$5-F99)</f>
        <v>641.722</v>
      </c>
    </row>
    <row r="100">
      <c r="A100" s="71" t="s">
        <v>59</v>
      </c>
      <c r="B100" s="71">
        <v>0.5</v>
      </c>
      <c r="C100" s="71">
        <v>1.5</v>
      </c>
      <c r="D100" s="71">
        <v>2.5</v>
      </c>
      <c r="E100" s="71">
        <v>1.5</v>
      </c>
      <c r="F100" s="172">
        <f>vlookup(VLOOKUP(A100,'Meal Plan Combinations'!A$5:E$17,2,false),indirect(I$1),2,false)*B100+vlookup(VLOOKUP(A100,'Meal Plan Combinations'!A$5:E$17,3,false),indirect(I$1),2,false)*C100+vlookup(VLOOKUP(A100,'Meal Plan Combinations'!A$5:E$17,4,false),indirect(I$1),2,false)*D100+vlookup(VLOOKUP(A100,'Meal Plan Combinations'!A$5:E$17,5,false),indirect(I$1),2,false)*E100</f>
        <v>2565.272</v>
      </c>
      <c r="G100" s="173">
        <f>abs(Generate!H$5-F100)</f>
        <v>504.728</v>
      </c>
    </row>
    <row r="101">
      <c r="A101" s="71" t="s">
        <v>59</v>
      </c>
      <c r="B101" s="71">
        <v>0.5</v>
      </c>
      <c r="C101" s="71">
        <v>1.5</v>
      </c>
      <c r="D101" s="71">
        <v>2.5</v>
      </c>
      <c r="E101" s="71">
        <v>2.0</v>
      </c>
      <c r="F101" s="172">
        <f>vlookup(VLOOKUP(A101,'Meal Plan Combinations'!A$5:E$17,2,false),indirect(I$1),2,false)*B101+vlookup(VLOOKUP(A101,'Meal Plan Combinations'!A$5:E$17,3,false),indirect(I$1),2,false)*C101+vlookup(VLOOKUP(A101,'Meal Plan Combinations'!A$5:E$17,4,false),indirect(I$1),2,false)*D101+vlookup(VLOOKUP(A101,'Meal Plan Combinations'!A$5:E$17,5,false),indirect(I$1),2,false)*E101</f>
        <v>2702.266</v>
      </c>
      <c r="G101" s="173">
        <f>abs(Generate!H$5-F101)</f>
        <v>367.734</v>
      </c>
    </row>
    <row r="102">
      <c r="A102" s="71" t="s">
        <v>59</v>
      </c>
      <c r="B102" s="71">
        <v>0.5</v>
      </c>
      <c r="C102" s="71">
        <v>1.5</v>
      </c>
      <c r="D102" s="71">
        <v>2.5</v>
      </c>
      <c r="E102" s="71">
        <v>2.5</v>
      </c>
      <c r="F102" s="172">
        <f>vlookup(VLOOKUP(A102,'Meal Plan Combinations'!A$5:E$17,2,false),indirect(I$1),2,false)*B102+vlookup(VLOOKUP(A102,'Meal Plan Combinations'!A$5:E$17,3,false),indirect(I$1),2,false)*C102+vlookup(VLOOKUP(A102,'Meal Plan Combinations'!A$5:E$17,4,false),indirect(I$1),2,false)*D102+vlookup(VLOOKUP(A102,'Meal Plan Combinations'!A$5:E$17,5,false),indirect(I$1),2,false)*E102</f>
        <v>2839.26</v>
      </c>
      <c r="G102" s="173">
        <f>abs(Generate!H$5-F102)</f>
        <v>230.74</v>
      </c>
    </row>
    <row r="103">
      <c r="A103" s="71" t="s">
        <v>59</v>
      </c>
      <c r="B103" s="71">
        <v>0.5</v>
      </c>
      <c r="C103" s="71">
        <v>1.5</v>
      </c>
      <c r="D103" s="71">
        <v>2.5</v>
      </c>
      <c r="E103" s="71">
        <v>3.0</v>
      </c>
      <c r="F103" s="172">
        <f>vlookup(VLOOKUP(A103,'Meal Plan Combinations'!A$5:E$17,2,false),indirect(I$1),2,false)*B103+vlookup(VLOOKUP(A103,'Meal Plan Combinations'!A$5:E$17,3,false),indirect(I$1),2,false)*C103+vlookup(VLOOKUP(A103,'Meal Plan Combinations'!A$5:E$17,4,false),indirect(I$1),2,false)*D103+vlookup(VLOOKUP(A103,'Meal Plan Combinations'!A$5:E$17,5,false),indirect(I$1),2,false)*E103</f>
        <v>2976.254</v>
      </c>
      <c r="G103" s="173">
        <f>abs(Generate!H$5-F103)</f>
        <v>93.746</v>
      </c>
    </row>
    <row r="104">
      <c r="A104" s="71" t="s">
        <v>59</v>
      </c>
      <c r="B104" s="71">
        <v>0.5</v>
      </c>
      <c r="C104" s="71">
        <v>1.5</v>
      </c>
      <c r="D104" s="71">
        <v>3.0</v>
      </c>
      <c r="E104" s="71">
        <v>0.5</v>
      </c>
      <c r="F104" s="172">
        <f>vlookup(VLOOKUP(A104,'Meal Plan Combinations'!A$5:E$17,2,false),indirect(I$1),2,false)*B104+vlookup(VLOOKUP(A104,'Meal Plan Combinations'!A$5:E$17,3,false),indirect(I$1),2,false)*C104+vlookup(VLOOKUP(A104,'Meal Plan Combinations'!A$5:E$17,4,false),indirect(I$1),2,false)*D104+vlookup(VLOOKUP(A104,'Meal Plan Combinations'!A$5:E$17,5,false),indirect(I$1),2,false)*E104</f>
        <v>2543.889</v>
      </c>
      <c r="G104" s="173">
        <f>abs(Generate!H$5-F104)</f>
        <v>526.111</v>
      </c>
    </row>
    <row r="105">
      <c r="A105" s="71" t="s">
        <v>59</v>
      </c>
      <c r="B105" s="71">
        <v>0.5</v>
      </c>
      <c r="C105" s="71">
        <v>1.5</v>
      </c>
      <c r="D105" s="71">
        <v>3.0</v>
      </c>
      <c r="E105" s="71">
        <v>1.0</v>
      </c>
      <c r="F105" s="172">
        <f>vlookup(VLOOKUP(A105,'Meal Plan Combinations'!A$5:E$17,2,false),indirect(I$1),2,false)*B105+vlookup(VLOOKUP(A105,'Meal Plan Combinations'!A$5:E$17,3,false),indirect(I$1),2,false)*C105+vlookup(VLOOKUP(A105,'Meal Plan Combinations'!A$5:E$17,4,false),indirect(I$1),2,false)*D105+vlookup(VLOOKUP(A105,'Meal Plan Combinations'!A$5:E$17,5,false),indirect(I$1),2,false)*E105</f>
        <v>2680.883</v>
      </c>
      <c r="G105" s="173">
        <f>abs(Generate!H$5-F105)</f>
        <v>389.117</v>
      </c>
    </row>
    <row r="106">
      <c r="A106" s="71" t="s">
        <v>59</v>
      </c>
      <c r="B106" s="71">
        <v>0.5</v>
      </c>
      <c r="C106" s="71">
        <v>1.5</v>
      </c>
      <c r="D106" s="71">
        <v>3.0</v>
      </c>
      <c r="E106" s="71">
        <v>1.5</v>
      </c>
      <c r="F106" s="172">
        <f>vlookup(VLOOKUP(A106,'Meal Plan Combinations'!A$5:E$17,2,false),indirect(I$1),2,false)*B106+vlookup(VLOOKUP(A106,'Meal Plan Combinations'!A$5:E$17,3,false),indirect(I$1),2,false)*C106+vlookup(VLOOKUP(A106,'Meal Plan Combinations'!A$5:E$17,4,false),indirect(I$1),2,false)*D106+vlookup(VLOOKUP(A106,'Meal Plan Combinations'!A$5:E$17,5,false),indirect(I$1),2,false)*E106</f>
        <v>2817.877</v>
      </c>
      <c r="G106" s="173">
        <f>abs(Generate!H$5-F106)</f>
        <v>252.123</v>
      </c>
    </row>
    <row r="107">
      <c r="A107" s="71" t="s">
        <v>59</v>
      </c>
      <c r="B107" s="71">
        <v>0.5</v>
      </c>
      <c r="C107" s="71">
        <v>1.5</v>
      </c>
      <c r="D107" s="71">
        <v>3.0</v>
      </c>
      <c r="E107" s="71">
        <v>2.0</v>
      </c>
      <c r="F107" s="172">
        <f>vlookup(VLOOKUP(A107,'Meal Plan Combinations'!A$5:E$17,2,false),indirect(I$1),2,false)*B107+vlookup(VLOOKUP(A107,'Meal Plan Combinations'!A$5:E$17,3,false),indirect(I$1),2,false)*C107+vlookup(VLOOKUP(A107,'Meal Plan Combinations'!A$5:E$17,4,false),indirect(I$1),2,false)*D107+vlookup(VLOOKUP(A107,'Meal Plan Combinations'!A$5:E$17,5,false),indirect(I$1),2,false)*E107</f>
        <v>2954.871</v>
      </c>
      <c r="G107" s="173">
        <f>abs(Generate!H$5-F107)</f>
        <v>115.129</v>
      </c>
    </row>
    <row r="108">
      <c r="A108" s="71" t="s">
        <v>59</v>
      </c>
      <c r="B108" s="71">
        <v>0.5</v>
      </c>
      <c r="C108" s="71">
        <v>1.5</v>
      </c>
      <c r="D108" s="71">
        <v>3.0</v>
      </c>
      <c r="E108" s="71">
        <v>2.5</v>
      </c>
      <c r="F108" s="172">
        <f>vlookup(VLOOKUP(A108,'Meal Plan Combinations'!A$5:E$17,2,false),indirect(I$1),2,false)*B108+vlookup(VLOOKUP(A108,'Meal Plan Combinations'!A$5:E$17,3,false),indirect(I$1),2,false)*C108+vlookup(VLOOKUP(A108,'Meal Plan Combinations'!A$5:E$17,4,false),indirect(I$1),2,false)*D108+vlookup(VLOOKUP(A108,'Meal Plan Combinations'!A$5:E$17,5,false),indirect(I$1),2,false)*E108</f>
        <v>3091.865</v>
      </c>
      <c r="G108" s="173">
        <f>abs(Generate!H$5-F108)</f>
        <v>21.865</v>
      </c>
    </row>
    <row r="109">
      <c r="A109" s="71" t="s">
        <v>59</v>
      </c>
      <c r="B109" s="71">
        <v>0.5</v>
      </c>
      <c r="C109" s="71">
        <v>1.5</v>
      </c>
      <c r="D109" s="71">
        <v>3.0</v>
      </c>
      <c r="E109" s="71">
        <v>3.0</v>
      </c>
      <c r="F109" s="172">
        <f>vlookup(VLOOKUP(A109,'Meal Plan Combinations'!A$5:E$17,2,false),indirect(I$1),2,false)*B109+vlookup(VLOOKUP(A109,'Meal Plan Combinations'!A$5:E$17,3,false),indirect(I$1),2,false)*C109+vlookup(VLOOKUP(A109,'Meal Plan Combinations'!A$5:E$17,4,false),indirect(I$1),2,false)*D109+vlookup(VLOOKUP(A109,'Meal Plan Combinations'!A$5:E$17,5,false),indirect(I$1),2,false)*E109</f>
        <v>3228.859</v>
      </c>
      <c r="G109" s="173">
        <f>abs(Generate!H$5-F109)</f>
        <v>158.859</v>
      </c>
    </row>
    <row r="110">
      <c r="A110" s="71" t="s">
        <v>59</v>
      </c>
      <c r="B110" s="71">
        <v>0.5</v>
      </c>
      <c r="C110" s="71">
        <v>2.0</v>
      </c>
      <c r="D110" s="71">
        <v>0.5</v>
      </c>
      <c r="E110" s="71">
        <v>0.5</v>
      </c>
      <c r="F110" s="172">
        <f>vlookup(VLOOKUP(A110,'Meal Plan Combinations'!A$5:E$17,2,false),indirect(I$1),2,false)*B110+vlookup(VLOOKUP(A110,'Meal Plan Combinations'!A$5:E$17,3,false),indirect(I$1),2,false)*C110+vlookup(VLOOKUP(A110,'Meal Plan Combinations'!A$5:E$17,4,false),indirect(I$1),2,false)*D110+vlookup(VLOOKUP(A110,'Meal Plan Combinations'!A$5:E$17,5,false),indirect(I$1),2,false)*E110</f>
        <v>1508.354</v>
      </c>
      <c r="G110" s="173">
        <f>abs(Generate!H$5-F110)</f>
        <v>1561.646</v>
      </c>
    </row>
    <row r="111">
      <c r="A111" s="71" t="s">
        <v>59</v>
      </c>
      <c r="B111" s="71">
        <v>0.5</v>
      </c>
      <c r="C111" s="71">
        <v>2.0</v>
      </c>
      <c r="D111" s="71">
        <v>0.5</v>
      </c>
      <c r="E111" s="71">
        <v>1.0</v>
      </c>
      <c r="F111" s="172">
        <f>vlookup(VLOOKUP(A111,'Meal Plan Combinations'!A$5:E$17,2,false),indirect(I$1),2,false)*B111+vlookup(VLOOKUP(A111,'Meal Plan Combinations'!A$5:E$17,3,false),indirect(I$1),2,false)*C111+vlookup(VLOOKUP(A111,'Meal Plan Combinations'!A$5:E$17,4,false),indirect(I$1),2,false)*D111+vlookup(VLOOKUP(A111,'Meal Plan Combinations'!A$5:E$17,5,false),indirect(I$1),2,false)*E111</f>
        <v>1645.348</v>
      </c>
      <c r="G111" s="173">
        <f>abs(Generate!H$5-F111)</f>
        <v>1424.652</v>
      </c>
    </row>
    <row r="112">
      <c r="A112" s="71" t="s">
        <v>59</v>
      </c>
      <c r="B112" s="71">
        <v>0.5</v>
      </c>
      <c r="C112" s="71">
        <v>2.0</v>
      </c>
      <c r="D112" s="71">
        <v>0.5</v>
      </c>
      <c r="E112" s="71">
        <v>1.5</v>
      </c>
      <c r="F112" s="172">
        <f>vlookup(VLOOKUP(A112,'Meal Plan Combinations'!A$5:E$17,2,false),indirect(I$1),2,false)*B112+vlookup(VLOOKUP(A112,'Meal Plan Combinations'!A$5:E$17,3,false),indirect(I$1),2,false)*C112+vlookup(VLOOKUP(A112,'Meal Plan Combinations'!A$5:E$17,4,false),indirect(I$1),2,false)*D112+vlookup(VLOOKUP(A112,'Meal Plan Combinations'!A$5:E$17,5,false),indirect(I$1),2,false)*E112</f>
        <v>1782.342</v>
      </c>
      <c r="G112" s="173">
        <f>abs(Generate!H$5-F112)</f>
        <v>1287.658</v>
      </c>
    </row>
    <row r="113">
      <c r="A113" s="71" t="s">
        <v>59</v>
      </c>
      <c r="B113" s="71">
        <v>0.5</v>
      </c>
      <c r="C113" s="71">
        <v>2.0</v>
      </c>
      <c r="D113" s="71">
        <v>0.5</v>
      </c>
      <c r="E113" s="71">
        <v>2.0</v>
      </c>
      <c r="F113" s="172">
        <f>vlookup(VLOOKUP(A113,'Meal Plan Combinations'!A$5:E$17,2,false),indirect(I$1),2,false)*B113+vlookup(VLOOKUP(A113,'Meal Plan Combinations'!A$5:E$17,3,false),indirect(I$1),2,false)*C113+vlookup(VLOOKUP(A113,'Meal Plan Combinations'!A$5:E$17,4,false),indirect(I$1),2,false)*D113+vlookup(VLOOKUP(A113,'Meal Plan Combinations'!A$5:E$17,5,false),indirect(I$1),2,false)*E113</f>
        <v>1919.336</v>
      </c>
      <c r="G113" s="173">
        <f>abs(Generate!H$5-F113)</f>
        <v>1150.664</v>
      </c>
    </row>
    <row r="114">
      <c r="A114" s="71" t="s">
        <v>59</v>
      </c>
      <c r="B114" s="71">
        <v>0.5</v>
      </c>
      <c r="C114" s="71">
        <v>2.0</v>
      </c>
      <c r="D114" s="71">
        <v>0.5</v>
      </c>
      <c r="E114" s="71">
        <v>2.5</v>
      </c>
      <c r="F114" s="172">
        <f>vlookup(VLOOKUP(A114,'Meal Plan Combinations'!A$5:E$17,2,false),indirect(I$1),2,false)*B114+vlookup(VLOOKUP(A114,'Meal Plan Combinations'!A$5:E$17,3,false),indirect(I$1),2,false)*C114+vlookup(VLOOKUP(A114,'Meal Plan Combinations'!A$5:E$17,4,false),indirect(I$1),2,false)*D114+vlookup(VLOOKUP(A114,'Meal Plan Combinations'!A$5:E$17,5,false),indirect(I$1),2,false)*E114</f>
        <v>2056.33</v>
      </c>
      <c r="G114" s="173">
        <f>abs(Generate!H$5-F114)</f>
        <v>1013.67</v>
      </c>
    </row>
    <row r="115">
      <c r="A115" s="71" t="s">
        <v>59</v>
      </c>
      <c r="B115" s="71">
        <v>0.5</v>
      </c>
      <c r="C115" s="71">
        <v>2.0</v>
      </c>
      <c r="D115" s="71">
        <v>0.5</v>
      </c>
      <c r="E115" s="71">
        <v>3.0</v>
      </c>
      <c r="F115" s="172">
        <f>vlookup(VLOOKUP(A115,'Meal Plan Combinations'!A$5:E$17,2,false),indirect(I$1),2,false)*B115+vlookup(VLOOKUP(A115,'Meal Plan Combinations'!A$5:E$17,3,false),indirect(I$1),2,false)*C115+vlookup(VLOOKUP(A115,'Meal Plan Combinations'!A$5:E$17,4,false),indirect(I$1),2,false)*D115+vlookup(VLOOKUP(A115,'Meal Plan Combinations'!A$5:E$17,5,false),indirect(I$1),2,false)*E115</f>
        <v>2193.324</v>
      </c>
      <c r="G115" s="173">
        <f>abs(Generate!H$5-F115)</f>
        <v>876.676</v>
      </c>
    </row>
    <row r="116">
      <c r="A116" s="71" t="s">
        <v>59</v>
      </c>
      <c r="B116" s="71">
        <v>0.5</v>
      </c>
      <c r="C116" s="71">
        <v>2.0</v>
      </c>
      <c r="D116" s="71">
        <v>1.0</v>
      </c>
      <c r="E116" s="71">
        <v>0.5</v>
      </c>
      <c r="F116" s="172">
        <f>vlookup(VLOOKUP(A116,'Meal Plan Combinations'!A$5:E$17,2,false),indirect(I$1),2,false)*B116+vlookup(VLOOKUP(A116,'Meal Plan Combinations'!A$5:E$17,3,false),indirect(I$1),2,false)*C116+vlookup(VLOOKUP(A116,'Meal Plan Combinations'!A$5:E$17,4,false),indirect(I$1),2,false)*D116+vlookup(VLOOKUP(A116,'Meal Plan Combinations'!A$5:E$17,5,false),indirect(I$1),2,false)*E116</f>
        <v>1760.959</v>
      </c>
      <c r="G116" s="173">
        <f>abs(Generate!H$5-F116)</f>
        <v>1309.041</v>
      </c>
    </row>
    <row r="117">
      <c r="A117" s="71" t="s">
        <v>59</v>
      </c>
      <c r="B117" s="71">
        <v>0.5</v>
      </c>
      <c r="C117" s="71">
        <v>2.0</v>
      </c>
      <c r="D117" s="71">
        <v>1.0</v>
      </c>
      <c r="E117" s="71">
        <v>1.0</v>
      </c>
      <c r="F117" s="172">
        <f>vlookup(VLOOKUP(A117,'Meal Plan Combinations'!A$5:E$17,2,false),indirect(I$1),2,false)*B117+vlookup(VLOOKUP(A117,'Meal Plan Combinations'!A$5:E$17,3,false),indirect(I$1),2,false)*C117+vlookup(VLOOKUP(A117,'Meal Plan Combinations'!A$5:E$17,4,false),indirect(I$1),2,false)*D117+vlookup(VLOOKUP(A117,'Meal Plan Combinations'!A$5:E$17,5,false),indirect(I$1),2,false)*E117</f>
        <v>1897.953</v>
      </c>
      <c r="G117" s="173">
        <f>abs(Generate!H$5-F117)</f>
        <v>1172.047</v>
      </c>
    </row>
    <row r="118">
      <c r="A118" s="71" t="s">
        <v>59</v>
      </c>
      <c r="B118" s="71">
        <v>0.5</v>
      </c>
      <c r="C118" s="71">
        <v>2.0</v>
      </c>
      <c r="D118" s="71">
        <v>1.0</v>
      </c>
      <c r="E118" s="71">
        <v>1.5</v>
      </c>
      <c r="F118" s="172">
        <f>vlookup(VLOOKUP(A118,'Meal Plan Combinations'!A$5:E$17,2,false),indirect(I$1),2,false)*B118+vlookup(VLOOKUP(A118,'Meal Plan Combinations'!A$5:E$17,3,false),indirect(I$1),2,false)*C118+vlookup(VLOOKUP(A118,'Meal Plan Combinations'!A$5:E$17,4,false),indirect(I$1),2,false)*D118+vlookup(VLOOKUP(A118,'Meal Plan Combinations'!A$5:E$17,5,false),indirect(I$1),2,false)*E118</f>
        <v>2034.947</v>
      </c>
      <c r="G118" s="173">
        <f>abs(Generate!H$5-F118)</f>
        <v>1035.053</v>
      </c>
    </row>
    <row r="119">
      <c r="A119" s="71" t="s">
        <v>59</v>
      </c>
      <c r="B119" s="71">
        <v>0.5</v>
      </c>
      <c r="C119" s="71">
        <v>2.0</v>
      </c>
      <c r="D119" s="71">
        <v>1.0</v>
      </c>
      <c r="E119" s="71">
        <v>2.0</v>
      </c>
      <c r="F119" s="172">
        <f>vlookup(VLOOKUP(A119,'Meal Plan Combinations'!A$5:E$17,2,false),indirect(I$1),2,false)*B119+vlookup(VLOOKUP(A119,'Meal Plan Combinations'!A$5:E$17,3,false),indirect(I$1),2,false)*C119+vlookup(VLOOKUP(A119,'Meal Plan Combinations'!A$5:E$17,4,false),indirect(I$1),2,false)*D119+vlookup(VLOOKUP(A119,'Meal Plan Combinations'!A$5:E$17,5,false),indirect(I$1),2,false)*E119</f>
        <v>2171.941</v>
      </c>
      <c r="G119" s="173">
        <f>abs(Generate!H$5-F119)</f>
        <v>898.059</v>
      </c>
    </row>
    <row r="120">
      <c r="A120" s="71" t="s">
        <v>59</v>
      </c>
      <c r="B120" s="71">
        <v>0.5</v>
      </c>
      <c r="C120" s="71">
        <v>2.0</v>
      </c>
      <c r="D120" s="71">
        <v>1.0</v>
      </c>
      <c r="E120" s="71">
        <v>2.5</v>
      </c>
      <c r="F120" s="172">
        <f>vlookup(VLOOKUP(A120,'Meal Plan Combinations'!A$5:E$17,2,false),indirect(I$1),2,false)*B120+vlookup(VLOOKUP(A120,'Meal Plan Combinations'!A$5:E$17,3,false),indirect(I$1),2,false)*C120+vlookup(VLOOKUP(A120,'Meal Plan Combinations'!A$5:E$17,4,false),indirect(I$1),2,false)*D120+vlookup(VLOOKUP(A120,'Meal Plan Combinations'!A$5:E$17,5,false),indirect(I$1),2,false)*E120</f>
        <v>2308.935</v>
      </c>
      <c r="G120" s="173">
        <f>abs(Generate!H$5-F120)</f>
        <v>761.065</v>
      </c>
    </row>
    <row r="121">
      <c r="A121" s="71" t="s">
        <v>59</v>
      </c>
      <c r="B121" s="71">
        <v>0.5</v>
      </c>
      <c r="C121" s="71">
        <v>2.0</v>
      </c>
      <c r="D121" s="71">
        <v>1.0</v>
      </c>
      <c r="E121" s="71">
        <v>3.0</v>
      </c>
      <c r="F121" s="172">
        <f>vlookup(VLOOKUP(A121,'Meal Plan Combinations'!A$5:E$17,2,false),indirect(I$1),2,false)*B121+vlookup(VLOOKUP(A121,'Meal Plan Combinations'!A$5:E$17,3,false),indirect(I$1),2,false)*C121+vlookup(VLOOKUP(A121,'Meal Plan Combinations'!A$5:E$17,4,false),indirect(I$1),2,false)*D121+vlookup(VLOOKUP(A121,'Meal Plan Combinations'!A$5:E$17,5,false),indirect(I$1),2,false)*E121</f>
        <v>2445.929</v>
      </c>
      <c r="G121" s="173">
        <f>abs(Generate!H$5-F121)</f>
        <v>624.071</v>
      </c>
    </row>
    <row r="122">
      <c r="A122" s="71" t="s">
        <v>59</v>
      </c>
      <c r="B122" s="71">
        <v>0.5</v>
      </c>
      <c r="C122" s="71">
        <v>2.0</v>
      </c>
      <c r="D122" s="71">
        <v>1.5</v>
      </c>
      <c r="E122" s="71">
        <v>0.5</v>
      </c>
      <c r="F122" s="172">
        <f>vlookup(VLOOKUP(A122,'Meal Plan Combinations'!A$5:E$17,2,false),indirect(I$1),2,false)*B122+vlookup(VLOOKUP(A122,'Meal Plan Combinations'!A$5:E$17,3,false),indirect(I$1),2,false)*C122+vlookup(VLOOKUP(A122,'Meal Plan Combinations'!A$5:E$17,4,false),indirect(I$1),2,false)*D122+vlookup(VLOOKUP(A122,'Meal Plan Combinations'!A$5:E$17,5,false),indirect(I$1),2,false)*E122</f>
        <v>2013.564</v>
      </c>
      <c r="G122" s="173">
        <f>abs(Generate!H$5-F122)</f>
        <v>1056.436</v>
      </c>
    </row>
    <row r="123">
      <c r="A123" s="71" t="s">
        <v>59</v>
      </c>
      <c r="B123" s="71">
        <v>0.5</v>
      </c>
      <c r="C123" s="71">
        <v>2.0</v>
      </c>
      <c r="D123" s="71">
        <v>1.5</v>
      </c>
      <c r="E123" s="71">
        <v>1.0</v>
      </c>
      <c r="F123" s="172">
        <f>vlookup(VLOOKUP(A123,'Meal Plan Combinations'!A$5:E$17,2,false),indirect(I$1),2,false)*B123+vlookup(VLOOKUP(A123,'Meal Plan Combinations'!A$5:E$17,3,false),indirect(I$1),2,false)*C123+vlookup(VLOOKUP(A123,'Meal Plan Combinations'!A$5:E$17,4,false),indirect(I$1),2,false)*D123+vlookup(VLOOKUP(A123,'Meal Plan Combinations'!A$5:E$17,5,false),indirect(I$1),2,false)*E123</f>
        <v>2150.558</v>
      </c>
      <c r="G123" s="173">
        <f>abs(Generate!H$5-F123)</f>
        <v>919.442</v>
      </c>
    </row>
    <row r="124">
      <c r="A124" s="71" t="s">
        <v>59</v>
      </c>
      <c r="B124" s="71">
        <v>0.5</v>
      </c>
      <c r="C124" s="71">
        <v>2.0</v>
      </c>
      <c r="D124" s="71">
        <v>1.5</v>
      </c>
      <c r="E124" s="71">
        <v>1.5</v>
      </c>
      <c r="F124" s="172">
        <f>vlookup(VLOOKUP(A124,'Meal Plan Combinations'!A$5:E$17,2,false),indirect(I$1),2,false)*B124+vlookup(VLOOKUP(A124,'Meal Plan Combinations'!A$5:E$17,3,false),indirect(I$1),2,false)*C124+vlookup(VLOOKUP(A124,'Meal Plan Combinations'!A$5:E$17,4,false),indirect(I$1),2,false)*D124+vlookup(VLOOKUP(A124,'Meal Plan Combinations'!A$5:E$17,5,false),indirect(I$1),2,false)*E124</f>
        <v>2287.552</v>
      </c>
      <c r="G124" s="173">
        <f>abs(Generate!H$5-F124)</f>
        <v>782.448</v>
      </c>
    </row>
    <row r="125">
      <c r="A125" s="71" t="s">
        <v>59</v>
      </c>
      <c r="B125" s="71">
        <v>0.5</v>
      </c>
      <c r="C125" s="71">
        <v>2.0</v>
      </c>
      <c r="D125" s="71">
        <v>1.5</v>
      </c>
      <c r="E125" s="71">
        <v>2.0</v>
      </c>
      <c r="F125" s="172">
        <f>vlookup(VLOOKUP(A125,'Meal Plan Combinations'!A$5:E$17,2,false),indirect(I$1),2,false)*B125+vlookup(VLOOKUP(A125,'Meal Plan Combinations'!A$5:E$17,3,false),indirect(I$1),2,false)*C125+vlookup(VLOOKUP(A125,'Meal Plan Combinations'!A$5:E$17,4,false),indirect(I$1),2,false)*D125+vlookup(VLOOKUP(A125,'Meal Plan Combinations'!A$5:E$17,5,false),indirect(I$1),2,false)*E125</f>
        <v>2424.546</v>
      </c>
      <c r="G125" s="173">
        <f>abs(Generate!H$5-F125)</f>
        <v>645.454</v>
      </c>
    </row>
    <row r="126">
      <c r="A126" s="71" t="s">
        <v>59</v>
      </c>
      <c r="B126" s="71">
        <v>0.5</v>
      </c>
      <c r="C126" s="71">
        <v>2.0</v>
      </c>
      <c r="D126" s="71">
        <v>1.5</v>
      </c>
      <c r="E126" s="71">
        <v>2.5</v>
      </c>
      <c r="F126" s="172">
        <f>vlookup(VLOOKUP(A126,'Meal Plan Combinations'!A$5:E$17,2,false),indirect(I$1),2,false)*B126+vlookup(VLOOKUP(A126,'Meal Plan Combinations'!A$5:E$17,3,false),indirect(I$1),2,false)*C126+vlookup(VLOOKUP(A126,'Meal Plan Combinations'!A$5:E$17,4,false),indirect(I$1),2,false)*D126+vlookup(VLOOKUP(A126,'Meal Plan Combinations'!A$5:E$17,5,false),indirect(I$1),2,false)*E126</f>
        <v>2561.54</v>
      </c>
      <c r="G126" s="173">
        <f>abs(Generate!H$5-F126)</f>
        <v>508.46</v>
      </c>
    </row>
    <row r="127">
      <c r="A127" s="71" t="s">
        <v>59</v>
      </c>
      <c r="B127" s="71">
        <v>0.5</v>
      </c>
      <c r="C127" s="71">
        <v>2.0</v>
      </c>
      <c r="D127" s="71">
        <v>1.5</v>
      </c>
      <c r="E127" s="71">
        <v>3.0</v>
      </c>
      <c r="F127" s="172">
        <f>vlookup(VLOOKUP(A127,'Meal Plan Combinations'!A$5:E$17,2,false),indirect(I$1),2,false)*B127+vlookup(VLOOKUP(A127,'Meal Plan Combinations'!A$5:E$17,3,false),indirect(I$1),2,false)*C127+vlookup(VLOOKUP(A127,'Meal Plan Combinations'!A$5:E$17,4,false),indirect(I$1),2,false)*D127+vlookup(VLOOKUP(A127,'Meal Plan Combinations'!A$5:E$17,5,false),indirect(I$1),2,false)*E127</f>
        <v>2698.534</v>
      </c>
      <c r="G127" s="173">
        <f>abs(Generate!H$5-F127)</f>
        <v>371.466</v>
      </c>
    </row>
    <row r="128">
      <c r="A128" s="71" t="s">
        <v>59</v>
      </c>
      <c r="B128" s="71">
        <v>0.5</v>
      </c>
      <c r="C128" s="71">
        <v>2.0</v>
      </c>
      <c r="D128" s="71">
        <v>2.0</v>
      </c>
      <c r="E128" s="71">
        <v>0.5</v>
      </c>
      <c r="F128" s="172">
        <f>vlookup(VLOOKUP(A128,'Meal Plan Combinations'!A$5:E$17,2,false),indirect(I$1),2,false)*B128+vlookup(VLOOKUP(A128,'Meal Plan Combinations'!A$5:E$17,3,false),indirect(I$1),2,false)*C128+vlookup(VLOOKUP(A128,'Meal Plan Combinations'!A$5:E$17,4,false),indirect(I$1),2,false)*D128+vlookup(VLOOKUP(A128,'Meal Plan Combinations'!A$5:E$17,5,false),indirect(I$1),2,false)*E128</f>
        <v>2266.169</v>
      </c>
      <c r="G128" s="173">
        <f>abs(Generate!H$5-F128)</f>
        <v>803.831</v>
      </c>
    </row>
    <row r="129">
      <c r="A129" s="71" t="s">
        <v>59</v>
      </c>
      <c r="B129" s="71">
        <v>0.5</v>
      </c>
      <c r="C129" s="71">
        <v>2.0</v>
      </c>
      <c r="D129" s="71">
        <v>2.0</v>
      </c>
      <c r="E129" s="71">
        <v>1.0</v>
      </c>
      <c r="F129" s="172">
        <f>vlookup(VLOOKUP(A129,'Meal Plan Combinations'!A$5:E$17,2,false),indirect(I$1),2,false)*B129+vlookup(VLOOKUP(A129,'Meal Plan Combinations'!A$5:E$17,3,false),indirect(I$1),2,false)*C129+vlookup(VLOOKUP(A129,'Meal Plan Combinations'!A$5:E$17,4,false),indirect(I$1),2,false)*D129+vlookup(VLOOKUP(A129,'Meal Plan Combinations'!A$5:E$17,5,false),indirect(I$1),2,false)*E129</f>
        <v>2403.163</v>
      </c>
      <c r="G129" s="173">
        <f>abs(Generate!H$5-F129)</f>
        <v>666.837</v>
      </c>
    </row>
    <row r="130">
      <c r="A130" s="71" t="s">
        <v>59</v>
      </c>
      <c r="B130" s="71">
        <v>0.5</v>
      </c>
      <c r="C130" s="71">
        <v>2.0</v>
      </c>
      <c r="D130" s="71">
        <v>2.0</v>
      </c>
      <c r="E130" s="71">
        <v>1.5</v>
      </c>
      <c r="F130" s="172">
        <f>vlookup(VLOOKUP(A130,'Meal Plan Combinations'!A$5:E$17,2,false),indirect(I$1),2,false)*B130+vlookup(VLOOKUP(A130,'Meal Plan Combinations'!A$5:E$17,3,false),indirect(I$1),2,false)*C130+vlookup(VLOOKUP(A130,'Meal Plan Combinations'!A$5:E$17,4,false),indirect(I$1),2,false)*D130+vlookup(VLOOKUP(A130,'Meal Plan Combinations'!A$5:E$17,5,false),indirect(I$1),2,false)*E130</f>
        <v>2540.157</v>
      </c>
      <c r="G130" s="173">
        <f>abs(Generate!H$5-F130)</f>
        <v>529.843</v>
      </c>
    </row>
    <row r="131">
      <c r="A131" s="71" t="s">
        <v>59</v>
      </c>
      <c r="B131" s="71">
        <v>0.5</v>
      </c>
      <c r="C131" s="71">
        <v>2.0</v>
      </c>
      <c r="D131" s="71">
        <v>2.0</v>
      </c>
      <c r="E131" s="71">
        <v>2.0</v>
      </c>
      <c r="F131" s="172">
        <f>vlookup(VLOOKUP(A131,'Meal Plan Combinations'!A$5:E$17,2,false),indirect(I$1),2,false)*B131+vlookup(VLOOKUP(A131,'Meal Plan Combinations'!A$5:E$17,3,false),indirect(I$1),2,false)*C131+vlookup(VLOOKUP(A131,'Meal Plan Combinations'!A$5:E$17,4,false),indirect(I$1),2,false)*D131+vlookup(VLOOKUP(A131,'Meal Plan Combinations'!A$5:E$17,5,false),indirect(I$1),2,false)*E131</f>
        <v>2677.151</v>
      </c>
      <c r="G131" s="173">
        <f>abs(Generate!H$5-F131)</f>
        <v>392.849</v>
      </c>
    </row>
    <row r="132">
      <c r="A132" s="71" t="s">
        <v>59</v>
      </c>
      <c r="B132" s="71">
        <v>0.5</v>
      </c>
      <c r="C132" s="71">
        <v>2.0</v>
      </c>
      <c r="D132" s="71">
        <v>2.0</v>
      </c>
      <c r="E132" s="71">
        <v>2.5</v>
      </c>
      <c r="F132" s="172">
        <f>vlookup(VLOOKUP(A132,'Meal Plan Combinations'!A$5:E$17,2,false),indirect(I$1),2,false)*B132+vlookup(VLOOKUP(A132,'Meal Plan Combinations'!A$5:E$17,3,false),indirect(I$1),2,false)*C132+vlookup(VLOOKUP(A132,'Meal Plan Combinations'!A$5:E$17,4,false),indirect(I$1),2,false)*D132+vlookup(VLOOKUP(A132,'Meal Plan Combinations'!A$5:E$17,5,false),indirect(I$1),2,false)*E132</f>
        <v>2814.145</v>
      </c>
      <c r="G132" s="173">
        <f>abs(Generate!H$5-F132)</f>
        <v>255.855</v>
      </c>
    </row>
    <row r="133">
      <c r="A133" s="71" t="s">
        <v>59</v>
      </c>
      <c r="B133" s="71">
        <v>0.5</v>
      </c>
      <c r="C133" s="71">
        <v>2.0</v>
      </c>
      <c r="D133" s="71">
        <v>2.0</v>
      </c>
      <c r="E133" s="71">
        <v>3.0</v>
      </c>
      <c r="F133" s="172">
        <f>vlookup(VLOOKUP(A133,'Meal Plan Combinations'!A$5:E$17,2,false),indirect(I$1),2,false)*B133+vlookup(VLOOKUP(A133,'Meal Plan Combinations'!A$5:E$17,3,false),indirect(I$1),2,false)*C133+vlookup(VLOOKUP(A133,'Meal Plan Combinations'!A$5:E$17,4,false),indirect(I$1),2,false)*D133+vlookup(VLOOKUP(A133,'Meal Plan Combinations'!A$5:E$17,5,false),indirect(I$1),2,false)*E133</f>
        <v>2951.139</v>
      </c>
      <c r="G133" s="173">
        <f>abs(Generate!H$5-F133)</f>
        <v>118.861</v>
      </c>
    </row>
    <row r="134">
      <c r="A134" s="71" t="s">
        <v>59</v>
      </c>
      <c r="B134" s="71">
        <v>0.5</v>
      </c>
      <c r="C134" s="71">
        <v>2.0</v>
      </c>
      <c r="D134" s="71">
        <v>2.5</v>
      </c>
      <c r="E134" s="71">
        <v>0.5</v>
      </c>
      <c r="F134" s="172">
        <f>vlookup(VLOOKUP(A134,'Meal Plan Combinations'!A$5:E$17,2,false),indirect(I$1),2,false)*B134+vlookup(VLOOKUP(A134,'Meal Plan Combinations'!A$5:E$17,3,false),indirect(I$1),2,false)*C134+vlookup(VLOOKUP(A134,'Meal Plan Combinations'!A$5:E$17,4,false),indirect(I$1),2,false)*D134+vlookup(VLOOKUP(A134,'Meal Plan Combinations'!A$5:E$17,5,false),indirect(I$1),2,false)*E134</f>
        <v>2518.774</v>
      </c>
      <c r="G134" s="173">
        <f>abs(Generate!H$5-F134)</f>
        <v>551.226</v>
      </c>
    </row>
    <row r="135">
      <c r="A135" s="71" t="s">
        <v>59</v>
      </c>
      <c r="B135" s="71">
        <v>0.5</v>
      </c>
      <c r="C135" s="71">
        <v>2.0</v>
      </c>
      <c r="D135" s="71">
        <v>2.5</v>
      </c>
      <c r="E135" s="71">
        <v>1.0</v>
      </c>
      <c r="F135" s="172">
        <f>vlookup(VLOOKUP(A135,'Meal Plan Combinations'!A$5:E$17,2,false),indirect(I$1),2,false)*B135+vlookup(VLOOKUP(A135,'Meal Plan Combinations'!A$5:E$17,3,false),indirect(I$1),2,false)*C135+vlookup(VLOOKUP(A135,'Meal Plan Combinations'!A$5:E$17,4,false),indirect(I$1),2,false)*D135+vlookup(VLOOKUP(A135,'Meal Plan Combinations'!A$5:E$17,5,false),indirect(I$1),2,false)*E135</f>
        <v>2655.768</v>
      </c>
      <c r="G135" s="173">
        <f>abs(Generate!H$5-F135)</f>
        <v>414.232</v>
      </c>
    </row>
    <row r="136">
      <c r="A136" s="71" t="s">
        <v>59</v>
      </c>
      <c r="B136" s="71">
        <v>0.5</v>
      </c>
      <c r="C136" s="71">
        <v>2.0</v>
      </c>
      <c r="D136" s="71">
        <v>2.5</v>
      </c>
      <c r="E136" s="71">
        <v>1.5</v>
      </c>
      <c r="F136" s="172">
        <f>vlookup(VLOOKUP(A136,'Meal Plan Combinations'!A$5:E$17,2,false),indirect(I$1),2,false)*B136+vlookup(VLOOKUP(A136,'Meal Plan Combinations'!A$5:E$17,3,false),indirect(I$1),2,false)*C136+vlookup(VLOOKUP(A136,'Meal Plan Combinations'!A$5:E$17,4,false),indirect(I$1),2,false)*D136+vlookup(VLOOKUP(A136,'Meal Plan Combinations'!A$5:E$17,5,false),indirect(I$1),2,false)*E136</f>
        <v>2792.762</v>
      </c>
      <c r="G136" s="173">
        <f>abs(Generate!H$5-F136)</f>
        <v>277.238</v>
      </c>
    </row>
    <row r="137">
      <c r="A137" s="71" t="s">
        <v>59</v>
      </c>
      <c r="B137" s="71">
        <v>0.5</v>
      </c>
      <c r="C137" s="71">
        <v>2.0</v>
      </c>
      <c r="D137" s="71">
        <v>2.5</v>
      </c>
      <c r="E137" s="71">
        <v>2.0</v>
      </c>
      <c r="F137" s="172">
        <f>vlookup(VLOOKUP(A137,'Meal Plan Combinations'!A$5:E$17,2,false),indirect(I$1),2,false)*B137+vlookup(VLOOKUP(A137,'Meal Plan Combinations'!A$5:E$17,3,false),indirect(I$1),2,false)*C137+vlookup(VLOOKUP(A137,'Meal Plan Combinations'!A$5:E$17,4,false),indirect(I$1),2,false)*D137+vlookup(VLOOKUP(A137,'Meal Plan Combinations'!A$5:E$17,5,false),indirect(I$1),2,false)*E137</f>
        <v>2929.756</v>
      </c>
      <c r="G137" s="173">
        <f>abs(Generate!H$5-F137)</f>
        <v>140.244</v>
      </c>
    </row>
    <row r="138">
      <c r="A138" s="71" t="s">
        <v>59</v>
      </c>
      <c r="B138" s="71">
        <v>0.5</v>
      </c>
      <c r="C138" s="71">
        <v>2.0</v>
      </c>
      <c r="D138" s="71">
        <v>2.5</v>
      </c>
      <c r="E138" s="71">
        <v>2.5</v>
      </c>
      <c r="F138" s="172">
        <f>vlookup(VLOOKUP(A138,'Meal Plan Combinations'!A$5:E$17,2,false),indirect(I$1),2,false)*B138+vlookup(VLOOKUP(A138,'Meal Plan Combinations'!A$5:E$17,3,false),indirect(I$1),2,false)*C138+vlookup(VLOOKUP(A138,'Meal Plan Combinations'!A$5:E$17,4,false),indirect(I$1),2,false)*D138+vlookup(VLOOKUP(A138,'Meal Plan Combinations'!A$5:E$17,5,false),indirect(I$1),2,false)*E138</f>
        <v>3066.75</v>
      </c>
      <c r="G138" s="173">
        <f>abs(Generate!H$5-F138)</f>
        <v>3.25</v>
      </c>
    </row>
    <row r="139">
      <c r="A139" s="71" t="s">
        <v>59</v>
      </c>
      <c r="B139" s="71">
        <v>0.5</v>
      </c>
      <c r="C139" s="71">
        <v>2.0</v>
      </c>
      <c r="D139" s="71">
        <v>2.5</v>
      </c>
      <c r="E139" s="71">
        <v>3.0</v>
      </c>
      <c r="F139" s="172">
        <f>vlookup(VLOOKUP(A139,'Meal Plan Combinations'!A$5:E$17,2,false),indirect(I$1),2,false)*B139+vlookup(VLOOKUP(A139,'Meal Plan Combinations'!A$5:E$17,3,false),indirect(I$1),2,false)*C139+vlookup(VLOOKUP(A139,'Meal Plan Combinations'!A$5:E$17,4,false),indirect(I$1),2,false)*D139+vlookup(VLOOKUP(A139,'Meal Plan Combinations'!A$5:E$17,5,false),indirect(I$1),2,false)*E139</f>
        <v>3203.744</v>
      </c>
      <c r="G139" s="173">
        <f>abs(Generate!H$5-F139)</f>
        <v>133.744</v>
      </c>
    </row>
    <row r="140">
      <c r="A140" s="71" t="s">
        <v>59</v>
      </c>
      <c r="B140" s="71">
        <v>0.5</v>
      </c>
      <c r="C140" s="71">
        <v>2.0</v>
      </c>
      <c r="D140" s="71">
        <v>3.0</v>
      </c>
      <c r="E140" s="71">
        <v>0.5</v>
      </c>
      <c r="F140" s="172">
        <f>vlookup(VLOOKUP(A140,'Meal Plan Combinations'!A$5:E$17,2,false),indirect(I$1),2,false)*B140+vlookup(VLOOKUP(A140,'Meal Plan Combinations'!A$5:E$17,3,false),indirect(I$1),2,false)*C140+vlookup(VLOOKUP(A140,'Meal Plan Combinations'!A$5:E$17,4,false),indirect(I$1),2,false)*D140+vlookup(VLOOKUP(A140,'Meal Plan Combinations'!A$5:E$17,5,false),indirect(I$1),2,false)*E140</f>
        <v>2771.379</v>
      </c>
      <c r="G140" s="173">
        <f>abs(Generate!H$5-F140)</f>
        <v>298.621</v>
      </c>
    </row>
    <row r="141">
      <c r="A141" s="71" t="s">
        <v>59</v>
      </c>
      <c r="B141" s="71">
        <v>0.5</v>
      </c>
      <c r="C141" s="71">
        <v>2.0</v>
      </c>
      <c r="D141" s="71">
        <v>3.0</v>
      </c>
      <c r="E141" s="71">
        <v>1.0</v>
      </c>
      <c r="F141" s="172">
        <f>vlookup(VLOOKUP(A141,'Meal Plan Combinations'!A$5:E$17,2,false),indirect(I$1),2,false)*B141+vlookup(VLOOKUP(A141,'Meal Plan Combinations'!A$5:E$17,3,false),indirect(I$1),2,false)*C141+vlookup(VLOOKUP(A141,'Meal Plan Combinations'!A$5:E$17,4,false),indirect(I$1),2,false)*D141+vlookup(VLOOKUP(A141,'Meal Plan Combinations'!A$5:E$17,5,false),indirect(I$1),2,false)*E141</f>
        <v>2908.373</v>
      </c>
      <c r="G141" s="173">
        <f>abs(Generate!H$5-F141)</f>
        <v>161.627</v>
      </c>
    </row>
    <row r="142">
      <c r="A142" s="71" t="s">
        <v>59</v>
      </c>
      <c r="B142" s="71">
        <v>0.5</v>
      </c>
      <c r="C142" s="71">
        <v>2.0</v>
      </c>
      <c r="D142" s="71">
        <v>3.0</v>
      </c>
      <c r="E142" s="71">
        <v>1.5</v>
      </c>
      <c r="F142" s="172">
        <f>vlookup(VLOOKUP(A142,'Meal Plan Combinations'!A$5:E$17,2,false),indirect(I$1),2,false)*B142+vlookup(VLOOKUP(A142,'Meal Plan Combinations'!A$5:E$17,3,false),indirect(I$1),2,false)*C142+vlookup(VLOOKUP(A142,'Meal Plan Combinations'!A$5:E$17,4,false),indirect(I$1),2,false)*D142+vlookup(VLOOKUP(A142,'Meal Plan Combinations'!A$5:E$17,5,false),indirect(I$1),2,false)*E142</f>
        <v>3045.367</v>
      </c>
      <c r="G142" s="173">
        <f>abs(Generate!H$5-F142)</f>
        <v>24.633</v>
      </c>
    </row>
    <row r="143">
      <c r="A143" s="71" t="s">
        <v>59</v>
      </c>
      <c r="B143" s="71">
        <v>0.5</v>
      </c>
      <c r="C143" s="71">
        <v>2.0</v>
      </c>
      <c r="D143" s="71">
        <v>3.0</v>
      </c>
      <c r="E143" s="71">
        <v>2.0</v>
      </c>
      <c r="F143" s="172">
        <f>vlookup(VLOOKUP(A143,'Meal Plan Combinations'!A$5:E$17,2,false),indirect(I$1),2,false)*B143+vlookup(VLOOKUP(A143,'Meal Plan Combinations'!A$5:E$17,3,false),indirect(I$1),2,false)*C143+vlookup(VLOOKUP(A143,'Meal Plan Combinations'!A$5:E$17,4,false),indirect(I$1),2,false)*D143+vlookup(VLOOKUP(A143,'Meal Plan Combinations'!A$5:E$17,5,false),indirect(I$1),2,false)*E143</f>
        <v>3182.361</v>
      </c>
      <c r="G143" s="173">
        <f>abs(Generate!H$5-F143)</f>
        <v>112.361</v>
      </c>
    </row>
    <row r="144">
      <c r="A144" s="71" t="s">
        <v>59</v>
      </c>
      <c r="B144" s="71">
        <v>0.5</v>
      </c>
      <c r="C144" s="71">
        <v>2.0</v>
      </c>
      <c r="D144" s="71">
        <v>3.0</v>
      </c>
      <c r="E144" s="71">
        <v>2.5</v>
      </c>
      <c r="F144" s="172">
        <f>vlookup(VLOOKUP(A144,'Meal Plan Combinations'!A$5:E$17,2,false),indirect(I$1),2,false)*B144+vlookup(VLOOKUP(A144,'Meal Plan Combinations'!A$5:E$17,3,false),indirect(I$1),2,false)*C144+vlookup(VLOOKUP(A144,'Meal Plan Combinations'!A$5:E$17,4,false),indirect(I$1),2,false)*D144+vlookup(VLOOKUP(A144,'Meal Plan Combinations'!A$5:E$17,5,false),indirect(I$1),2,false)*E144</f>
        <v>3319.355</v>
      </c>
      <c r="G144" s="173">
        <f>abs(Generate!H$5-F144)</f>
        <v>249.355</v>
      </c>
    </row>
    <row r="145">
      <c r="A145" s="71" t="s">
        <v>59</v>
      </c>
      <c r="B145" s="71">
        <v>0.5</v>
      </c>
      <c r="C145" s="71">
        <v>2.0</v>
      </c>
      <c r="D145" s="71">
        <v>3.0</v>
      </c>
      <c r="E145" s="71">
        <v>3.0</v>
      </c>
      <c r="F145" s="172">
        <f>vlookup(VLOOKUP(A145,'Meal Plan Combinations'!A$5:E$17,2,false),indirect(I$1),2,false)*B145+vlookup(VLOOKUP(A145,'Meal Plan Combinations'!A$5:E$17,3,false),indirect(I$1),2,false)*C145+vlookup(VLOOKUP(A145,'Meal Plan Combinations'!A$5:E$17,4,false),indirect(I$1),2,false)*D145+vlookup(VLOOKUP(A145,'Meal Plan Combinations'!A$5:E$17,5,false),indirect(I$1),2,false)*E145</f>
        <v>3456.349</v>
      </c>
      <c r="G145" s="173">
        <f>abs(Generate!H$5-F145)</f>
        <v>386.349</v>
      </c>
    </row>
    <row r="146">
      <c r="A146" s="71" t="s">
        <v>59</v>
      </c>
      <c r="B146" s="71">
        <v>0.5</v>
      </c>
      <c r="C146" s="71">
        <v>2.5</v>
      </c>
      <c r="D146" s="71">
        <v>0.5</v>
      </c>
      <c r="E146" s="71">
        <v>0.5</v>
      </c>
      <c r="F146" s="172">
        <f>vlookup(VLOOKUP(A146,'Meal Plan Combinations'!A$5:E$17,2,false),indirect(I$1),2,false)*B146+vlookup(VLOOKUP(A146,'Meal Plan Combinations'!A$5:E$17,3,false),indirect(I$1),2,false)*C146+vlookup(VLOOKUP(A146,'Meal Plan Combinations'!A$5:E$17,4,false),indirect(I$1),2,false)*D146+vlookup(VLOOKUP(A146,'Meal Plan Combinations'!A$5:E$17,5,false),indirect(I$1),2,false)*E146</f>
        <v>1735.844</v>
      </c>
      <c r="G146" s="173">
        <f>abs(Generate!H$5-F146)</f>
        <v>1334.156</v>
      </c>
    </row>
    <row r="147">
      <c r="A147" s="71" t="s">
        <v>59</v>
      </c>
      <c r="B147" s="71">
        <v>0.5</v>
      </c>
      <c r="C147" s="71">
        <v>2.5</v>
      </c>
      <c r="D147" s="71">
        <v>0.5</v>
      </c>
      <c r="E147" s="71">
        <v>1.0</v>
      </c>
      <c r="F147" s="172">
        <f>vlookup(VLOOKUP(A147,'Meal Plan Combinations'!A$5:E$17,2,false),indirect(I$1),2,false)*B147+vlookup(VLOOKUP(A147,'Meal Plan Combinations'!A$5:E$17,3,false),indirect(I$1),2,false)*C147+vlookup(VLOOKUP(A147,'Meal Plan Combinations'!A$5:E$17,4,false),indirect(I$1),2,false)*D147+vlookup(VLOOKUP(A147,'Meal Plan Combinations'!A$5:E$17,5,false),indirect(I$1),2,false)*E147</f>
        <v>1872.838</v>
      </c>
      <c r="G147" s="173">
        <f>abs(Generate!H$5-F147)</f>
        <v>1197.162</v>
      </c>
    </row>
    <row r="148">
      <c r="A148" s="71" t="s">
        <v>59</v>
      </c>
      <c r="B148" s="71">
        <v>0.5</v>
      </c>
      <c r="C148" s="71">
        <v>2.5</v>
      </c>
      <c r="D148" s="71">
        <v>0.5</v>
      </c>
      <c r="E148" s="71">
        <v>1.5</v>
      </c>
      <c r="F148" s="172">
        <f>vlookup(VLOOKUP(A148,'Meal Plan Combinations'!A$5:E$17,2,false),indirect(I$1),2,false)*B148+vlookup(VLOOKUP(A148,'Meal Plan Combinations'!A$5:E$17,3,false),indirect(I$1),2,false)*C148+vlookup(VLOOKUP(A148,'Meal Plan Combinations'!A$5:E$17,4,false),indirect(I$1),2,false)*D148+vlookup(VLOOKUP(A148,'Meal Plan Combinations'!A$5:E$17,5,false),indirect(I$1),2,false)*E148</f>
        <v>2009.832</v>
      </c>
      <c r="G148" s="173">
        <f>abs(Generate!H$5-F148)</f>
        <v>1060.168</v>
      </c>
    </row>
    <row r="149">
      <c r="A149" s="71" t="s">
        <v>59</v>
      </c>
      <c r="B149" s="71">
        <v>0.5</v>
      </c>
      <c r="C149" s="71">
        <v>2.5</v>
      </c>
      <c r="D149" s="71">
        <v>0.5</v>
      </c>
      <c r="E149" s="71">
        <v>2.0</v>
      </c>
      <c r="F149" s="172">
        <f>vlookup(VLOOKUP(A149,'Meal Plan Combinations'!A$5:E$17,2,false),indirect(I$1),2,false)*B149+vlookup(VLOOKUP(A149,'Meal Plan Combinations'!A$5:E$17,3,false),indirect(I$1),2,false)*C149+vlookup(VLOOKUP(A149,'Meal Plan Combinations'!A$5:E$17,4,false),indirect(I$1),2,false)*D149+vlookup(VLOOKUP(A149,'Meal Plan Combinations'!A$5:E$17,5,false),indirect(I$1),2,false)*E149</f>
        <v>2146.826</v>
      </c>
      <c r="G149" s="173">
        <f>abs(Generate!H$5-F149)</f>
        <v>923.174</v>
      </c>
    </row>
    <row r="150">
      <c r="A150" s="71" t="s">
        <v>59</v>
      </c>
      <c r="B150" s="71">
        <v>0.5</v>
      </c>
      <c r="C150" s="71">
        <v>2.5</v>
      </c>
      <c r="D150" s="71">
        <v>0.5</v>
      </c>
      <c r="E150" s="71">
        <v>2.5</v>
      </c>
      <c r="F150" s="172">
        <f>vlookup(VLOOKUP(A150,'Meal Plan Combinations'!A$5:E$17,2,false),indirect(I$1),2,false)*B150+vlookup(VLOOKUP(A150,'Meal Plan Combinations'!A$5:E$17,3,false),indirect(I$1),2,false)*C150+vlookup(VLOOKUP(A150,'Meal Plan Combinations'!A$5:E$17,4,false),indirect(I$1),2,false)*D150+vlookup(VLOOKUP(A150,'Meal Plan Combinations'!A$5:E$17,5,false),indirect(I$1),2,false)*E150</f>
        <v>2283.82</v>
      </c>
      <c r="G150" s="173">
        <f>abs(Generate!H$5-F150)</f>
        <v>786.18</v>
      </c>
    </row>
    <row r="151">
      <c r="A151" s="71" t="s">
        <v>59</v>
      </c>
      <c r="B151" s="71">
        <v>0.5</v>
      </c>
      <c r="C151" s="71">
        <v>2.5</v>
      </c>
      <c r="D151" s="71">
        <v>0.5</v>
      </c>
      <c r="E151" s="71">
        <v>3.0</v>
      </c>
      <c r="F151" s="172">
        <f>vlookup(VLOOKUP(A151,'Meal Plan Combinations'!A$5:E$17,2,false),indirect(I$1),2,false)*B151+vlookup(VLOOKUP(A151,'Meal Plan Combinations'!A$5:E$17,3,false),indirect(I$1),2,false)*C151+vlookup(VLOOKUP(A151,'Meal Plan Combinations'!A$5:E$17,4,false),indirect(I$1),2,false)*D151+vlookup(VLOOKUP(A151,'Meal Plan Combinations'!A$5:E$17,5,false),indirect(I$1),2,false)*E151</f>
        <v>2420.814</v>
      </c>
      <c r="G151" s="173">
        <f>abs(Generate!H$5-F151)</f>
        <v>649.186</v>
      </c>
    </row>
    <row r="152">
      <c r="A152" s="71" t="s">
        <v>59</v>
      </c>
      <c r="B152" s="71">
        <v>0.5</v>
      </c>
      <c r="C152" s="71">
        <v>2.5</v>
      </c>
      <c r="D152" s="71">
        <v>1.0</v>
      </c>
      <c r="E152" s="71">
        <v>0.5</v>
      </c>
      <c r="F152" s="172">
        <f>vlookup(VLOOKUP(A152,'Meal Plan Combinations'!A$5:E$17,2,false),indirect(I$1),2,false)*B152+vlookup(VLOOKUP(A152,'Meal Plan Combinations'!A$5:E$17,3,false),indirect(I$1),2,false)*C152+vlookup(VLOOKUP(A152,'Meal Plan Combinations'!A$5:E$17,4,false),indirect(I$1),2,false)*D152+vlookup(VLOOKUP(A152,'Meal Plan Combinations'!A$5:E$17,5,false),indirect(I$1),2,false)*E152</f>
        <v>1988.449</v>
      </c>
      <c r="G152" s="173">
        <f>abs(Generate!H$5-F152)</f>
        <v>1081.551</v>
      </c>
    </row>
    <row r="153">
      <c r="A153" s="71" t="s">
        <v>59</v>
      </c>
      <c r="B153" s="71">
        <v>0.5</v>
      </c>
      <c r="C153" s="71">
        <v>2.5</v>
      </c>
      <c r="D153" s="71">
        <v>1.0</v>
      </c>
      <c r="E153" s="71">
        <v>1.0</v>
      </c>
      <c r="F153" s="172">
        <f>vlookup(VLOOKUP(A153,'Meal Plan Combinations'!A$5:E$17,2,false),indirect(I$1),2,false)*B153+vlookup(VLOOKUP(A153,'Meal Plan Combinations'!A$5:E$17,3,false),indirect(I$1),2,false)*C153+vlookup(VLOOKUP(A153,'Meal Plan Combinations'!A$5:E$17,4,false),indirect(I$1),2,false)*D153+vlookup(VLOOKUP(A153,'Meal Plan Combinations'!A$5:E$17,5,false),indirect(I$1),2,false)*E153</f>
        <v>2125.443</v>
      </c>
      <c r="G153" s="173">
        <f>abs(Generate!H$5-F153)</f>
        <v>944.557</v>
      </c>
    </row>
    <row r="154">
      <c r="A154" s="71" t="s">
        <v>59</v>
      </c>
      <c r="B154" s="71">
        <v>0.5</v>
      </c>
      <c r="C154" s="71">
        <v>2.5</v>
      </c>
      <c r="D154" s="71">
        <v>1.0</v>
      </c>
      <c r="E154" s="71">
        <v>1.5</v>
      </c>
      <c r="F154" s="172">
        <f>vlookup(VLOOKUP(A154,'Meal Plan Combinations'!A$5:E$17,2,false),indirect(I$1),2,false)*B154+vlookup(VLOOKUP(A154,'Meal Plan Combinations'!A$5:E$17,3,false),indirect(I$1),2,false)*C154+vlookup(VLOOKUP(A154,'Meal Plan Combinations'!A$5:E$17,4,false),indirect(I$1),2,false)*D154+vlookup(VLOOKUP(A154,'Meal Plan Combinations'!A$5:E$17,5,false),indirect(I$1),2,false)*E154</f>
        <v>2262.437</v>
      </c>
      <c r="G154" s="173">
        <f>abs(Generate!H$5-F154)</f>
        <v>807.563</v>
      </c>
    </row>
    <row r="155">
      <c r="A155" s="71" t="s">
        <v>59</v>
      </c>
      <c r="B155" s="71">
        <v>0.5</v>
      </c>
      <c r="C155" s="71">
        <v>2.5</v>
      </c>
      <c r="D155" s="71">
        <v>1.0</v>
      </c>
      <c r="E155" s="71">
        <v>2.0</v>
      </c>
      <c r="F155" s="172">
        <f>vlookup(VLOOKUP(A155,'Meal Plan Combinations'!A$5:E$17,2,false),indirect(I$1),2,false)*B155+vlookup(VLOOKUP(A155,'Meal Plan Combinations'!A$5:E$17,3,false),indirect(I$1),2,false)*C155+vlookup(VLOOKUP(A155,'Meal Plan Combinations'!A$5:E$17,4,false),indirect(I$1),2,false)*D155+vlookup(VLOOKUP(A155,'Meal Plan Combinations'!A$5:E$17,5,false),indirect(I$1),2,false)*E155</f>
        <v>2399.431</v>
      </c>
      <c r="G155" s="173">
        <f>abs(Generate!H$5-F155)</f>
        <v>670.569</v>
      </c>
    </row>
    <row r="156">
      <c r="A156" s="71" t="s">
        <v>59</v>
      </c>
      <c r="B156" s="71">
        <v>0.5</v>
      </c>
      <c r="C156" s="71">
        <v>2.5</v>
      </c>
      <c r="D156" s="71">
        <v>1.0</v>
      </c>
      <c r="E156" s="71">
        <v>2.5</v>
      </c>
      <c r="F156" s="172">
        <f>vlookup(VLOOKUP(A156,'Meal Plan Combinations'!A$5:E$17,2,false),indirect(I$1),2,false)*B156+vlookup(VLOOKUP(A156,'Meal Plan Combinations'!A$5:E$17,3,false),indirect(I$1),2,false)*C156+vlookup(VLOOKUP(A156,'Meal Plan Combinations'!A$5:E$17,4,false),indirect(I$1),2,false)*D156+vlookup(VLOOKUP(A156,'Meal Plan Combinations'!A$5:E$17,5,false),indirect(I$1),2,false)*E156</f>
        <v>2536.425</v>
      </c>
      <c r="G156" s="173">
        <f>abs(Generate!H$5-F156)</f>
        <v>533.575</v>
      </c>
    </row>
    <row r="157">
      <c r="A157" s="71" t="s">
        <v>59</v>
      </c>
      <c r="B157" s="71">
        <v>0.5</v>
      </c>
      <c r="C157" s="71">
        <v>2.5</v>
      </c>
      <c r="D157" s="71">
        <v>1.0</v>
      </c>
      <c r="E157" s="71">
        <v>3.0</v>
      </c>
      <c r="F157" s="172">
        <f>vlookup(VLOOKUP(A157,'Meal Plan Combinations'!A$5:E$17,2,false),indirect(I$1),2,false)*B157+vlookup(VLOOKUP(A157,'Meal Plan Combinations'!A$5:E$17,3,false),indirect(I$1),2,false)*C157+vlookup(VLOOKUP(A157,'Meal Plan Combinations'!A$5:E$17,4,false),indirect(I$1),2,false)*D157+vlookup(VLOOKUP(A157,'Meal Plan Combinations'!A$5:E$17,5,false),indirect(I$1),2,false)*E157</f>
        <v>2673.419</v>
      </c>
      <c r="G157" s="173">
        <f>abs(Generate!H$5-F157)</f>
        <v>396.581</v>
      </c>
    </row>
    <row r="158">
      <c r="A158" s="71" t="s">
        <v>59</v>
      </c>
      <c r="B158" s="71">
        <v>0.5</v>
      </c>
      <c r="C158" s="71">
        <v>2.5</v>
      </c>
      <c r="D158" s="71">
        <v>1.5</v>
      </c>
      <c r="E158" s="71">
        <v>0.5</v>
      </c>
      <c r="F158" s="172">
        <f>vlookup(VLOOKUP(A158,'Meal Plan Combinations'!A$5:E$17,2,false),indirect(I$1),2,false)*B158+vlookup(VLOOKUP(A158,'Meal Plan Combinations'!A$5:E$17,3,false),indirect(I$1),2,false)*C158+vlookup(VLOOKUP(A158,'Meal Plan Combinations'!A$5:E$17,4,false),indirect(I$1),2,false)*D158+vlookup(VLOOKUP(A158,'Meal Plan Combinations'!A$5:E$17,5,false),indirect(I$1),2,false)*E158</f>
        <v>2241.054</v>
      </c>
      <c r="G158" s="173">
        <f>abs(Generate!H$5-F158)</f>
        <v>828.946</v>
      </c>
    </row>
    <row r="159">
      <c r="A159" s="71" t="s">
        <v>59</v>
      </c>
      <c r="B159" s="71">
        <v>0.5</v>
      </c>
      <c r="C159" s="71">
        <v>2.5</v>
      </c>
      <c r="D159" s="71">
        <v>1.5</v>
      </c>
      <c r="E159" s="71">
        <v>1.0</v>
      </c>
      <c r="F159" s="172">
        <f>vlookup(VLOOKUP(A159,'Meal Plan Combinations'!A$5:E$17,2,false),indirect(I$1),2,false)*B159+vlookup(VLOOKUP(A159,'Meal Plan Combinations'!A$5:E$17,3,false),indirect(I$1),2,false)*C159+vlookup(VLOOKUP(A159,'Meal Plan Combinations'!A$5:E$17,4,false),indirect(I$1),2,false)*D159+vlookup(VLOOKUP(A159,'Meal Plan Combinations'!A$5:E$17,5,false),indirect(I$1),2,false)*E159</f>
        <v>2378.048</v>
      </c>
      <c r="G159" s="173">
        <f>abs(Generate!H$5-F159)</f>
        <v>691.952</v>
      </c>
    </row>
    <row r="160">
      <c r="A160" s="71" t="s">
        <v>59</v>
      </c>
      <c r="B160" s="71">
        <v>0.5</v>
      </c>
      <c r="C160" s="71">
        <v>2.5</v>
      </c>
      <c r="D160" s="71">
        <v>1.5</v>
      </c>
      <c r="E160" s="71">
        <v>1.5</v>
      </c>
      <c r="F160" s="172">
        <f>vlookup(VLOOKUP(A160,'Meal Plan Combinations'!A$5:E$17,2,false),indirect(I$1),2,false)*B160+vlookup(VLOOKUP(A160,'Meal Plan Combinations'!A$5:E$17,3,false),indirect(I$1),2,false)*C160+vlookup(VLOOKUP(A160,'Meal Plan Combinations'!A$5:E$17,4,false),indirect(I$1),2,false)*D160+vlookup(VLOOKUP(A160,'Meal Plan Combinations'!A$5:E$17,5,false),indirect(I$1),2,false)*E160</f>
        <v>2515.042</v>
      </c>
      <c r="G160" s="173">
        <f>abs(Generate!H$5-F160)</f>
        <v>554.958</v>
      </c>
    </row>
    <row r="161">
      <c r="A161" s="71" t="s">
        <v>59</v>
      </c>
      <c r="B161" s="71">
        <v>0.5</v>
      </c>
      <c r="C161" s="71">
        <v>2.5</v>
      </c>
      <c r="D161" s="71">
        <v>1.5</v>
      </c>
      <c r="E161" s="71">
        <v>2.0</v>
      </c>
      <c r="F161" s="172">
        <f>vlookup(VLOOKUP(A161,'Meal Plan Combinations'!A$5:E$17,2,false),indirect(I$1),2,false)*B161+vlookup(VLOOKUP(A161,'Meal Plan Combinations'!A$5:E$17,3,false),indirect(I$1),2,false)*C161+vlookup(VLOOKUP(A161,'Meal Plan Combinations'!A$5:E$17,4,false),indirect(I$1),2,false)*D161+vlookup(VLOOKUP(A161,'Meal Plan Combinations'!A$5:E$17,5,false),indirect(I$1),2,false)*E161</f>
        <v>2652.036</v>
      </c>
      <c r="G161" s="173">
        <f>abs(Generate!H$5-F161)</f>
        <v>417.964</v>
      </c>
    </row>
    <row r="162">
      <c r="A162" s="71" t="s">
        <v>59</v>
      </c>
      <c r="B162" s="71">
        <v>0.5</v>
      </c>
      <c r="C162" s="71">
        <v>2.5</v>
      </c>
      <c r="D162" s="71">
        <v>1.5</v>
      </c>
      <c r="E162" s="71">
        <v>2.5</v>
      </c>
      <c r="F162" s="172">
        <f>vlookup(VLOOKUP(A162,'Meal Plan Combinations'!A$5:E$17,2,false),indirect(I$1),2,false)*B162+vlookup(VLOOKUP(A162,'Meal Plan Combinations'!A$5:E$17,3,false),indirect(I$1),2,false)*C162+vlookup(VLOOKUP(A162,'Meal Plan Combinations'!A$5:E$17,4,false),indirect(I$1),2,false)*D162+vlookup(VLOOKUP(A162,'Meal Plan Combinations'!A$5:E$17,5,false),indirect(I$1),2,false)*E162</f>
        <v>2789.03</v>
      </c>
      <c r="G162" s="173">
        <f>abs(Generate!H$5-F162)</f>
        <v>280.97</v>
      </c>
    </row>
    <row r="163">
      <c r="A163" s="71" t="s">
        <v>59</v>
      </c>
      <c r="B163" s="71">
        <v>0.5</v>
      </c>
      <c r="C163" s="71">
        <v>2.5</v>
      </c>
      <c r="D163" s="71">
        <v>1.5</v>
      </c>
      <c r="E163" s="71">
        <v>3.0</v>
      </c>
      <c r="F163" s="172">
        <f>vlookup(VLOOKUP(A163,'Meal Plan Combinations'!A$5:E$17,2,false),indirect(I$1),2,false)*B163+vlookup(VLOOKUP(A163,'Meal Plan Combinations'!A$5:E$17,3,false),indirect(I$1),2,false)*C163+vlookup(VLOOKUP(A163,'Meal Plan Combinations'!A$5:E$17,4,false),indirect(I$1),2,false)*D163+vlookup(VLOOKUP(A163,'Meal Plan Combinations'!A$5:E$17,5,false),indirect(I$1),2,false)*E163</f>
        <v>2926.024</v>
      </c>
      <c r="G163" s="173">
        <f>abs(Generate!H$5-F163)</f>
        <v>143.976</v>
      </c>
    </row>
    <row r="164">
      <c r="A164" s="71" t="s">
        <v>59</v>
      </c>
      <c r="B164" s="71">
        <v>0.5</v>
      </c>
      <c r="C164" s="71">
        <v>2.5</v>
      </c>
      <c r="D164" s="71">
        <v>2.0</v>
      </c>
      <c r="E164" s="71">
        <v>0.5</v>
      </c>
      <c r="F164" s="172">
        <f>vlookup(VLOOKUP(A164,'Meal Plan Combinations'!A$5:E$17,2,false),indirect(I$1),2,false)*B164+vlookup(VLOOKUP(A164,'Meal Plan Combinations'!A$5:E$17,3,false),indirect(I$1),2,false)*C164+vlookup(VLOOKUP(A164,'Meal Plan Combinations'!A$5:E$17,4,false),indirect(I$1),2,false)*D164+vlookup(VLOOKUP(A164,'Meal Plan Combinations'!A$5:E$17,5,false),indirect(I$1),2,false)*E164</f>
        <v>2493.659</v>
      </c>
      <c r="G164" s="173">
        <f>abs(Generate!H$5-F164)</f>
        <v>576.341</v>
      </c>
    </row>
    <row r="165">
      <c r="A165" s="71" t="s">
        <v>59</v>
      </c>
      <c r="B165" s="71">
        <v>0.5</v>
      </c>
      <c r="C165" s="71">
        <v>2.5</v>
      </c>
      <c r="D165" s="71">
        <v>2.0</v>
      </c>
      <c r="E165" s="71">
        <v>1.0</v>
      </c>
      <c r="F165" s="172">
        <f>vlookup(VLOOKUP(A165,'Meal Plan Combinations'!A$5:E$17,2,false),indirect(I$1),2,false)*B165+vlookup(VLOOKUP(A165,'Meal Plan Combinations'!A$5:E$17,3,false),indirect(I$1),2,false)*C165+vlookup(VLOOKUP(A165,'Meal Plan Combinations'!A$5:E$17,4,false),indirect(I$1),2,false)*D165+vlookup(VLOOKUP(A165,'Meal Plan Combinations'!A$5:E$17,5,false),indirect(I$1),2,false)*E165</f>
        <v>2630.653</v>
      </c>
      <c r="G165" s="173">
        <f>abs(Generate!H$5-F165)</f>
        <v>439.347</v>
      </c>
    </row>
    <row r="166">
      <c r="A166" s="71" t="s">
        <v>59</v>
      </c>
      <c r="B166" s="71">
        <v>0.5</v>
      </c>
      <c r="C166" s="71">
        <v>2.5</v>
      </c>
      <c r="D166" s="71">
        <v>2.0</v>
      </c>
      <c r="E166" s="71">
        <v>1.5</v>
      </c>
      <c r="F166" s="172">
        <f>vlookup(VLOOKUP(A166,'Meal Plan Combinations'!A$5:E$17,2,false),indirect(I$1),2,false)*B166+vlookup(VLOOKUP(A166,'Meal Plan Combinations'!A$5:E$17,3,false),indirect(I$1),2,false)*C166+vlookup(VLOOKUP(A166,'Meal Plan Combinations'!A$5:E$17,4,false),indirect(I$1),2,false)*D166+vlookup(VLOOKUP(A166,'Meal Plan Combinations'!A$5:E$17,5,false),indirect(I$1),2,false)*E166</f>
        <v>2767.647</v>
      </c>
      <c r="G166" s="173">
        <f>abs(Generate!H$5-F166)</f>
        <v>302.353</v>
      </c>
    </row>
    <row r="167">
      <c r="A167" s="71" t="s">
        <v>59</v>
      </c>
      <c r="B167" s="71">
        <v>0.5</v>
      </c>
      <c r="C167" s="71">
        <v>2.5</v>
      </c>
      <c r="D167" s="71">
        <v>2.0</v>
      </c>
      <c r="E167" s="71">
        <v>2.0</v>
      </c>
      <c r="F167" s="172">
        <f>vlookup(VLOOKUP(A167,'Meal Plan Combinations'!A$5:E$17,2,false),indirect(I$1),2,false)*B167+vlookup(VLOOKUP(A167,'Meal Plan Combinations'!A$5:E$17,3,false),indirect(I$1),2,false)*C167+vlookup(VLOOKUP(A167,'Meal Plan Combinations'!A$5:E$17,4,false),indirect(I$1),2,false)*D167+vlookup(VLOOKUP(A167,'Meal Plan Combinations'!A$5:E$17,5,false),indirect(I$1),2,false)*E167</f>
        <v>2904.641</v>
      </c>
      <c r="G167" s="173">
        <f>abs(Generate!H$5-F167)</f>
        <v>165.359</v>
      </c>
    </row>
    <row r="168">
      <c r="A168" s="71" t="s">
        <v>59</v>
      </c>
      <c r="B168" s="71">
        <v>0.5</v>
      </c>
      <c r="C168" s="71">
        <v>2.5</v>
      </c>
      <c r="D168" s="71">
        <v>2.0</v>
      </c>
      <c r="E168" s="71">
        <v>2.5</v>
      </c>
      <c r="F168" s="172">
        <f>vlookup(VLOOKUP(A168,'Meal Plan Combinations'!A$5:E$17,2,false),indirect(I$1),2,false)*B168+vlookup(VLOOKUP(A168,'Meal Plan Combinations'!A$5:E$17,3,false),indirect(I$1),2,false)*C168+vlookup(VLOOKUP(A168,'Meal Plan Combinations'!A$5:E$17,4,false),indirect(I$1),2,false)*D168+vlookup(VLOOKUP(A168,'Meal Plan Combinations'!A$5:E$17,5,false),indirect(I$1),2,false)*E168</f>
        <v>3041.635</v>
      </c>
      <c r="G168" s="173">
        <f>abs(Generate!H$5-F168)</f>
        <v>28.365</v>
      </c>
    </row>
    <row r="169">
      <c r="A169" s="71" t="s">
        <v>59</v>
      </c>
      <c r="B169" s="71">
        <v>0.5</v>
      </c>
      <c r="C169" s="71">
        <v>2.5</v>
      </c>
      <c r="D169" s="71">
        <v>2.0</v>
      </c>
      <c r="E169" s="71">
        <v>3.0</v>
      </c>
      <c r="F169" s="172">
        <f>vlookup(VLOOKUP(A169,'Meal Plan Combinations'!A$5:E$17,2,false),indirect(I$1),2,false)*B169+vlookup(VLOOKUP(A169,'Meal Plan Combinations'!A$5:E$17,3,false),indirect(I$1),2,false)*C169+vlookup(VLOOKUP(A169,'Meal Plan Combinations'!A$5:E$17,4,false),indirect(I$1),2,false)*D169+vlookup(VLOOKUP(A169,'Meal Plan Combinations'!A$5:E$17,5,false),indirect(I$1),2,false)*E169</f>
        <v>3178.629</v>
      </c>
      <c r="G169" s="173">
        <f>abs(Generate!H$5-F169)</f>
        <v>108.629</v>
      </c>
    </row>
    <row r="170">
      <c r="A170" s="71" t="s">
        <v>59</v>
      </c>
      <c r="B170" s="71">
        <v>0.5</v>
      </c>
      <c r="C170" s="71">
        <v>2.5</v>
      </c>
      <c r="D170" s="71">
        <v>2.5</v>
      </c>
      <c r="E170" s="71">
        <v>0.5</v>
      </c>
      <c r="F170" s="172">
        <f>vlookup(VLOOKUP(A170,'Meal Plan Combinations'!A$5:E$17,2,false),indirect(I$1),2,false)*B170+vlookup(VLOOKUP(A170,'Meal Plan Combinations'!A$5:E$17,3,false),indirect(I$1),2,false)*C170+vlookup(VLOOKUP(A170,'Meal Plan Combinations'!A$5:E$17,4,false),indirect(I$1),2,false)*D170+vlookup(VLOOKUP(A170,'Meal Plan Combinations'!A$5:E$17,5,false),indirect(I$1),2,false)*E170</f>
        <v>2746.264</v>
      </c>
      <c r="G170" s="173">
        <f>abs(Generate!H$5-F170)</f>
        <v>323.736</v>
      </c>
    </row>
    <row r="171">
      <c r="A171" s="71" t="s">
        <v>59</v>
      </c>
      <c r="B171" s="71">
        <v>0.5</v>
      </c>
      <c r="C171" s="71">
        <v>2.5</v>
      </c>
      <c r="D171" s="71">
        <v>2.5</v>
      </c>
      <c r="E171" s="71">
        <v>1.0</v>
      </c>
      <c r="F171" s="172">
        <f>vlookup(VLOOKUP(A171,'Meal Plan Combinations'!A$5:E$17,2,false),indirect(I$1),2,false)*B171+vlookup(VLOOKUP(A171,'Meal Plan Combinations'!A$5:E$17,3,false),indirect(I$1),2,false)*C171+vlookup(VLOOKUP(A171,'Meal Plan Combinations'!A$5:E$17,4,false),indirect(I$1),2,false)*D171+vlookup(VLOOKUP(A171,'Meal Plan Combinations'!A$5:E$17,5,false),indirect(I$1),2,false)*E171</f>
        <v>2883.258</v>
      </c>
      <c r="G171" s="173">
        <f>abs(Generate!H$5-F171)</f>
        <v>186.742</v>
      </c>
    </row>
    <row r="172">
      <c r="A172" s="71" t="s">
        <v>59</v>
      </c>
      <c r="B172" s="71">
        <v>0.5</v>
      </c>
      <c r="C172" s="71">
        <v>2.5</v>
      </c>
      <c r="D172" s="71">
        <v>2.5</v>
      </c>
      <c r="E172" s="71">
        <v>1.5</v>
      </c>
      <c r="F172" s="172">
        <f>vlookup(VLOOKUP(A172,'Meal Plan Combinations'!A$5:E$17,2,false),indirect(I$1),2,false)*B172+vlookup(VLOOKUP(A172,'Meal Plan Combinations'!A$5:E$17,3,false),indirect(I$1),2,false)*C172+vlookup(VLOOKUP(A172,'Meal Plan Combinations'!A$5:E$17,4,false),indirect(I$1),2,false)*D172+vlookup(VLOOKUP(A172,'Meal Plan Combinations'!A$5:E$17,5,false),indirect(I$1),2,false)*E172</f>
        <v>3020.252</v>
      </c>
      <c r="G172" s="173">
        <f>abs(Generate!H$5-F172)</f>
        <v>49.748</v>
      </c>
    </row>
    <row r="173">
      <c r="A173" s="71" t="s">
        <v>59</v>
      </c>
      <c r="B173" s="71">
        <v>0.5</v>
      </c>
      <c r="C173" s="71">
        <v>2.5</v>
      </c>
      <c r="D173" s="71">
        <v>2.5</v>
      </c>
      <c r="E173" s="71">
        <v>2.0</v>
      </c>
      <c r="F173" s="172">
        <f>vlookup(VLOOKUP(A173,'Meal Plan Combinations'!A$5:E$17,2,false),indirect(I$1),2,false)*B173+vlookup(VLOOKUP(A173,'Meal Plan Combinations'!A$5:E$17,3,false),indirect(I$1),2,false)*C173+vlookup(VLOOKUP(A173,'Meal Plan Combinations'!A$5:E$17,4,false),indirect(I$1),2,false)*D173+vlookup(VLOOKUP(A173,'Meal Plan Combinations'!A$5:E$17,5,false),indirect(I$1),2,false)*E173</f>
        <v>3157.246</v>
      </c>
      <c r="G173" s="173">
        <f>abs(Generate!H$5-F173)</f>
        <v>87.246</v>
      </c>
    </row>
    <row r="174">
      <c r="A174" s="71" t="s">
        <v>59</v>
      </c>
      <c r="B174" s="71">
        <v>0.5</v>
      </c>
      <c r="C174" s="71">
        <v>2.5</v>
      </c>
      <c r="D174" s="71">
        <v>2.5</v>
      </c>
      <c r="E174" s="71">
        <v>2.5</v>
      </c>
      <c r="F174" s="172">
        <f>vlookup(VLOOKUP(A174,'Meal Plan Combinations'!A$5:E$17,2,false),indirect(I$1),2,false)*B174+vlookup(VLOOKUP(A174,'Meal Plan Combinations'!A$5:E$17,3,false),indirect(I$1),2,false)*C174+vlookup(VLOOKUP(A174,'Meal Plan Combinations'!A$5:E$17,4,false),indirect(I$1),2,false)*D174+vlookup(VLOOKUP(A174,'Meal Plan Combinations'!A$5:E$17,5,false),indirect(I$1),2,false)*E174</f>
        <v>3294.24</v>
      </c>
      <c r="G174" s="173">
        <f>abs(Generate!H$5-F174)</f>
        <v>224.24</v>
      </c>
    </row>
    <row r="175">
      <c r="A175" s="71" t="s">
        <v>59</v>
      </c>
      <c r="B175" s="71">
        <v>0.5</v>
      </c>
      <c r="C175" s="71">
        <v>2.5</v>
      </c>
      <c r="D175" s="71">
        <v>2.5</v>
      </c>
      <c r="E175" s="71">
        <v>3.0</v>
      </c>
      <c r="F175" s="172">
        <f>vlookup(VLOOKUP(A175,'Meal Plan Combinations'!A$5:E$17,2,false),indirect(I$1),2,false)*B175+vlookup(VLOOKUP(A175,'Meal Plan Combinations'!A$5:E$17,3,false),indirect(I$1),2,false)*C175+vlookup(VLOOKUP(A175,'Meal Plan Combinations'!A$5:E$17,4,false),indirect(I$1),2,false)*D175+vlookup(VLOOKUP(A175,'Meal Plan Combinations'!A$5:E$17,5,false),indirect(I$1),2,false)*E175</f>
        <v>3431.234</v>
      </c>
      <c r="G175" s="173">
        <f>abs(Generate!H$5-F175)</f>
        <v>361.234</v>
      </c>
    </row>
    <row r="176">
      <c r="A176" s="71" t="s">
        <v>59</v>
      </c>
      <c r="B176" s="71">
        <v>0.5</v>
      </c>
      <c r="C176" s="71">
        <v>2.5</v>
      </c>
      <c r="D176" s="71">
        <v>3.0</v>
      </c>
      <c r="E176" s="71">
        <v>0.5</v>
      </c>
      <c r="F176" s="172">
        <f>vlookup(VLOOKUP(A176,'Meal Plan Combinations'!A$5:E$17,2,false),indirect(I$1),2,false)*B176+vlookup(VLOOKUP(A176,'Meal Plan Combinations'!A$5:E$17,3,false),indirect(I$1),2,false)*C176+vlookup(VLOOKUP(A176,'Meal Plan Combinations'!A$5:E$17,4,false),indirect(I$1),2,false)*D176+vlookup(VLOOKUP(A176,'Meal Plan Combinations'!A$5:E$17,5,false),indirect(I$1),2,false)*E176</f>
        <v>2998.869</v>
      </c>
      <c r="G176" s="173">
        <f>abs(Generate!H$5-F176)</f>
        <v>71.131</v>
      </c>
    </row>
    <row r="177">
      <c r="A177" s="71" t="s">
        <v>59</v>
      </c>
      <c r="B177" s="71">
        <v>0.5</v>
      </c>
      <c r="C177" s="71">
        <v>2.5</v>
      </c>
      <c r="D177" s="71">
        <v>3.0</v>
      </c>
      <c r="E177" s="71">
        <v>1.0</v>
      </c>
      <c r="F177" s="172">
        <f>vlookup(VLOOKUP(A177,'Meal Plan Combinations'!A$5:E$17,2,false),indirect(I$1),2,false)*B177+vlookup(VLOOKUP(A177,'Meal Plan Combinations'!A$5:E$17,3,false),indirect(I$1),2,false)*C177+vlookup(VLOOKUP(A177,'Meal Plan Combinations'!A$5:E$17,4,false),indirect(I$1),2,false)*D177+vlookup(VLOOKUP(A177,'Meal Plan Combinations'!A$5:E$17,5,false),indirect(I$1),2,false)*E177</f>
        <v>3135.863</v>
      </c>
      <c r="G177" s="173">
        <f>abs(Generate!H$5-F177)</f>
        <v>65.863</v>
      </c>
    </row>
    <row r="178">
      <c r="A178" s="71" t="s">
        <v>59</v>
      </c>
      <c r="B178" s="71">
        <v>0.5</v>
      </c>
      <c r="C178" s="71">
        <v>2.5</v>
      </c>
      <c r="D178" s="71">
        <v>3.0</v>
      </c>
      <c r="E178" s="71">
        <v>1.5</v>
      </c>
      <c r="F178" s="172">
        <f>vlookup(VLOOKUP(A178,'Meal Plan Combinations'!A$5:E$17,2,false),indirect(I$1),2,false)*B178+vlookup(VLOOKUP(A178,'Meal Plan Combinations'!A$5:E$17,3,false),indirect(I$1),2,false)*C178+vlookup(VLOOKUP(A178,'Meal Plan Combinations'!A$5:E$17,4,false),indirect(I$1),2,false)*D178+vlookup(VLOOKUP(A178,'Meal Plan Combinations'!A$5:E$17,5,false),indirect(I$1),2,false)*E178</f>
        <v>3272.857</v>
      </c>
      <c r="G178" s="173">
        <f>abs(Generate!H$5-F178)</f>
        <v>202.857</v>
      </c>
    </row>
    <row r="179">
      <c r="A179" s="71" t="s">
        <v>59</v>
      </c>
      <c r="B179" s="71">
        <v>0.5</v>
      </c>
      <c r="C179" s="71">
        <v>2.5</v>
      </c>
      <c r="D179" s="71">
        <v>3.0</v>
      </c>
      <c r="E179" s="71">
        <v>2.0</v>
      </c>
      <c r="F179" s="172">
        <f>vlookup(VLOOKUP(A179,'Meal Plan Combinations'!A$5:E$17,2,false),indirect(I$1),2,false)*B179+vlookup(VLOOKUP(A179,'Meal Plan Combinations'!A$5:E$17,3,false),indirect(I$1),2,false)*C179+vlookup(VLOOKUP(A179,'Meal Plan Combinations'!A$5:E$17,4,false),indirect(I$1),2,false)*D179+vlookup(VLOOKUP(A179,'Meal Plan Combinations'!A$5:E$17,5,false),indirect(I$1),2,false)*E179</f>
        <v>3409.851</v>
      </c>
      <c r="G179" s="173">
        <f>abs(Generate!H$5-F179)</f>
        <v>339.851</v>
      </c>
    </row>
    <row r="180">
      <c r="A180" s="71" t="s">
        <v>59</v>
      </c>
      <c r="B180" s="71">
        <v>0.5</v>
      </c>
      <c r="C180" s="71">
        <v>2.5</v>
      </c>
      <c r="D180" s="71">
        <v>3.0</v>
      </c>
      <c r="E180" s="71">
        <v>2.5</v>
      </c>
      <c r="F180" s="172">
        <f>vlookup(VLOOKUP(A180,'Meal Plan Combinations'!A$5:E$17,2,false),indirect(I$1),2,false)*B180+vlookup(VLOOKUP(A180,'Meal Plan Combinations'!A$5:E$17,3,false),indirect(I$1),2,false)*C180+vlookup(VLOOKUP(A180,'Meal Plan Combinations'!A$5:E$17,4,false),indirect(I$1),2,false)*D180+vlookup(VLOOKUP(A180,'Meal Plan Combinations'!A$5:E$17,5,false),indirect(I$1),2,false)*E180</f>
        <v>3546.845</v>
      </c>
      <c r="G180" s="173">
        <f>abs(Generate!H$5-F180)</f>
        <v>476.845</v>
      </c>
    </row>
    <row r="181">
      <c r="A181" s="71" t="s">
        <v>59</v>
      </c>
      <c r="B181" s="71">
        <v>0.5</v>
      </c>
      <c r="C181" s="71">
        <v>2.5</v>
      </c>
      <c r="D181" s="71">
        <v>3.0</v>
      </c>
      <c r="E181" s="71">
        <v>3.0</v>
      </c>
      <c r="F181" s="172">
        <f>vlookup(VLOOKUP(A181,'Meal Plan Combinations'!A$5:E$17,2,false),indirect(I$1),2,false)*B181+vlookup(VLOOKUP(A181,'Meal Plan Combinations'!A$5:E$17,3,false),indirect(I$1),2,false)*C181+vlookup(VLOOKUP(A181,'Meal Plan Combinations'!A$5:E$17,4,false),indirect(I$1),2,false)*D181+vlookup(VLOOKUP(A181,'Meal Plan Combinations'!A$5:E$17,5,false),indirect(I$1),2,false)*E181</f>
        <v>3683.839</v>
      </c>
      <c r="G181" s="173">
        <f>abs(Generate!H$5-F181)</f>
        <v>613.839</v>
      </c>
    </row>
    <row r="182">
      <c r="A182" s="71" t="s">
        <v>59</v>
      </c>
      <c r="B182" s="71">
        <v>0.5</v>
      </c>
      <c r="C182" s="71">
        <v>3.0</v>
      </c>
      <c r="D182" s="71">
        <v>0.5</v>
      </c>
      <c r="E182" s="71">
        <v>0.5</v>
      </c>
      <c r="F182" s="172">
        <f>vlookup(VLOOKUP(A182,'Meal Plan Combinations'!A$5:E$17,2,false),indirect(I$1),2,false)*B182+vlookup(VLOOKUP(A182,'Meal Plan Combinations'!A$5:E$17,3,false),indirect(I$1),2,false)*C182+vlookup(VLOOKUP(A182,'Meal Plan Combinations'!A$5:E$17,4,false),indirect(I$1),2,false)*D182+vlookup(VLOOKUP(A182,'Meal Plan Combinations'!A$5:E$17,5,false),indirect(I$1),2,false)*E182</f>
        <v>1963.334</v>
      </c>
      <c r="G182" s="173">
        <f>abs(Generate!H$5-F182)</f>
        <v>1106.666</v>
      </c>
    </row>
    <row r="183">
      <c r="A183" s="71" t="s">
        <v>59</v>
      </c>
      <c r="B183" s="71">
        <v>0.5</v>
      </c>
      <c r="C183" s="71">
        <v>3.0</v>
      </c>
      <c r="D183" s="71">
        <v>0.5</v>
      </c>
      <c r="E183" s="71">
        <v>1.0</v>
      </c>
      <c r="F183" s="172">
        <f>vlookup(VLOOKUP(A183,'Meal Plan Combinations'!A$5:E$17,2,false),indirect(I$1),2,false)*B183+vlookup(VLOOKUP(A183,'Meal Plan Combinations'!A$5:E$17,3,false),indirect(I$1),2,false)*C183+vlookup(VLOOKUP(A183,'Meal Plan Combinations'!A$5:E$17,4,false),indirect(I$1),2,false)*D183+vlookup(VLOOKUP(A183,'Meal Plan Combinations'!A$5:E$17,5,false),indirect(I$1),2,false)*E183</f>
        <v>2100.328</v>
      </c>
      <c r="G183" s="173">
        <f>abs(Generate!H$5-F183)</f>
        <v>969.672</v>
      </c>
    </row>
    <row r="184">
      <c r="A184" s="71" t="s">
        <v>59</v>
      </c>
      <c r="B184" s="71">
        <v>0.5</v>
      </c>
      <c r="C184" s="71">
        <v>3.0</v>
      </c>
      <c r="D184" s="71">
        <v>0.5</v>
      </c>
      <c r="E184" s="71">
        <v>1.5</v>
      </c>
      <c r="F184" s="172">
        <f>vlookup(VLOOKUP(A184,'Meal Plan Combinations'!A$5:E$17,2,false),indirect(I$1),2,false)*B184+vlookup(VLOOKUP(A184,'Meal Plan Combinations'!A$5:E$17,3,false),indirect(I$1),2,false)*C184+vlookup(VLOOKUP(A184,'Meal Plan Combinations'!A$5:E$17,4,false),indirect(I$1),2,false)*D184+vlookup(VLOOKUP(A184,'Meal Plan Combinations'!A$5:E$17,5,false),indirect(I$1),2,false)*E184</f>
        <v>2237.322</v>
      </c>
      <c r="G184" s="173">
        <f>abs(Generate!H$5-F184)</f>
        <v>832.678</v>
      </c>
    </row>
    <row r="185">
      <c r="A185" s="71" t="s">
        <v>59</v>
      </c>
      <c r="B185" s="71">
        <v>0.5</v>
      </c>
      <c r="C185" s="71">
        <v>3.0</v>
      </c>
      <c r="D185" s="71">
        <v>0.5</v>
      </c>
      <c r="E185" s="71">
        <v>2.0</v>
      </c>
      <c r="F185" s="172">
        <f>vlookup(VLOOKUP(A185,'Meal Plan Combinations'!A$5:E$17,2,false),indirect(I$1),2,false)*B185+vlookup(VLOOKUP(A185,'Meal Plan Combinations'!A$5:E$17,3,false),indirect(I$1),2,false)*C185+vlookup(VLOOKUP(A185,'Meal Plan Combinations'!A$5:E$17,4,false),indirect(I$1),2,false)*D185+vlookup(VLOOKUP(A185,'Meal Plan Combinations'!A$5:E$17,5,false),indirect(I$1),2,false)*E185</f>
        <v>2374.316</v>
      </c>
      <c r="G185" s="173">
        <f>abs(Generate!H$5-F185)</f>
        <v>695.684</v>
      </c>
    </row>
    <row r="186">
      <c r="A186" s="71" t="s">
        <v>59</v>
      </c>
      <c r="B186" s="71">
        <v>0.5</v>
      </c>
      <c r="C186" s="71">
        <v>3.0</v>
      </c>
      <c r="D186" s="71">
        <v>0.5</v>
      </c>
      <c r="E186" s="71">
        <v>2.5</v>
      </c>
      <c r="F186" s="172">
        <f>vlookup(VLOOKUP(A186,'Meal Plan Combinations'!A$5:E$17,2,false),indirect(I$1),2,false)*B186+vlookup(VLOOKUP(A186,'Meal Plan Combinations'!A$5:E$17,3,false),indirect(I$1),2,false)*C186+vlookup(VLOOKUP(A186,'Meal Plan Combinations'!A$5:E$17,4,false),indirect(I$1),2,false)*D186+vlookup(VLOOKUP(A186,'Meal Plan Combinations'!A$5:E$17,5,false),indirect(I$1),2,false)*E186</f>
        <v>2511.31</v>
      </c>
      <c r="G186" s="173">
        <f>abs(Generate!H$5-F186)</f>
        <v>558.69</v>
      </c>
    </row>
    <row r="187">
      <c r="A187" s="71" t="s">
        <v>59</v>
      </c>
      <c r="B187" s="71">
        <v>0.5</v>
      </c>
      <c r="C187" s="71">
        <v>3.0</v>
      </c>
      <c r="D187" s="71">
        <v>0.5</v>
      </c>
      <c r="E187" s="71">
        <v>3.0</v>
      </c>
      <c r="F187" s="172">
        <f>vlookup(VLOOKUP(A187,'Meal Plan Combinations'!A$5:E$17,2,false),indirect(I$1),2,false)*B187+vlookup(VLOOKUP(A187,'Meal Plan Combinations'!A$5:E$17,3,false),indirect(I$1),2,false)*C187+vlookup(VLOOKUP(A187,'Meal Plan Combinations'!A$5:E$17,4,false),indirect(I$1),2,false)*D187+vlookup(VLOOKUP(A187,'Meal Plan Combinations'!A$5:E$17,5,false),indirect(I$1),2,false)*E187</f>
        <v>2648.304</v>
      </c>
      <c r="G187" s="173">
        <f>abs(Generate!H$5-F187)</f>
        <v>421.696</v>
      </c>
    </row>
    <row r="188">
      <c r="A188" s="71" t="s">
        <v>59</v>
      </c>
      <c r="B188" s="71">
        <v>0.5</v>
      </c>
      <c r="C188" s="71">
        <v>3.0</v>
      </c>
      <c r="D188" s="71">
        <v>1.0</v>
      </c>
      <c r="E188" s="71">
        <v>0.5</v>
      </c>
      <c r="F188" s="172">
        <f>vlookup(VLOOKUP(A188,'Meal Plan Combinations'!A$5:E$17,2,false),indirect(I$1),2,false)*B188+vlookup(VLOOKUP(A188,'Meal Plan Combinations'!A$5:E$17,3,false),indirect(I$1),2,false)*C188+vlookup(VLOOKUP(A188,'Meal Plan Combinations'!A$5:E$17,4,false),indirect(I$1),2,false)*D188+vlookup(VLOOKUP(A188,'Meal Plan Combinations'!A$5:E$17,5,false),indirect(I$1),2,false)*E188</f>
        <v>2215.939</v>
      </c>
      <c r="G188" s="173">
        <f>abs(Generate!H$5-F188)</f>
        <v>854.061</v>
      </c>
    </row>
    <row r="189">
      <c r="A189" s="71" t="s">
        <v>59</v>
      </c>
      <c r="B189" s="71">
        <v>0.5</v>
      </c>
      <c r="C189" s="71">
        <v>3.0</v>
      </c>
      <c r="D189" s="71">
        <v>1.0</v>
      </c>
      <c r="E189" s="71">
        <v>1.0</v>
      </c>
      <c r="F189" s="172">
        <f>vlookup(VLOOKUP(A189,'Meal Plan Combinations'!A$5:E$17,2,false),indirect(I$1),2,false)*B189+vlookup(VLOOKUP(A189,'Meal Plan Combinations'!A$5:E$17,3,false),indirect(I$1),2,false)*C189+vlookup(VLOOKUP(A189,'Meal Plan Combinations'!A$5:E$17,4,false),indirect(I$1),2,false)*D189+vlookup(VLOOKUP(A189,'Meal Plan Combinations'!A$5:E$17,5,false),indirect(I$1),2,false)*E189</f>
        <v>2352.933</v>
      </c>
      <c r="G189" s="173">
        <f>abs(Generate!H$5-F189)</f>
        <v>717.067</v>
      </c>
    </row>
    <row r="190">
      <c r="A190" s="71" t="s">
        <v>59</v>
      </c>
      <c r="B190" s="71">
        <v>0.5</v>
      </c>
      <c r="C190" s="71">
        <v>3.0</v>
      </c>
      <c r="D190" s="71">
        <v>1.0</v>
      </c>
      <c r="E190" s="71">
        <v>1.5</v>
      </c>
      <c r="F190" s="172">
        <f>vlookup(VLOOKUP(A190,'Meal Plan Combinations'!A$5:E$17,2,false),indirect(I$1),2,false)*B190+vlookup(VLOOKUP(A190,'Meal Plan Combinations'!A$5:E$17,3,false),indirect(I$1),2,false)*C190+vlookup(VLOOKUP(A190,'Meal Plan Combinations'!A$5:E$17,4,false),indirect(I$1),2,false)*D190+vlookup(VLOOKUP(A190,'Meal Plan Combinations'!A$5:E$17,5,false),indirect(I$1),2,false)*E190</f>
        <v>2489.927</v>
      </c>
      <c r="G190" s="173">
        <f>abs(Generate!H$5-F190)</f>
        <v>580.073</v>
      </c>
    </row>
    <row r="191">
      <c r="A191" s="71" t="s">
        <v>59</v>
      </c>
      <c r="B191" s="71">
        <v>0.5</v>
      </c>
      <c r="C191" s="71">
        <v>3.0</v>
      </c>
      <c r="D191" s="71">
        <v>1.0</v>
      </c>
      <c r="E191" s="71">
        <v>2.0</v>
      </c>
      <c r="F191" s="172">
        <f>vlookup(VLOOKUP(A191,'Meal Plan Combinations'!A$5:E$17,2,false),indirect(I$1),2,false)*B191+vlookup(VLOOKUP(A191,'Meal Plan Combinations'!A$5:E$17,3,false),indirect(I$1),2,false)*C191+vlookup(VLOOKUP(A191,'Meal Plan Combinations'!A$5:E$17,4,false),indirect(I$1),2,false)*D191+vlookup(VLOOKUP(A191,'Meal Plan Combinations'!A$5:E$17,5,false),indirect(I$1),2,false)*E191</f>
        <v>2626.921</v>
      </c>
      <c r="G191" s="173">
        <f>abs(Generate!H$5-F191)</f>
        <v>443.079</v>
      </c>
    </row>
    <row r="192">
      <c r="A192" s="71" t="s">
        <v>59</v>
      </c>
      <c r="B192" s="71">
        <v>0.5</v>
      </c>
      <c r="C192" s="71">
        <v>3.0</v>
      </c>
      <c r="D192" s="71">
        <v>1.0</v>
      </c>
      <c r="E192" s="71">
        <v>2.5</v>
      </c>
      <c r="F192" s="172">
        <f>vlookup(VLOOKUP(A192,'Meal Plan Combinations'!A$5:E$17,2,false),indirect(I$1),2,false)*B192+vlookup(VLOOKUP(A192,'Meal Plan Combinations'!A$5:E$17,3,false),indirect(I$1),2,false)*C192+vlookup(VLOOKUP(A192,'Meal Plan Combinations'!A$5:E$17,4,false),indirect(I$1),2,false)*D192+vlookup(VLOOKUP(A192,'Meal Plan Combinations'!A$5:E$17,5,false),indirect(I$1),2,false)*E192</f>
        <v>2763.915</v>
      </c>
      <c r="G192" s="173">
        <f>abs(Generate!H$5-F192)</f>
        <v>306.085</v>
      </c>
    </row>
    <row r="193">
      <c r="A193" s="71" t="s">
        <v>59</v>
      </c>
      <c r="B193" s="71">
        <v>0.5</v>
      </c>
      <c r="C193" s="71">
        <v>3.0</v>
      </c>
      <c r="D193" s="71">
        <v>1.0</v>
      </c>
      <c r="E193" s="71">
        <v>3.0</v>
      </c>
      <c r="F193" s="172">
        <f>vlookup(VLOOKUP(A193,'Meal Plan Combinations'!A$5:E$17,2,false),indirect(I$1),2,false)*B193+vlookup(VLOOKUP(A193,'Meal Plan Combinations'!A$5:E$17,3,false),indirect(I$1),2,false)*C193+vlookup(VLOOKUP(A193,'Meal Plan Combinations'!A$5:E$17,4,false),indirect(I$1),2,false)*D193+vlookup(VLOOKUP(A193,'Meal Plan Combinations'!A$5:E$17,5,false),indirect(I$1),2,false)*E193</f>
        <v>2900.909</v>
      </c>
      <c r="G193" s="173">
        <f>abs(Generate!H$5-F193)</f>
        <v>169.091</v>
      </c>
    </row>
    <row r="194">
      <c r="A194" s="71" t="s">
        <v>59</v>
      </c>
      <c r="B194" s="71">
        <v>0.5</v>
      </c>
      <c r="C194" s="71">
        <v>3.0</v>
      </c>
      <c r="D194" s="71">
        <v>1.5</v>
      </c>
      <c r="E194" s="71">
        <v>0.5</v>
      </c>
      <c r="F194" s="172">
        <f>vlookup(VLOOKUP(A194,'Meal Plan Combinations'!A$5:E$17,2,false),indirect(I$1),2,false)*B194+vlookup(VLOOKUP(A194,'Meal Plan Combinations'!A$5:E$17,3,false),indirect(I$1),2,false)*C194+vlookup(VLOOKUP(A194,'Meal Plan Combinations'!A$5:E$17,4,false),indirect(I$1),2,false)*D194+vlookup(VLOOKUP(A194,'Meal Plan Combinations'!A$5:E$17,5,false),indirect(I$1),2,false)*E194</f>
        <v>2468.544</v>
      </c>
      <c r="G194" s="173">
        <f>abs(Generate!H$5-F194)</f>
        <v>601.456</v>
      </c>
    </row>
    <row r="195">
      <c r="A195" s="71" t="s">
        <v>59</v>
      </c>
      <c r="B195" s="71">
        <v>0.5</v>
      </c>
      <c r="C195" s="71">
        <v>3.0</v>
      </c>
      <c r="D195" s="71">
        <v>1.5</v>
      </c>
      <c r="E195" s="71">
        <v>1.0</v>
      </c>
      <c r="F195" s="172">
        <f>vlookup(VLOOKUP(A195,'Meal Plan Combinations'!A$5:E$17,2,false),indirect(I$1),2,false)*B195+vlookup(VLOOKUP(A195,'Meal Plan Combinations'!A$5:E$17,3,false),indirect(I$1),2,false)*C195+vlookup(VLOOKUP(A195,'Meal Plan Combinations'!A$5:E$17,4,false),indirect(I$1),2,false)*D195+vlookup(VLOOKUP(A195,'Meal Plan Combinations'!A$5:E$17,5,false),indirect(I$1),2,false)*E195</f>
        <v>2605.538</v>
      </c>
      <c r="G195" s="173">
        <f>abs(Generate!H$5-F195)</f>
        <v>464.462</v>
      </c>
    </row>
    <row r="196">
      <c r="A196" s="71" t="s">
        <v>59</v>
      </c>
      <c r="B196" s="71">
        <v>0.5</v>
      </c>
      <c r="C196" s="71">
        <v>3.0</v>
      </c>
      <c r="D196" s="71">
        <v>1.5</v>
      </c>
      <c r="E196" s="71">
        <v>1.5</v>
      </c>
      <c r="F196" s="172">
        <f>vlookup(VLOOKUP(A196,'Meal Plan Combinations'!A$5:E$17,2,false),indirect(I$1),2,false)*B196+vlookup(VLOOKUP(A196,'Meal Plan Combinations'!A$5:E$17,3,false),indirect(I$1),2,false)*C196+vlookup(VLOOKUP(A196,'Meal Plan Combinations'!A$5:E$17,4,false),indirect(I$1),2,false)*D196+vlookup(VLOOKUP(A196,'Meal Plan Combinations'!A$5:E$17,5,false),indirect(I$1),2,false)*E196</f>
        <v>2742.532</v>
      </c>
      <c r="G196" s="173">
        <f>abs(Generate!H$5-F196)</f>
        <v>327.468</v>
      </c>
    </row>
    <row r="197">
      <c r="A197" s="71" t="s">
        <v>59</v>
      </c>
      <c r="B197" s="71">
        <v>0.5</v>
      </c>
      <c r="C197" s="71">
        <v>3.0</v>
      </c>
      <c r="D197" s="71">
        <v>1.5</v>
      </c>
      <c r="E197" s="71">
        <v>2.0</v>
      </c>
      <c r="F197" s="172">
        <f>vlookup(VLOOKUP(A197,'Meal Plan Combinations'!A$5:E$17,2,false),indirect(I$1),2,false)*B197+vlookup(VLOOKUP(A197,'Meal Plan Combinations'!A$5:E$17,3,false),indirect(I$1),2,false)*C197+vlookup(VLOOKUP(A197,'Meal Plan Combinations'!A$5:E$17,4,false),indirect(I$1),2,false)*D197+vlookup(VLOOKUP(A197,'Meal Plan Combinations'!A$5:E$17,5,false),indirect(I$1),2,false)*E197</f>
        <v>2879.526</v>
      </c>
      <c r="G197" s="173">
        <f>abs(Generate!H$5-F197)</f>
        <v>190.474</v>
      </c>
    </row>
    <row r="198">
      <c r="A198" s="71" t="s">
        <v>59</v>
      </c>
      <c r="B198" s="71">
        <v>0.5</v>
      </c>
      <c r="C198" s="71">
        <v>3.0</v>
      </c>
      <c r="D198" s="71">
        <v>1.5</v>
      </c>
      <c r="E198" s="71">
        <v>2.5</v>
      </c>
      <c r="F198" s="172">
        <f>vlookup(VLOOKUP(A198,'Meal Plan Combinations'!A$5:E$17,2,false),indirect(I$1),2,false)*B198+vlookup(VLOOKUP(A198,'Meal Plan Combinations'!A$5:E$17,3,false),indirect(I$1),2,false)*C198+vlookup(VLOOKUP(A198,'Meal Plan Combinations'!A$5:E$17,4,false),indirect(I$1),2,false)*D198+vlookup(VLOOKUP(A198,'Meal Plan Combinations'!A$5:E$17,5,false),indirect(I$1),2,false)*E198</f>
        <v>3016.52</v>
      </c>
      <c r="G198" s="173">
        <f>abs(Generate!H$5-F198)</f>
        <v>53.48</v>
      </c>
    </row>
    <row r="199">
      <c r="A199" s="71" t="s">
        <v>59</v>
      </c>
      <c r="B199" s="71">
        <v>0.5</v>
      </c>
      <c r="C199" s="71">
        <v>3.0</v>
      </c>
      <c r="D199" s="71">
        <v>1.5</v>
      </c>
      <c r="E199" s="71">
        <v>3.0</v>
      </c>
      <c r="F199" s="172">
        <f>vlookup(VLOOKUP(A199,'Meal Plan Combinations'!A$5:E$17,2,false),indirect(I$1),2,false)*B199+vlookup(VLOOKUP(A199,'Meal Plan Combinations'!A$5:E$17,3,false),indirect(I$1),2,false)*C199+vlookup(VLOOKUP(A199,'Meal Plan Combinations'!A$5:E$17,4,false),indirect(I$1),2,false)*D199+vlookup(VLOOKUP(A199,'Meal Plan Combinations'!A$5:E$17,5,false),indirect(I$1),2,false)*E199</f>
        <v>3153.514</v>
      </c>
      <c r="G199" s="173">
        <f>abs(Generate!H$5-F199)</f>
        <v>83.514</v>
      </c>
    </row>
    <row r="200">
      <c r="A200" s="71" t="s">
        <v>59</v>
      </c>
      <c r="B200" s="71">
        <v>0.5</v>
      </c>
      <c r="C200" s="71">
        <v>3.0</v>
      </c>
      <c r="D200" s="71">
        <v>2.0</v>
      </c>
      <c r="E200" s="71">
        <v>0.5</v>
      </c>
      <c r="F200" s="172">
        <f>vlookup(VLOOKUP(A200,'Meal Plan Combinations'!A$5:E$17,2,false),indirect(I$1),2,false)*B200+vlookup(VLOOKUP(A200,'Meal Plan Combinations'!A$5:E$17,3,false),indirect(I$1),2,false)*C200+vlookup(VLOOKUP(A200,'Meal Plan Combinations'!A$5:E$17,4,false),indirect(I$1),2,false)*D200+vlookup(VLOOKUP(A200,'Meal Plan Combinations'!A$5:E$17,5,false),indirect(I$1),2,false)*E200</f>
        <v>2721.149</v>
      </c>
      <c r="G200" s="173">
        <f>abs(Generate!H$5-F200)</f>
        <v>348.851</v>
      </c>
    </row>
    <row r="201">
      <c r="A201" s="71" t="s">
        <v>59</v>
      </c>
      <c r="B201" s="71">
        <v>0.5</v>
      </c>
      <c r="C201" s="71">
        <v>3.0</v>
      </c>
      <c r="D201" s="71">
        <v>2.0</v>
      </c>
      <c r="E201" s="71">
        <v>1.0</v>
      </c>
      <c r="F201" s="172">
        <f>vlookup(VLOOKUP(A201,'Meal Plan Combinations'!A$5:E$17,2,false),indirect(I$1),2,false)*B201+vlookup(VLOOKUP(A201,'Meal Plan Combinations'!A$5:E$17,3,false),indirect(I$1),2,false)*C201+vlookup(VLOOKUP(A201,'Meal Plan Combinations'!A$5:E$17,4,false),indirect(I$1),2,false)*D201+vlookup(VLOOKUP(A201,'Meal Plan Combinations'!A$5:E$17,5,false),indirect(I$1),2,false)*E201</f>
        <v>2858.143</v>
      </c>
      <c r="G201" s="173">
        <f>abs(Generate!H$5-F201)</f>
        <v>211.857</v>
      </c>
    </row>
    <row r="202">
      <c r="A202" s="71" t="s">
        <v>59</v>
      </c>
      <c r="B202" s="71">
        <v>0.5</v>
      </c>
      <c r="C202" s="71">
        <v>3.0</v>
      </c>
      <c r="D202" s="71">
        <v>2.0</v>
      </c>
      <c r="E202" s="71">
        <v>1.5</v>
      </c>
      <c r="F202" s="172">
        <f>vlookup(VLOOKUP(A202,'Meal Plan Combinations'!A$5:E$17,2,false),indirect(I$1),2,false)*B202+vlookup(VLOOKUP(A202,'Meal Plan Combinations'!A$5:E$17,3,false),indirect(I$1),2,false)*C202+vlookup(VLOOKUP(A202,'Meal Plan Combinations'!A$5:E$17,4,false),indirect(I$1),2,false)*D202+vlookup(VLOOKUP(A202,'Meal Plan Combinations'!A$5:E$17,5,false),indirect(I$1),2,false)*E202</f>
        <v>2995.137</v>
      </c>
      <c r="G202" s="173">
        <f>abs(Generate!H$5-F202)</f>
        <v>74.863</v>
      </c>
    </row>
    <row r="203">
      <c r="A203" s="71" t="s">
        <v>59</v>
      </c>
      <c r="B203" s="71">
        <v>0.5</v>
      </c>
      <c r="C203" s="71">
        <v>3.0</v>
      </c>
      <c r="D203" s="71">
        <v>2.0</v>
      </c>
      <c r="E203" s="71">
        <v>2.0</v>
      </c>
      <c r="F203" s="172">
        <f>vlookup(VLOOKUP(A203,'Meal Plan Combinations'!A$5:E$17,2,false),indirect(I$1),2,false)*B203+vlookup(VLOOKUP(A203,'Meal Plan Combinations'!A$5:E$17,3,false),indirect(I$1),2,false)*C203+vlookup(VLOOKUP(A203,'Meal Plan Combinations'!A$5:E$17,4,false),indirect(I$1),2,false)*D203+vlookup(VLOOKUP(A203,'Meal Plan Combinations'!A$5:E$17,5,false),indirect(I$1),2,false)*E203</f>
        <v>3132.131</v>
      </c>
      <c r="G203" s="173">
        <f>abs(Generate!H$5-F203)</f>
        <v>62.131</v>
      </c>
    </row>
    <row r="204">
      <c r="A204" s="71" t="s">
        <v>59</v>
      </c>
      <c r="B204" s="71">
        <v>0.5</v>
      </c>
      <c r="C204" s="71">
        <v>3.0</v>
      </c>
      <c r="D204" s="71">
        <v>2.0</v>
      </c>
      <c r="E204" s="71">
        <v>2.5</v>
      </c>
      <c r="F204" s="172">
        <f>vlookup(VLOOKUP(A204,'Meal Plan Combinations'!A$5:E$17,2,false),indirect(I$1),2,false)*B204+vlookup(VLOOKUP(A204,'Meal Plan Combinations'!A$5:E$17,3,false),indirect(I$1),2,false)*C204+vlookup(VLOOKUP(A204,'Meal Plan Combinations'!A$5:E$17,4,false),indirect(I$1),2,false)*D204+vlookup(VLOOKUP(A204,'Meal Plan Combinations'!A$5:E$17,5,false),indirect(I$1),2,false)*E204</f>
        <v>3269.125</v>
      </c>
      <c r="G204" s="173">
        <f>abs(Generate!H$5-F204)</f>
        <v>199.125</v>
      </c>
    </row>
    <row r="205">
      <c r="A205" s="71" t="s">
        <v>59</v>
      </c>
      <c r="B205" s="71">
        <v>0.5</v>
      </c>
      <c r="C205" s="71">
        <v>3.0</v>
      </c>
      <c r="D205" s="71">
        <v>2.0</v>
      </c>
      <c r="E205" s="71">
        <v>3.0</v>
      </c>
      <c r="F205" s="172">
        <f>vlookup(VLOOKUP(A205,'Meal Plan Combinations'!A$5:E$17,2,false),indirect(I$1),2,false)*B205+vlookup(VLOOKUP(A205,'Meal Plan Combinations'!A$5:E$17,3,false),indirect(I$1),2,false)*C205+vlookup(VLOOKUP(A205,'Meal Plan Combinations'!A$5:E$17,4,false),indirect(I$1),2,false)*D205+vlookup(VLOOKUP(A205,'Meal Plan Combinations'!A$5:E$17,5,false),indirect(I$1),2,false)*E205</f>
        <v>3406.119</v>
      </c>
      <c r="G205" s="173">
        <f>abs(Generate!H$5-F205)</f>
        <v>336.119</v>
      </c>
    </row>
    <row r="206">
      <c r="A206" s="71" t="s">
        <v>59</v>
      </c>
      <c r="B206" s="71">
        <v>0.5</v>
      </c>
      <c r="C206" s="71">
        <v>3.0</v>
      </c>
      <c r="D206" s="71">
        <v>2.5</v>
      </c>
      <c r="E206" s="71">
        <v>0.5</v>
      </c>
      <c r="F206" s="172">
        <f>vlookup(VLOOKUP(A206,'Meal Plan Combinations'!A$5:E$17,2,false),indirect(I$1),2,false)*B206+vlookup(VLOOKUP(A206,'Meal Plan Combinations'!A$5:E$17,3,false),indirect(I$1),2,false)*C206+vlookup(VLOOKUP(A206,'Meal Plan Combinations'!A$5:E$17,4,false),indirect(I$1),2,false)*D206+vlookup(VLOOKUP(A206,'Meal Plan Combinations'!A$5:E$17,5,false),indirect(I$1),2,false)*E206</f>
        <v>2973.754</v>
      </c>
      <c r="G206" s="173">
        <f>abs(Generate!H$5-F206)</f>
        <v>96.246</v>
      </c>
    </row>
    <row r="207">
      <c r="A207" s="71" t="s">
        <v>59</v>
      </c>
      <c r="B207" s="71">
        <v>0.5</v>
      </c>
      <c r="C207" s="71">
        <v>3.0</v>
      </c>
      <c r="D207" s="71">
        <v>2.5</v>
      </c>
      <c r="E207" s="71">
        <v>1.0</v>
      </c>
      <c r="F207" s="172">
        <f>vlookup(VLOOKUP(A207,'Meal Plan Combinations'!A$5:E$17,2,false),indirect(I$1),2,false)*B207+vlookup(VLOOKUP(A207,'Meal Plan Combinations'!A$5:E$17,3,false),indirect(I$1),2,false)*C207+vlookup(VLOOKUP(A207,'Meal Plan Combinations'!A$5:E$17,4,false),indirect(I$1),2,false)*D207+vlookup(VLOOKUP(A207,'Meal Plan Combinations'!A$5:E$17,5,false),indirect(I$1),2,false)*E207</f>
        <v>3110.748</v>
      </c>
      <c r="G207" s="173">
        <f>abs(Generate!H$5-F207)</f>
        <v>40.748</v>
      </c>
    </row>
    <row r="208">
      <c r="A208" s="71" t="s">
        <v>59</v>
      </c>
      <c r="B208" s="71">
        <v>0.5</v>
      </c>
      <c r="C208" s="71">
        <v>3.0</v>
      </c>
      <c r="D208" s="71">
        <v>2.5</v>
      </c>
      <c r="E208" s="71">
        <v>1.5</v>
      </c>
      <c r="F208" s="172">
        <f>vlookup(VLOOKUP(A208,'Meal Plan Combinations'!A$5:E$17,2,false),indirect(I$1),2,false)*B208+vlookup(VLOOKUP(A208,'Meal Plan Combinations'!A$5:E$17,3,false),indirect(I$1),2,false)*C208+vlookup(VLOOKUP(A208,'Meal Plan Combinations'!A$5:E$17,4,false),indirect(I$1),2,false)*D208+vlookup(VLOOKUP(A208,'Meal Plan Combinations'!A$5:E$17,5,false),indirect(I$1),2,false)*E208</f>
        <v>3247.742</v>
      </c>
      <c r="G208" s="173">
        <f>abs(Generate!H$5-F208)</f>
        <v>177.742</v>
      </c>
    </row>
    <row r="209">
      <c r="A209" s="71" t="s">
        <v>59</v>
      </c>
      <c r="B209" s="71">
        <v>0.5</v>
      </c>
      <c r="C209" s="71">
        <v>3.0</v>
      </c>
      <c r="D209" s="71">
        <v>2.5</v>
      </c>
      <c r="E209" s="71">
        <v>2.0</v>
      </c>
      <c r="F209" s="172">
        <f>vlookup(VLOOKUP(A209,'Meal Plan Combinations'!A$5:E$17,2,false),indirect(I$1),2,false)*B209+vlookup(VLOOKUP(A209,'Meal Plan Combinations'!A$5:E$17,3,false),indirect(I$1),2,false)*C209+vlookup(VLOOKUP(A209,'Meal Plan Combinations'!A$5:E$17,4,false),indirect(I$1),2,false)*D209+vlookup(VLOOKUP(A209,'Meal Plan Combinations'!A$5:E$17,5,false),indirect(I$1),2,false)*E209</f>
        <v>3384.736</v>
      </c>
      <c r="G209" s="173">
        <f>abs(Generate!H$5-F209)</f>
        <v>314.736</v>
      </c>
    </row>
    <row r="210">
      <c r="A210" s="71" t="s">
        <v>59</v>
      </c>
      <c r="B210" s="71">
        <v>0.5</v>
      </c>
      <c r="C210" s="71">
        <v>3.0</v>
      </c>
      <c r="D210" s="71">
        <v>2.5</v>
      </c>
      <c r="E210" s="71">
        <v>2.5</v>
      </c>
      <c r="F210" s="172">
        <f>vlookup(VLOOKUP(A210,'Meal Plan Combinations'!A$5:E$17,2,false),indirect(I$1),2,false)*B210+vlookup(VLOOKUP(A210,'Meal Plan Combinations'!A$5:E$17,3,false),indirect(I$1),2,false)*C210+vlookup(VLOOKUP(A210,'Meal Plan Combinations'!A$5:E$17,4,false),indirect(I$1),2,false)*D210+vlookup(VLOOKUP(A210,'Meal Plan Combinations'!A$5:E$17,5,false),indirect(I$1),2,false)*E210</f>
        <v>3521.73</v>
      </c>
      <c r="G210" s="173">
        <f>abs(Generate!H$5-F210)</f>
        <v>451.73</v>
      </c>
    </row>
    <row r="211">
      <c r="A211" s="71" t="s">
        <v>59</v>
      </c>
      <c r="B211" s="71">
        <v>0.5</v>
      </c>
      <c r="C211" s="71">
        <v>3.0</v>
      </c>
      <c r="D211" s="71">
        <v>2.5</v>
      </c>
      <c r="E211" s="71">
        <v>3.0</v>
      </c>
      <c r="F211" s="172">
        <f>vlookup(VLOOKUP(A211,'Meal Plan Combinations'!A$5:E$17,2,false),indirect(I$1),2,false)*B211+vlookup(VLOOKUP(A211,'Meal Plan Combinations'!A$5:E$17,3,false),indirect(I$1),2,false)*C211+vlookup(VLOOKUP(A211,'Meal Plan Combinations'!A$5:E$17,4,false),indirect(I$1),2,false)*D211+vlookup(VLOOKUP(A211,'Meal Plan Combinations'!A$5:E$17,5,false),indirect(I$1),2,false)*E211</f>
        <v>3658.724</v>
      </c>
      <c r="G211" s="173">
        <f>abs(Generate!H$5-F211)</f>
        <v>588.724</v>
      </c>
    </row>
    <row r="212">
      <c r="A212" s="71" t="s">
        <v>59</v>
      </c>
      <c r="B212" s="71">
        <v>0.5</v>
      </c>
      <c r="C212" s="71">
        <v>3.0</v>
      </c>
      <c r="D212" s="71">
        <v>3.0</v>
      </c>
      <c r="E212" s="71">
        <v>0.5</v>
      </c>
      <c r="F212" s="172">
        <f>vlookup(VLOOKUP(A212,'Meal Plan Combinations'!A$5:E$17,2,false),indirect(I$1),2,false)*B212+vlookup(VLOOKUP(A212,'Meal Plan Combinations'!A$5:E$17,3,false),indirect(I$1),2,false)*C212+vlookup(VLOOKUP(A212,'Meal Plan Combinations'!A$5:E$17,4,false),indirect(I$1),2,false)*D212+vlookup(VLOOKUP(A212,'Meal Plan Combinations'!A$5:E$17,5,false),indirect(I$1),2,false)*E212</f>
        <v>3226.359</v>
      </c>
      <c r="G212" s="173">
        <f>abs(Generate!H$5-F212)</f>
        <v>156.359</v>
      </c>
    </row>
    <row r="213">
      <c r="A213" s="71" t="s">
        <v>59</v>
      </c>
      <c r="B213" s="71">
        <v>0.5</v>
      </c>
      <c r="C213" s="71">
        <v>3.0</v>
      </c>
      <c r="D213" s="71">
        <v>3.0</v>
      </c>
      <c r="E213" s="71">
        <v>1.0</v>
      </c>
      <c r="F213" s="172">
        <f>vlookup(VLOOKUP(A213,'Meal Plan Combinations'!A$5:E$17,2,false),indirect(I$1),2,false)*B213+vlookup(VLOOKUP(A213,'Meal Plan Combinations'!A$5:E$17,3,false),indirect(I$1),2,false)*C213+vlookup(VLOOKUP(A213,'Meal Plan Combinations'!A$5:E$17,4,false),indirect(I$1),2,false)*D213+vlookup(VLOOKUP(A213,'Meal Plan Combinations'!A$5:E$17,5,false),indirect(I$1),2,false)*E213</f>
        <v>3363.353</v>
      </c>
      <c r="G213" s="173">
        <f>abs(Generate!H$5-F213)</f>
        <v>293.353</v>
      </c>
    </row>
    <row r="214">
      <c r="A214" s="71" t="s">
        <v>59</v>
      </c>
      <c r="B214" s="71">
        <v>0.5</v>
      </c>
      <c r="C214" s="71">
        <v>3.0</v>
      </c>
      <c r="D214" s="71">
        <v>3.0</v>
      </c>
      <c r="E214" s="71">
        <v>1.5</v>
      </c>
      <c r="F214" s="172">
        <f>vlookup(VLOOKUP(A214,'Meal Plan Combinations'!A$5:E$17,2,false),indirect(I$1),2,false)*B214+vlookup(VLOOKUP(A214,'Meal Plan Combinations'!A$5:E$17,3,false),indirect(I$1),2,false)*C214+vlookup(VLOOKUP(A214,'Meal Plan Combinations'!A$5:E$17,4,false),indirect(I$1),2,false)*D214+vlookup(VLOOKUP(A214,'Meal Plan Combinations'!A$5:E$17,5,false),indirect(I$1),2,false)*E214</f>
        <v>3500.347</v>
      </c>
      <c r="G214" s="173">
        <f>abs(Generate!H$5-F214)</f>
        <v>430.347</v>
      </c>
    </row>
    <row r="215">
      <c r="A215" s="71" t="s">
        <v>59</v>
      </c>
      <c r="B215" s="71">
        <v>0.5</v>
      </c>
      <c r="C215" s="71">
        <v>3.0</v>
      </c>
      <c r="D215" s="71">
        <v>3.0</v>
      </c>
      <c r="E215" s="71">
        <v>2.0</v>
      </c>
      <c r="F215" s="172">
        <f>vlookup(VLOOKUP(A215,'Meal Plan Combinations'!A$5:E$17,2,false),indirect(I$1),2,false)*B215+vlookup(VLOOKUP(A215,'Meal Plan Combinations'!A$5:E$17,3,false),indirect(I$1),2,false)*C215+vlookup(VLOOKUP(A215,'Meal Plan Combinations'!A$5:E$17,4,false),indirect(I$1),2,false)*D215+vlookup(VLOOKUP(A215,'Meal Plan Combinations'!A$5:E$17,5,false),indirect(I$1),2,false)*E215</f>
        <v>3637.341</v>
      </c>
      <c r="G215" s="173">
        <f>abs(Generate!H$5-F215)</f>
        <v>567.341</v>
      </c>
    </row>
    <row r="216">
      <c r="A216" s="71" t="s">
        <v>59</v>
      </c>
      <c r="B216" s="71">
        <v>0.5</v>
      </c>
      <c r="C216" s="71">
        <v>3.0</v>
      </c>
      <c r="D216" s="71">
        <v>3.0</v>
      </c>
      <c r="E216" s="71">
        <v>2.5</v>
      </c>
      <c r="F216" s="172">
        <f>vlookup(VLOOKUP(A216,'Meal Plan Combinations'!A$5:E$17,2,false),indirect(I$1),2,false)*B216+vlookup(VLOOKUP(A216,'Meal Plan Combinations'!A$5:E$17,3,false),indirect(I$1),2,false)*C216+vlookup(VLOOKUP(A216,'Meal Plan Combinations'!A$5:E$17,4,false),indirect(I$1),2,false)*D216+vlookup(VLOOKUP(A216,'Meal Plan Combinations'!A$5:E$17,5,false),indirect(I$1),2,false)*E216</f>
        <v>3774.335</v>
      </c>
      <c r="G216" s="173">
        <f>abs(Generate!H$5-F216)</f>
        <v>704.335</v>
      </c>
    </row>
    <row r="217">
      <c r="A217" s="71" t="s">
        <v>59</v>
      </c>
      <c r="B217" s="71">
        <v>0.5</v>
      </c>
      <c r="C217" s="71">
        <v>3.0</v>
      </c>
      <c r="D217" s="71">
        <v>3.0</v>
      </c>
      <c r="E217" s="71">
        <v>3.0</v>
      </c>
      <c r="F217" s="172">
        <f>vlookup(VLOOKUP(A217,'Meal Plan Combinations'!A$5:E$17,2,false),indirect(I$1),2,false)*B217+vlookup(VLOOKUP(A217,'Meal Plan Combinations'!A$5:E$17,3,false),indirect(I$1),2,false)*C217+vlookup(VLOOKUP(A217,'Meal Plan Combinations'!A$5:E$17,4,false),indirect(I$1),2,false)*D217+vlookup(VLOOKUP(A217,'Meal Plan Combinations'!A$5:E$17,5,false),indirect(I$1),2,false)*E217</f>
        <v>3911.329</v>
      </c>
      <c r="G217" s="173">
        <f>abs(Generate!H$5-F217)</f>
        <v>841.329</v>
      </c>
    </row>
    <row r="218">
      <c r="A218" s="71" t="s">
        <v>59</v>
      </c>
      <c r="B218" s="71">
        <v>1.0</v>
      </c>
      <c r="C218" s="71">
        <v>0.5</v>
      </c>
      <c r="D218" s="71">
        <v>0.5</v>
      </c>
      <c r="E218" s="71">
        <v>0.5</v>
      </c>
      <c r="F218" s="172">
        <f>vlookup(VLOOKUP(A218,'Meal Plan Combinations'!A$5:E$17,2,false),indirect(I$1),2,false)*B218+vlookup(VLOOKUP(A218,'Meal Plan Combinations'!A$5:E$17,3,false),indirect(I$1),2,false)*C218+vlookup(VLOOKUP(A218,'Meal Plan Combinations'!A$5:E$17,4,false),indirect(I$1),2,false)*D218+vlookup(VLOOKUP(A218,'Meal Plan Combinations'!A$5:E$17,5,false),indirect(I$1),2,false)*E218</f>
        <v>1034.679</v>
      </c>
      <c r="G218" s="173">
        <f>abs(Generate!H$5-F218)</f>
        <v>2035.321</v>
      </c>
    </row>
    <row r="219">
      <c r="A219" s="71" t="s">
        <v>59</v>
      </c>
      <c r="B219" s="71">
        <v>1.0</v>
      </c>
      <c r="C219" s="71">
        <v>0.5</v>
      </c>
      <c r="D219" s="71">
        <v>0.5</v>
      </c>
      <c r="E219" s="71">
        <v>1.0</v>
      </c>
      <c r="F219" s="172">
        <f>vlookup(VLOOKUP(A219,'Meal Plan Combinations'!A$5:E$17,2,false),indirect(I$1),2,false)*B219+vlookup(VLOOKUP(A219,'Meal Plan Combinations'!A$5:E$17,3,false),indirect(I$1),2,false)*C219+vlookup(VLOOKUP(A219,'Meal Plan Combinations'!A$5:E$17,4,false),indirect(I$1),2,false)*D219+vlookup(VLOOKUP(A219,'Meal Plan Combinations'!A$5:E$17,5,false),indirect(I$1),2,false)*E219</f>
        <v>1171.673</v>
      </c>
      <c r="G219" s="173">
        <f>abs(Generate!H$5-F219)</f>
        <v>1898.327</v>
      </c>
    </row>
    <row r="220">
      <c r="A220" s="71" t="s">
        <v>59</v>
      </c>
      <c r="B220" s="71">
        <v>1.0</v>
      </c>
      <c r="C220" s="71">
        <v>0.5</v>
      </c>
      <c r="D220" s="71">
        <v>0.5</v>
      </c>
      <c r="E220" s="71">
        <v>1.5</v>
      </c>
      <c r="F220" s="172">
        <f>vlookup(VLOOKUP(A220,'Meal Plan Combinations'!A$5:E$17,2,false),indirect(I$1),2,false)*B220+vlookup(VLOOKUP(A220,'Meal Plan Combinations'!A$5:E$17,3,false),indirect(I$1),2,false)*C220+vlookup(VLOOKUP(A220,'Meal Plan Combinations'!A$5:E$17,4,false),indirect(I$1),2,false)*D220+vlookup(VLOOKUP(A220,'Meal Plan Combinations'!A$5:E$17,5,false),indirect(I$1),2,false)*E220</f>
        <v>1308.667</v>
      </c>
      <c r="G220" s="173">
        <f>abs(Generate!H$5-F220)</f>
        <v>1761.333</v>
      </c>
    </row>
    <row r="221">
      <c r="A221" s="71" t="s">
        <v>59</v>
      </c>
      <c r="B221" s="71">
        <v>1.0</v>
      </c>
      <c r="C221" s="71">
        <v>0.5</v>
      </c>
      <c r="D221" s="71">
        <v>0.5</v>
      </c>
      <c r="E221" s="71">
        <v>2.0</v>
      </c>
      <c r="F221" s="172">
        <f>vlookup(VLOOKUP(A221,'Meal Plan Combinations'!A$5:E$17,2,false),indirect(I$1),2,false)*B221+vlookup(VLOOKUP(A221,'Meal Plan Combinations'!A$5:E$17,3,false),indirect(I$1),2,false)*C221+vlookup(VLOOKUP(A221,'Meal Plan Combinations'!A$5:E$17,4,false),indirect(I$1),2,false)*D221+vlookup(VLOOKUP(A221,'Meal Plan Combinations'!A$5:E$17,5,false),indirect(I$1),2,false)*E221</f>
        <v>1445.661</v>
      </c>
      <c r="G221" s="173">
        <f>abs(Generate!H$5-F221)</f>
        <v>1624.339</v>
      </c>
    </row>
    <row r="222">
      <c r="A222" s="71" t="s">
        <v>59</v>
      </c>
      <c r="B222" s="71">
        <v>1.0</v>
      </c>
      <c r="C222" s="71">
        <v>0.5</v>
      </c>
      <c r="D222" s="71">
        <v>0.5</v>
      </c>
      <c r="E222" s="71">
        <v>2.5</v>
      </c>
      <c r="F222" s="172">
        <f>vlookup(VLOOKUP(A222,'Meal Plan Combinations'!A$5:E$17,2,false),indirect(I$1),2,false)*B222+vlookup(VLOOKUP(A222,'Meal Plan Combinations'!A$5:E$17,3,false),indirect(I$1),2,false)*C222+vlookup(VLOOKUP(A222,'Meal Plan Combinations'!A$5:E$17,4,false),indirect(I$1),2,false)*D222+vlookup(VLOOKUP(A222,'Meal Plan Combinations'!A$5:E$17,5,false),indirect(I$1),2,false)*E222</f>
        <v>1582.655</v>
      </c>
      <c r="G222" s="173">
        <f>abs(Generate!H$5-F222)</f>
        <v>1487.345</v>
      </c>
    </row>
    <row r="223">
      <c r="A223" s="71" t="s">
        <v>59</v>
      </c>
      <c r="B223" s="71">
        <v>1.0</v>
      </c>
      <c r="C223" s="71">
        <v>0.5</v>
      </c>
      <c r="D223" s="71">
        <v>0.5</v>
      </c>
      <c r="E223" s="71">
        <v>3.0</v>
      </c>
      <c r="F223" s="172">
        <f>vlookup(VLOOKUP(A223,'Meal Plan Combinations'!A$5:E$17,2,false),indirect(I$1),2,false)*B223+vlookup(VLOOKUP(A223,'Meal Plan Combinations'!A$5:E$17,3,false),indirect(I$1),2,false)*C223+vlookup(VLOOKUP(A223,'Meal Plan Combinations'!A$5:E$17,4,false),indirect(I$1),2,false)*D223+vlookup(VLOOKUP(A223,'Meal Plan Combinations'!A$5:E$17,5,false),indirect(I$1),2,false)*E223</f>
        <v>1719.649</v>
      </c>
      <c r="G223" s="173">
        <f>abs(Generate!H$5-F223)</f>
        <v>1350.351</v>
      </c>
    </row>
    <row r="224">
      <c r="A224" s="71" t="s">
        <v>59</v>
      </c>
      <c r="B224" s="71">
        <v>1.0</v>
      </c>
      <c r="C224" s="71">
        <v>0.5</v>
      </c>
      <c r="D224" s="71">
        <v>1.0</v>
      </c>
      <c r="E224" s="71">
        <v>0.5</v>
      </c>
      <c r="F224" s="172">
        <f>vlookup(VLOOKUP(A224,'Meal Plan Combinations'!A$5:E$17,2,false),indirect(I$1),2,false)*B224+vlookup(VLOOKUP(A224,'Meal Plan Combinations'!A$5:E$17,3,false),indirect(I$1),2,false)*C224+vlookup(VLOOKUP(A224,'Meal Plan Combinations'!A$5:E$17,4,false),indirect(I$1),2,false)*D224+vlookup(VLOOKUP(A224,'Meal Plan Combinations'!A$5:E$17,5,false),indirect(I$1),2,false)*E224</f>
        <v>1287.284</v>
      </c>
      <c r="G224" s="173">
        <f>abs(Generate!H$5-F224)</f>
        <v>1782.716</v>
      </c>
    </row>
    <row r="225">
      <c r="A225" s="71" t="s">
        <v>59</v>
      </c>
      <c r="B225" s="71">
        <v>1.0</v>
      </c>
      <c r="C225" s="71">
        <v>0.5</v>
      </c>
      <c r="D225" s="71">
        <v>1.0</v>
      </c>
      <c r="E225" s="71">
        <v>1.0</v>
      </c>
      <c r="F225" s="172">
        <f>vlookup(VLOOKUP(A225,'Meal Plan Combinations'!A$5:E$17,2,false),indirect(I$1),2,false)*B225+vlookup(VLOOKUP(A225,'Meal Plan Combinations'!A$5:E$17,3,false),indirect(I$1),2,false)*C225+vlookup(VLOOKUP(A225,'Meal Plan Combinations'!A$5:E$17,4,false),indirect(I$1),2,false)*D225+vlookup(VLOOKUP(A225,'Meal Plan Combinations'!A$5:E$17,5,false),indirect(I$1),2,false)*E225</f>
        <v>1424.278</v>
      </c>
      <c r="G225" s="173">
        <f>abs(Generate!H$5-F225)</f>
        <v>1645.722</v>
      </c>
    </row>
    <row r="226">
      <c r="A226" s="71" t="s">
        <v>59</v>
      </c>
      <c r="B226" s="71">
        <v>1.0</v>
      </c>
      <c r="C226" s="71">
        <v>0.5</v>
      </c>
      <c r="D226" s="71">
        <v>1.0</v>
      </c>
      <c r="E226" s="71">
        <v>1.5</v>
      </c>
      <c r="F226" s="172">
        <f>vlookup(VLOOKUP(A226,'Meal Plan Combinations'!A$5:E$17,2,false),indirect(I$1),2,false)*B226+vlookup(VLOOKUP(A226,'Meal Plan Combinations'!A$5:E$17,3,false),indirect(I$1),2,false)*C226+vlookup(VLOOKUP(A226,'Meal Plan Combinations'!A$5:E$17,4,false),indirect(I$1),2,false)*D226+vlookup(VLOOKUP(A226,'Meal Plan Combinations'!A$5:E$17,5,false),indirect(I$1),2,false)*E226</f>
        <v>1561.272</v>
      </c>
      <c r="G226" s="173">
        <f>abs(Generate!H$5-F226)</f>
        <v>1508.728</v>
      </c>
    </row>
    <row r="227">
      <c r="A227" s="71" t="s">
        <v>59</v>
      </c>
      <c r="B227" s="71">
        <v>1.0</v>
      </c>
      <c r="C227" s="71">
        <v>0.5</v>
      </c>
      <c r="D227" s="71">
        <v>1.0</v>
      </c>
      <c r="E227" s="71">
        <v>2.0</v>
      </c>
      <c r="F227" s="172">
        <f>vlookup(VLOOKUP(A227,'Meal Plan Combinations'!A$5:E$17,2,false),indirect(I$1),2,false)*B227+vlookup(VLOOKUP(A227,'Meal Plan Combinations'!A$5:E$17,3,false),indirect(I$1),2,false)*C227+vlookup(VLOOKUP(A227,'Meal Plan Combinations'!A$5:E$17,4,false),indirect(I$1),2,false)*D227+vlookup(VLOOKUP(A227,'Meal Plan Combinations'!A$5:E$17,5,false),indirect(I$1),2,false)*E227</f>
        <v>1698.266</v>
      </c>
      <c r="G227" s="173">
        <f>abs(Generate!H$5-F227)</f>
        <v>1371.734</v>
      </c>
    </row>
    <row r="228">
      <c r="A228" s="71" t="s">
        <v>59</v>
      </c>
      <c r="B228" s="71">
        <v>1.0</v>
      </c>
      <c r="C228" s="71">
        <v>0.5</v>
      </c>
      <c r="D228" s="71">
        <v>1.0</v>
      </c>
      <c r="E228" s="71">
        <v>2.5</v>
      </c>
      <c r="F228" s="172">
        <f>vlookup(VLOOKUP(A228,'Meal Plan Combinations'!A$5:E$17,2,false),indirect(I$1),2,false)*B228+vlookup(VLOOKUP(A228,'Meal Plan Combinations'!A$5:E$17,3,false),indirect(I$1),2,false)*C228+vlookup(VLOOKUP(A228,'Meal Plan Combinations'!A$5:E$17,4,false),indirect(I$1),2,false)*D228+vlookup(VLOOKUP(A228,'Meal Plan Combinations'!A$5:E$17,5,false),indirect(I$1),2,false)*E228</f>
        <v>1835.26</v>
      </c>
      <c r="G228" s="173">
        <f>abs(Generate!H$5-F228)</f>
        <v>1234.74</v>
      </c>
    </row>
    <row r="229">
      <c r="A229" s="71" t="s">
        <v>59</v>
      </c>
      <c r="B229" s="71">
        <v>1.0</v>
      </c>
      <c r="C229" s="71">
        <v>0.5</v>
      </c>
      <c r="D229" s="71">
        <v>1.0</v>
      </c>
      <c r="E229" s="71">
        <v>3.0</v>
      </c>
      <c r="F229" s="172">
        <f>vlookup(VLOOKUP(A229,'Meal Plan Combinations'!A$5:E$17,2,false),indirect(I$1),2,false)*B229+vlookup(VLOOKUP(A229,'Meal Plan Combinations'!A$5:E$17,3,false),indirect(I$1),2,false)*C229+vlookup(VLOOKUP(A229,'Meal Plan Combinations'!A$5:E$17,4,false),indirect(I$1),2,false)*D229+vlookup(VLOOKUP(A229,'Meal Plan Combinations'!A$5:E$17,5,false),indirect(I$1),2,false)*E229</f>
        <v>1972.254</v>
      </c>
      <c r="G229" s="173">
        <f>abs(Generate!H$5-F229)</f>
        <v>1097.746</v>
      </c>
    </row>
    <row r="230">
      <c r="A230" s="71" t="s">
        <v>59</v>
      </c>
      <c r="B230" s="71">
        <v>1.0</v>
      </c>
      <c r="C230" s="71">
        <v>0.5</v>
      </c>
      <c r="D230" s="71">
        <v>1.5</v>
      </c>
      <c r="E230" s="71">
        <v>0.5</v>
      </c>
      <c r="F230" s="172">
        <f>vlookup(VLOOKUP(A230,'Meal Plan Combinations'!A$5:E$17,2,false),indirect(I$1),2,false)*B230+vlookup(VLOOKUP(A230,'Meal Plan Combinations'!A$5:E$17,3,false),indirect(I$1),2,false)*C230+vlookup(VLOOKUP(A230,'Meal Plan Combinations'!A$5:E$17,4,false),indirect(I$1),2,false)*D230+vlookup(VLOOKUP(A230,'Meal Plan Combinations'!A$5:E$17,5,false),indirect(I$1),2,false)*E230</f>
        <v>1539.889</v>
      </c>
      <c r="G230" s="173">
        <f>abs(Generate!H$5-F230)</f>
        <v>1530.111</v>
      </c>
    </row>
    <row r="231">
      <c r="A231" s="71" t="s">
        <v>59</v>
      </c>
      <c r="B231" s="71">
        <v>1.0</v>
      </c>
      <c r="C231" s="71">
        <v>0.5</v>
      </c>
      <c r="D231" s="71">
        <v>1.5</v>
      </c>
      <c r="E231" s="71">
        <v>1.0</v>
      </c>
      <c r="F231" s="172">
        <f>vlookup(VLOOKUP(A231,'Meal Plan Combinations'!A$5:E$17,2,false),indirect(I$1),2,false)*B231+vlookup(VLOOKUP(A231,'Meal Plan Combinations'!A$5:E$17,3,false),indirect(I$1),2,false)*C231+vlookup(VLOOKUP(A231,'Meal Plan Combinations'!A$5:E$17,4,false),indirect(I$1),2,false)*D231+vlookup(VLOOKUP(A231,'Meal Plan Combinations'!A$5:E$17,5,false),indirect(I$1),2,false)*E231</f>
        <v>1676.883</v>
      </c>
      <c r="G231" s="173">
        <f>abs(Generate!H$5-F231)</f>
        <v>1393.117</v>
      </c>
    </row>
    <row r="232">
      <c r="A232" s="71" t="s">
        <v>59</v>
      </c>
      <c r="B232" s="71">
        <v>1.0</v>
      </c>
      <c r="C232" s="71">
        <v>0.5</v>
      </c>
      <c r="D232" s="71">
        <v>1.5</v>
      </c>
      <c r="E232" s="71">
        <v>1.5</v>
      </c>
      <c r="F232" s="172">
        <f>vlookup(VLOOKUP(A232,'Meal Plan Combinations'!A$5:E$17,2,false),indirect(I$1),2,false)*B232+vlookup(VLOOKUP(A232,'Meal Plan Combinations'!A$5:E$17,3,false),indirect(I$1),2,false)*C232+vlookup(VLOOKUP(A232,'Meal Plan Combinations'!A$5:E$17,4,false),indirect(I$1),2,false)*D232+vlookup(VLOOKUP(A232,'Meal Plan Combinations'!A$5:E$17,5,false),indirect(I$1),2,false)*E232</f>
        <v>1813.877</v>
      </c>
      <c r="G232" s="173">
        <f>abs(Generate!H$5-F232)</f>
        <v>1256.123</v>
      </c>
    </row>
    <row r="233">
      <c r="A233" s="71" t="s">
        <v>59</v>
      </c>
      <c r="B233" s="71">
        <v>1.0</v>
      </c>
      <c r="C233" s="71">
        <v>0.5</v>
      </c>
      <c r="D233" s="71">
        <v>1.5</v>
      </c>
      <c r="E233" s="71">
        <v>2.0</v>
      </c>
      <c r="F233" s="172">
        <f>vlookup(VLOOKUP(A233,'Meal Plan Combinations'!A$5:E$17,2,false),indirect(I$1),2,false)*B233+vlookup(VLOOKUP(A233,'Meal Plan Combinations'!A$5:E$17,3,false),indirect(I$1),2,false)*C233+vlookup(VLOOKUP(A233,'Meal Plan Combinations'!A$5:E$17,4,false),indirect(I$1),2,false)*D233+vlookup(VLOOKUP(A233,'Meal Plan Combinations'!A$5:E$17,5,false),indirect(I$1),2,false)*E233</f>
        <v>1950.871</v>
      </c>
      <c r="G233" s="173">
        <f>abs(Generate!H$5-F233)</f>
        <v>1119.129</v>
      </c>
    </row>
    <row r="234">
      <c r="A234" s="71" t="s">
        <v>59</v>
      </c>
      <c r="B234" s="71">
        <v>1.0</v>
      </c>
      <c r="C234" s="71">
        <v>0.5</v>
      </c>
      <c r="D234" s="71">
        <v>1.5</v>
      </c>
      <c r="E234" s="71">
        <v>2.5</v>
      </c>
      <c r="F234" s="172">
        <f>vlookup(VLOOKUP(A234,'Meal Plan Combinations'!A$5:E$17,2,false),indirect(I$1),2,false)*B234+vlookup(VLOOKUP(A234,'Meal Plan Combinations'!A$5:E$17,3,false),indirect(I$1),2,false)*C234+vlookup(VLOOKUP(A234,'Meal Plan Combinations'!A$5:E$17,4,false),indirect(I$1),2,false)*D234+vlookup(VLOOKUP(A234,'Meal Plan Combinations'!A$5:E$17,5,false),indirect(I$1),2,false)*E234</f>
        <v>2087.865</v>
      </c>
      <c r="G234" s="173">
        <f>abs(Generate!H$5-F234)</f>
        <v>982.135</v>
      </c>
    </row>
    <row r="235">
      <c r="A235" s="71" t="s">
        <v>59</v>
      </c>
      <c r="B235" s="71">
        <v>1.0</v>
      </c>
      <c r="C235" s="71">
        <v>0.5</v>
      </c>
      <c r="D235" s="71">
        <v>1.5</v>
      </c>
      <c r="E235" s="71">
        <v>3.0</v>
      </c>
      <c r="F235" s="172">
        <f>vlookup(VLOOKUP(A235,'Meal Plan Combinations'!A$5:E$17,2,false),indirect(I$1),2,false)*B235+vlookup(VLOOKUP(A235,'Meal Plan Combinations'!A$5:E$17,3,false),indirect(I$1),2,false)*C235+vlookup(VLOOKUP(A235,'Meal Plan Combinations'!A$5:E$17,4,false),indirect(I$1),2,false)*D235+vlookup(VLOOKUP(A235,'Meal Plan Combinations'!A$5:E$17,5,false),indirect(I$1),2,false)*E235</f>
        <v>2224.859</v>
      </c>
      <c r="G235" s="173">
        <f>abs(Generate!H$5-F235)</f>
        <v>845.141</v>
      </c>
    </row>
    <row r="236">
      <c r="A236" s="71" t="s">
        <v>59</v>
      </c>
      <c r="B236" s="71">
        <v>1.0</v>
      </c>
      <c r="C236" s="71">
        <v>0.5</v>
      </c>
      <c r="D236" s="71">
        <v>2.0</v>
      </c>
      <c r="E236" s="71">
        <v>0.5</v>
      </c>
      <c r="F236" s="172">
        <f>vlookup(VLOOKUP(A236,'Meal Plan Combinations'!A$5:E$17,2,false),indirect(I$1),2,false)*B236+vlookup(VLOOKUP(A236,'Meal Plan Combinations'!A$5:E$17,3,false),indirect(I$1),2,false)*C236+vlookup(VLOOKUP(A236,'Meal Plan Combinations'!A$5:E$17,4,false),indirect(I$1),2,false)*D236+vlookup(VLOOKUP(A236,'Meal Plan Combinations'!A$5:E$17,5,false),indirect(I$1),2,false)*E236</f>
        <v>1792.494</v>
      </c>
      <c r="G236" s="173">
        <f>abs(Generate!H$5-F236)</f>
        <v>1277.506</v>
      </c>
    </row>
    <row r="237">
      <c r="A237" s="71" t="s">
        <v>59</v>
      </c>
      <c r="B237" s="71">
        <v>1.0</v>
      </c>
      <c r="C237" s="71">
        <v>0.5</v>
      </c>
      <c r="D237" s="71">
        <v>2.0</v>
      </c>
      <c r="E237" s="71">
        <v>1.0</v>
      </c>
      <c r="F237" s="172">
        <f>vlookup(VLOOKUP(A237,'Meal Plan Combinations'!A$5:E$17,2,false),indirect(I$1),2,false)*B237+vlookup(VLOOKUP(A237,'Meal Plan Combinations'!A$5:E$17,3,false),indirect(I$1),2,false)*C237+vlookup(VLOOKUP(A237,'Meal Plan Combinations'!A$5:E$17,4,false),indirect(I$1),2,false)*D237+vlookup(VLOOKUP(A237,'Meal Plan Combinations'!A$5:E$17,5,false),indirect(I$1),2,false)*E237</f>
        <v>1929.488</v>
      </c>
      <c r="G237" s="173">
        <f>abs(Generate!H$5-F237)</f>
        <v>1140.512</v>
      </c>
    </row>
    <row r="238">
      <c r="A238" s="71" t="s">
        <v>59</v>
      </c>
      <c r="B238" s="71">
        <v>1.0</v>
      </c>
      <c r="C238" s="71">
        <v>0.5</v>
      </c>
      <c r="D238" s="71">
        <v>2.0</v>
      </c>
      <c r="E238" s="71">
        <v>1.5</v>
      </c>
      <c r="F238" s="172">
        <f>vlookup(VLOOKUP(A238,'Meal Plan Combinations'!A$5:E$17,2,false),indirect(I$1),2,false)*B238+vlookup(VLOOKUP(A238,'Meal Plan Combinations'!A$5:E$17,3,false),indirect(I$1),2,false)*C238+vlookup(VLOOKUP(A238,'Meal Plan Combinations'!A$5:E$17,4,false),indirect(I$1),2,false)*D238+vlookup(VLOOKUP(A238,'Meal Plan Combinations'!A$5:E$17,5,false),indirect(I$1),2,false)*E238</f>
        <v>2066.482</v>
      </c>
      <c r="G238" s="173">
        <f>abs(Generate!H$5-F238)</f>
        <v>1003.518</v>
      </c>
    </row>
    <row r="239">
      <c r="A239" s="71" t="s">
        <v>59</v>
      </c>
      <c r="B239" s="71">
        <v>1.0</v>
      </c>
      <c r="C239" s="71">
        <v>0.5</v>
      </c>
      <c r="D239" s="71">
        <v>2.0</v>
      </c>
      <c r="E239" s="71">
        <v>2.0</v>
      </c>
      <c r="F239" s="172">
        <f>vlookup(VLOOKUP(A239,'Meal Plan Combinations'!A$5:E$17,2,false),indirect(I$1),2,false)*B239+vlookup(VLOOKUP(A239,'Meal Plan Combinations'!A$5:E$17,3,false),indirect(I$1),2,false)*C239+vlookup(VLOOKUP(A239,'Meal Plan Combinations'!A$5:E$17,4,false),indirect(I$1),2,false)*D239+vlookup(VLOOKUP(A239,'Meal Plan Combinations'!A$5:E$17,5,false),indirect(I$1),2,false)*E239</f>
        <v>2203.476</v>
      </c>
      <c r="G239" s="173">
        <f>abs(Generate!H$5-F239)</f>
        <v>866.524</v>
      </c>
    </row>
    <row r="240">
      <c r="A240" s="71" t="s">
        <v>59</v>
      </c>
      <c r="B240" s="71">
        <v>1.0</v>
      </c>
      <c r="C240" s="71">
        <v>0.5</v>
      </c>
      <c r="D240" s="71">
        <v>2.0</v>
      </c>
      <c r="E240" s="71">
        <v>2.5</v>
      </c>
      <c r="F240" s="172">
        <f>vlookup(VLOOKUP(A240,'Meal Plan Combinations'!A$5:E$17,2,false),indirect(I$1),2,false)*B240+vlookup(VLOOKUP(A240,'Meal Plan Combinations'!A$5:E$17,3,false),indirect(I$1),2,false)*C240+vlookup(VLOOKUP(A240,'Meal Plan Combinations'!A$5:E$17,4,false),indirect(I$1),2,false)*D240+vlookup(VLOOKUP(A240,'Meal Plan Combinations'!A$5:E$17,5,false),indirect(I$1),2,false)*E240</f>
        <v>2340.47</v>
      </c>
      <c r="G240" s="173">
        <f>abs(Generate!H$5-F240)</f>
        <v>729.53</v>
      </c>
    </row>
    <row r="241">
      <c r="A241" s="71" t="s">
        <v>59</v>
      </c>
      <c r="B241" s="71">
        <v>1.0</v>
      </c>
      <c r="C241" s="71">
        <v>0.5</v>
      </c>
      <c r="D241" s="71">
        <v>2.0</v>
      </c>
      <c r="E241" s="71">
        <v>3.0</v>
      </c>
      <c r="F241" s="172">
        <f>vlookup(VLOOKUP(A241,'Meal Plan Combinations'!A$5:E$17,2,false),indirect(I$1),2,false)*B241+vlookup(VLOOKUP(A241,'Meal Plan Combinations'!A$5:E$17,3,false),indirect(I$1),2,false)*C241+vlookup(VLOOKUP(A241,'Meal Plan Combinations'!A$5:E$17,4,false),indirect(I$1),2,false)*D241+vlookup(VLOOKUP(A241,'Meal Plan Combinations'!A$5:E$17,5,false),indirect(I$1),2,false)*E241</f>
        <v>2477.464</v>
      </c>
      <c r="G241" s="173">
        <f>abs(Generate!H$5-F241)</f>
        <v>592.536</v>
      </c>
    </row>
    <row r="242">
      <c r="A242" s="71" t="s">
        <v>59</v>
      </c>
      <c r="B242" s="71">
        <v>1.0</v>
      </c>
      <c r="C242" s="71">
        <v>0.5</v>
      </c>
      <c r="D242" s="71">
        <v>2.5</v>
      </c>
      <c r="E242" s="71">
        <v>0.5</v>
      </c>
      <c r="F242" s="172">
        <f>vlookup(VLOOKUP(A242,'Meal Plan Combinations'!A$5:E$17,2,false),indirect(I$1),2,false)*B242+vlookup(VLOOKUP(A242,'Meal Plan Combinations'!A$5:E$17,3,false),indirect(I$1),2,false)*C242+vlookup(VLOOKUP(A242,'Meal Plan Combinations'!A$5:E$17,4,false),indirect(I$1),2,false)*D242+vlookup(VLOOKUP(A242,'Meal Plan Combinations'!A$5:E$17,5,false),indirect(I$1),2,false)*E242</f>
        <v>2045.099</v>
      </c>
      <c r="G242" s="173">
        <f>abs(Generate!H$5-F242)</f>
        <v>1024.901</v>
      </c>
    </row>
    <row r="243">
      <c r="A243" s="71" t="s">
        <v>59</v>
      </c>
      <c r="B243" s="71">
        <v>1.0</v>
      </c>
      <c r="C243" s="71">
        <v>0.5</v>
      </c>
      <c r="D243" s="71">
        <v>2.5</v>
      </c>
      <c r="E243" s="71">
        <v>1.0</v>
      </c>
      <c r="F243" s="172">
        <f>vlookup(VLOOKUP(A243,'Meal Plan Combinations'!A$5:E$17,2,false),indirect(I$1),2,false)*B243+vlookup(VLOOKUP(A243,'Meal Plan Combinations'!A$5:E$17,3,false),indirect(I$1),2,false)*C243+vlookup(VLOOKUP(A243,'Meal Plan Combinations'!A$5:E$17,4,false),indirect(I$1),2,false)*D243+vlookup(VLOOKUP(A243,'Meal Plan Combinations'!A$5:E$17,5,false),indirect(I$1),2,false)*E243</f>
        <v>2182.093</v>
      </c>
      <c r="G243" s="173">
        <f>abs(Generate!H$5-F243)</f>
        <v>887.907</v>
      </c>
    </row>
    <row r="244">
      <c r="A244" s="71" t="s">
        <v>59</v>
      </c>
      <c r="B244" s="71">
        <v>1.0</v>
      </c>
      <c r="C244" s="71">
        <v>0.5</v>
      </c>
      <c r="D244" s="71">
        <v>2.5</v>
      </c>
      <c r="E244" s="71">
        <v>1.5</v>
      </c>
      <c r="F244" s="172">
        <f>vlookup(VLOOKUP(A244,'Meal Plan Combinations'!A$5:E$17,2,false),indirect(I$1),2,false)*B244+vlookup(VLOOKUP(A244,'Meal Plan Combinations'!A$5:E$17,3,false),indirect(I$1),2,false)*C244+vlookup(VLOOKUP(A244,'Meal Plan Combinations'!A$5:E$17,4,false),indirect(I$1),2,false)*D244+vlookup(VLOOKUP(A244,'Meal Plan Combinations'!A$5:E$17,5,false),indirect(I$1),2,false)*E244</f>
        <v>2319.087</v>
      </c>
      <c r="G244" s="173">
        <f>abs(Generate!H$5-F244)</f>
        <v>750.913</v>
      </c>
    </row>
    <row r="245">
      <c r="A245" s="71" t="s">
        <v>59</v>
      </c>
      <c r="B245" s="71">
        <v>1.0</v>
      </c>
      <c r="C245" s="71">
        <v>0.5</v>
      </c>
      <c r="D245" s="71">
        <v>2.5</v>
      </c>
      <c r="E245" s="71">
        <v>2.0</v>
      </c>
      <c r="F245" s="172">
        <f>vlookup(VLOOKUP(A245,'Meal Plan Combinations'!A$5:E$17,2,false),indirect(I$1),2,false)*B245+vlookup(VLOOKUP(A245,'Meal Plan Combinations'!A$5:E$17,3,false),indirect(I$1),2,false)*C245+vlookup(VLOOKUP(A245,'Meal Plan Combinations'!A$5:E$17,4,false),indirect(I$1),2,false)*D245+vlookup(VLOOKUP(A245,'Meal Plan Combinations'!A$5:E$17,5,false),indirect(I$1),2,false)*E245</f>
        <v>2456.081</v>
      </c>
      <c r="G245" s="173">
        <f>abs(Generate!H$5-F245)</f>
        <v>613.919</v>
      </c>
    </row>
    <row r="246">
      <c r="A246" s="71" t="s">
        <v>59</v>
      </c>
      <c r="B246" s="71">
        <v>1.0</v>
      </c>
      <c r="C246" s="71">
        <v>0.5</v>
      </c>
      <c r="D246" s="71">
        <v>2.5</v>
      </c>
      <c r="E246" s="71">
        <v>2.5</v>
      </c>
      <c r="F246" s="172">
        <f>vlookup(VLOOKUP(A246,'Meal Plan Combinations'!A$5:E$17,2,false),indirect(I$1),2,false)*B246+vlookup(VLOOKUP(A246,'Meal Plan Combinations'!A$5:E$17,3,false),indirect(I$1),2,false)*C246+vlookup(VLOOKUP(A246,'Meal Plan Combinations'!A$5:E$17,4,false),indirect(I$1),2,false)*D246+vlookup(VLOOKUP(A246,'Meal Plan Combinations'!A$5:E$17,5,false),indirect(I$1),2,false)*E246</f>
        <v>2593.075</v>
      </c>
      <c r="G246" s="173">
        <f>abs(Generate!H$5-F246)</f>
        <v>476.925</v>
      </c>
    </row>
    <row r="247">
      <c r="A247" s="71" t="s">
        <v>59</v>
      </c>
      <c r="B247" s="71">
        <v>1.0</v>
      </c>
      <c r="C247" s="71">
        <v>0.5</v>
      </c>
      <c r="D247" s="71">
        <v>2.5</v>
      </c>
      <c r="E247" s="71">
        <v>3.0</v>
      </c>
      <c r="F247" s="172">
        <f>vlookup(VLOOKUP(A247,'Meal Plan Combinations'!A$5:E$17,2,false),indirect(I$1),2,false)*B247+vlookup(VLOOKUP(A247,'Meal Plan Combinations'!A$5:E$17,3,false),indirect(I$1),2,false)*C247+vlookup(VLOOKUP(A247,'Meal Plan Combinations'!A$5:E$17,4,false),indirect(I$1),2,false)*D247+vlookup(VLOOKUP(A247,'Meal Plan Combinations'!A$5:E$17,5,false),indirect(I$1),2,false)*E247</f>
        <v>2730.069</v>
      </c>
      <c r="G247" s="173">
        <f>abs(Generate!H$5-F247)</f>
        <v>339.931</v>
      </c>
    </row>
    <row r="248">
      <c r="A248" s="71" t="s">
        <v>59</v>
      </c>
      <c r="B248" s="71">
        <v>1.0</v>
      </c>
      <c r="C248" s="71">
        <v>0.5</v>
      </c>
      <c r="D248" s="71">
        <v>3.0</v>
      </c>
      <c r="E248" s="71">
        <v>0.5</v>
      </c>
      <c r="F248" s="172">
        <f>vlookup(VLOOKUP(A248,'Meal Plan Combinations'!A$5:E$17,2,false),indirect(I$1),2,false)*B248+vlookup(VLOOKUP(A248,'Meal Plan Combinations'!A$5:E$17,3,false),indirect(I$1),2,false)*C248+vlookup(VLOOKUP(A248,'Meal Plan Combinations'!A$5:E$17,4,false),indirect(I$1),2,false)*D248+vlookup(VLOOKUP(A248,'Meal Plan Combinations'!A$5:E$17,5,false),indirect(I$1),2,false)*E248</f>
        <v>2297.704</v>
      </c>
      <c r="G248" s="173">
        <f>abs(Generate!H$5-F248)</f>
        <v>772.296</v>
      </c>
    </row>
    <row r="249">
      <c r="A249" s="71" t="s">
        <v>59</v>
      </c>
      <c r="B249" s="71">
        <v>1.0</v>
      </c>
      <c r="C249" s="71">
        <v>0.5</v>
      </c>
      <c r="D249" s="71">
        <v>3.0</v>
      </c>
      <c r="E249" s="71">
        <v>1.0</v>
      </c>
      <c r="F249" s="172">
        <f>vlookup(VLOOKUP(A249,'Meal Plan Combinations'!A$5:E$17,2,false),indirect(I$1),2,false)*B249+vlookup(VLOOKUP(A249,'Meal Plan Combinations'!A$5:E$17,3,false),indirect(I$1),2,false)*C249+vlookup(VLOOKUP(A249,'Meal Plan Combinations'!A$5:E$17,4,false),indirect(I$1),2,false)*D249+vlookup(VLOOKUP(A249,'Meal Plan Combinations'!A$5:E$17,5,false),indirect(I$1),2,false)*E249</f>
        <v>2434.698</v>
      </c>
      <c r="G249" s="173">
        <f>abs(Generate!H$5-F249)</f>
        <v>635.302</v>
      </c>
    </row>
    <row r="250">
      <c r="A250" s="71" t="s">
        <v>59</v>
      </c>
      <c r="B250" s="71">
        <v>1.0</v>
      </c>
      <c r="C250" s="71">
        <v>0.5</v>
      </c>
      <c r="D250" s="71">
        <v>3.0</v>
      </c>
      <c r="E250" s="71">
        <v>1.5</v>
      </c>
      <c r="F250" s="172">
        <f>vlookup(VLOOKUP(A250,'Meal Plan Combinations'!A$5:E$17,2,false),indirect(I$1),2,false)*B250+vlookup(VLOOKUP(A250,'Meal Plan Combinations'!A$5:E$17,3,false),indirect(I$1),2,false)*C250+vlookup(VLOOKUP(A250,'Meal Plan Combinations'!A$5:E$17,4,false),indirect(I$1),2,false)*D250+vlookup(VLOOKUP(A250,'Meal Plan Combinations'!A$5:E$17,5,false),indirect(I$1),2,false)*E250</f>
        <v>2571.692</v>
      </c>
      <c r="G250" s="173">
        <f>abs(Generate!H$5-F250)</f>
        <v>498.308</v>
      </c>
    </row>
    <row r="251">
      <c r="A251" s="71" t="s">
        <v>59</v>
      </c>
      <c r="B251" s="71">
        <v>1.0</v>
      </c>
      <c r="C251" s="71">
        <v>0.5</v>
      </c>
      <c r="D251" s="71">
        <v>3.0</v>
      </c>
      <c r="E251" s="71">
        <v>2.0</v>
      </c>
      <c r="F251" s="172">
        <f>vlookup(VLOOKUP(A251,'Meal Plan Combinations'!A$5:E$17,2,false),indirect(I$1),2,false)*B251+vlookup(VLOOKUP(A251,'Meal Plan Combinations'!A$5:E$17,3,false),indirect(I$1),2,false)*C251+vlookup(VLOOKUP(A251,'Meal Plan Combinations'!A$5:E$17,4,false),indirect(I$1),2,false)*D251+vlookup(VLOOKUP(A251,'Meal Plan Combinations'!A$5:E$17,5,false),indirect(I$1),2,false)*E251</f>
        <v>2708.686</v>
      </c>
      <c r="G251" s="173">
        <f>abs(Generate!H$5-F251)</f>
        <v>361.314</v>
      </c>
    </row>
    <row r="252">
      <c r="A252" s="71" t="s">
        <v>59</v>
      </c>
      <c r="B252" s="71">
        <v>1.0</v>
      </c>
      <c r="C252" s="71">
        <v>0.5</v>
      </c>
      <c r="D252" s="71">
        <v>3.0</v>
      </c>
      <c r="E252" s="71">
        <v>2.5</v>
      </c>
      <c r="F252" s="172">
        <f>vlookup(VLOOKUP(A252,'Meal Plan Combinations'!A$5:E$17,2,false),indirect(I$1),2,false)*B252+vlookup(VLOOKUP(A252,'Meal Plan Combinations'!A$5:E$17,3,false),indirect(I$1),2,false)*C252+vlookup(VLOOKUP(A252,'Meal Plan Combinations'!A$5:E$17,4,false),indirect(I$1),2,false)*D252+vlookup(VLOOKUP(A252,'Meal Plan Combinations'!A$5:E$17,5,false),indirect(I$1),2,false)*E252</f>
        <v>2845.68</v>
      </c>
      <c r="G252" s="173">
        <f>abs(Generate!H$5-F252)</f>
        <v>224.32</v>
      </c>
    </row>
    <row r="253">
      <c r="A253" s="71" t="s">
        <v>59</v>
      </c>
      <c r="B253" s="71">
        <v>1.0</v>
      </c>
      <c r="C253" s="71">
        <v>0.5</v>
      </c>
      <c r="D253" s="71">
        <v>3.0</v>
      </c>
      <c r="E253" s="71">
        <v>3.0</v>
      </c>
      <c r="F253" s="172">
        <f>vlookup(VLOOKUP(A253,'Meal Plan Combinations'!A$5:E$17,2,false),indirect(I$1),2,false)*B253+vlookup(VLOOKUP(A253,'Meal Plan Combinations'!A$5:E$17,3,false),indirect(I$1),2,false)*C253+vlookup(VLOOKUP(A253,'Meal Plan Combinations'!A$5:E$17,4,false),indirect(I$1),2,false)*D253+vlookup(VLOOKUP(A253,'Meal Plan Combinations'!A$5:E$17,5,false),indirect(I$1),2,false)*E253</f>
        <v>2982.674</v>
      </c>
      <c r="G253" s="173">
        <f>abs(Generate!H$5-F253)</f>
        <v>87.326</v>
      </c>
    </row>
    <row r="254">
      <c r="A254" s="71" t="s">
        <v>59</v>
      </c>
      <c r="B254" s="71">
        <v>1.0</v>
      </c>
      <c r="C254" s="71">
        <v>1.0</v>
      </c>
      <c r="D254" s="71">
        <v>0.5</v>
      </c>
      <c r="E254" s="71">
        <v>0.5</v>
      </c>
      <c r="F254" s="172">
        <f>vlookup(VLOOKUP(A254,'Meal Plan Combinations'!A$5:E$17,2,false),indirect(I$1),2,false)*B254+vlookup(VLOOKUP(A254,'Meal Plan Combinations'!A$5:E$17,3,false),indirect(I$1),2,false)*C254+vlookup(VLOOKUP(A254,'Meal Plan Combinations'!A$5:E$17,4,false),indirect(I$1),2,false)*D254+vlookup(VLOOKUP(A254,'Meal Plan Combinations'!A$5:E$17,5,false),indirect(I$1),2,false)*E254</f>
        <v>1262.169</v>
      </c>
      <c r="G254" s="173">
        <f>abs(Generate!H$5-F254)</f>
        <v>1807.831</v>
      </c>
    </row>
    <row r="255">
      <c r="A255" s="71" t="s">
        <v>59</v>
      </c>
      <c r="B255" s="71">
        <v>1.0</v>
      </c>
      <c r="C255" s="71">
        <v>1.0</v>
      </c>
      <c r="D255" s="71">
        <v>0.5</v>
      </c>
      <c r="E255" s="71">
        <v>1.0</v>
      </c>
      <c r="F255" s="172">
        <f>vlookup(VLOOKUP(A255,'Meal Plan Combinations'!A$5:E$17,2,false),indirect(I$1),2,false)*B255+vlookup(VLOOKUP(A255,'Meal Plan Combinations'!A$5:E$17,3,false),indirect(I$1),2,false)*C255+vlookup(VLOOKUP(A255,'Meal Plan Combinations'!A$5:E$17,4,false),indirect(I$1),2,false)*D255+vlookup(VLOOKUP(A255,'Meal Plan Combinations'!A$5:E$17,5,false),indirect(I$1),2,false)*E255</f>
        <v>1399.163</v>
      </c>
      <c r="G255" s="173">
        <f>abs(Generate!H$5-F255)</f>
        <v>1670.837</v>
      </c>
    </row>
    <row r="256">
      <c r="A256" s="71" t="s">
        <v>59</v>
      </c>
      <c r="B256" s="71">
        <v>1.0</v>
      </c>
      <c r="C256" s="71">
        <v>1.0</v>
      </c>
      <c r="D256" s="71">
        <v>0.5</v>
      </c>
      <c r="E256" s="71">
        <v>1.5</v>
      </c>
      <c r="F256" s="172">
        <f>vlookup(VLOOKUP(A256,'Meal Plan Combinations'!A$5:E$17,2,false),indirect(I$1),2,false)*B256+vlookup(VLOOKUP(A256,'Meal Plan Combinations'!A$5:E$17,3,false),indirect(I$1),2,false)*C256+vlookup(VLOOKUP(A256,'Meal Plan Combinations'!A$5:E$17,4,false),indirect(I$1),2,false)*D256+vlookup(VLOOKUP(A256,'Meal Plan Combinations'!A$5:E$17,5,false),indirect(I$1),2,false)*E256</f>
        <v>1536.157</v>
      </c>
      <c r="G256" s="173">
        <f>abs(Generate!H$5-F256)</f>
        <v>1533.843</v>
      </c>
    </row>
    <row r="257">
      <c r="A257" s="71" t="s">
        <v>59</v>
      </c>
      <c r="B257" s="71">
        <v>1.0</v>
      </c>
      <c r="C257" s="71">
        <v>1.0</v>
      </c>
      <c r="D257" s="71">
        <v>0.5</v>
      </c>
      <c r="E257" s="71">
        <v>2.0</v>
      </c>
      <c r="F257" s="172">
        <f>vlookup(VLOOKUP(A257,'Meal Plan Combinations'!A$5:E$17,2,false),indirect(I$1),2,false)*B257+vlookup(VLOOKUP(A257,'Meal Plan Combinations'!A$5:E$17,3,false),indirect(I$1),2,false)*C257+vlookup(VLOOKUP(A257,'Meal Plan Combinations'!A$5:E$17,4,false),indirect(I$1),2,false)*D257+vlookup(VLOOKUP(A257,'Meal Plan Combinations'!A$5:E$17,5,false),indirect(I$1),2,false)*E257</f>
        <v>1673.151</v>
      </c>
      <c r="G257" s="173">
        <f>abs(Generate!H$5-F257)</f>
        <v>1396.849</v>
      </c>
    </row>
    <row r="258">
      <c r="A258" s="71" t="s">
        <v>59</v>
      </c>
      <c r="B258" s="71">
        <v>1.0</v>
      </c>
      <c r="C258" s="71">
        <v>1.0</v>
      </c>
      <c r="D258" s="71">
        <v>0.5</v>
      </c>
      <c r="E258" s="71">
        <v>2.5</v>
      </c>
      <c r="F258" s="172">
        <f>vlookup(VLOOKUP(A258,'Meal Plan Combinations'!A$5:E$17,2,false),indirect(I$1),2,false)*B258+vlookup(VLOOKUP(A258,'Meal Plan Combinations'!A$5:E$17,3,false),indirect(I$1),2,false)*C258+vlookup(VLOOKUP(A258,'Meal Plan Combinations'!A$5:E$17,4,false),indirect(I$1),2,false)*D258+vlookup(VLOOKUP(A258,'Meal Plan Combinations'!A$5:E$17,5,false),indirect(I$1),2,false)*E258</f>
        <v>1810.145</v>
      </c>
      <c r="G258" s="173">
        <f>abs(Generate!H$5-F258)</f>
        <v>1259.855</v>
      </c>
    </row>
    <row r="259">
      <c r="A259" s="71" t="s">
        <v>59</v>
      </c>
      <c r="B259" s="71">
        <v>1.0</v>
      </c>
      <c r="C259" s="71">
        <v>1.0</v>
      </c>
      <c r="D259" s="71">
        <v>0.5</v>
      </c>
      <c r="E259" s="71">
        <v>3.0</v>
      </c>
      <c r="F259" s="172">
        <f>vlookup(VLOOKUP(A259,'Meal Plan Combinations'!A$5:E$17,2,false),indirect(I$1),2,false)*B259+vlookup(VLOOKUP(A259,'Meal Plan Combinations'!A$5:E$17,3,false),indirect(I$1),2,false)*C259+vlookup(VLOOKUP(A259,'Meal Plan Combinations'!A$5:E$17,4,false),indirect(I$1),2,false)*D259+vlookup(VLOOKUP(A259,'Meal Plan Combinations'!A$5:E$17,5,false),indirect(I$1),2,false)*E259</f>
        <v>1947.139</v>
      </c>
      <c r="G259" s="173">
        <f>abs(Generate!H$5-F259)</f>
        <v>1122.861</v>
      </c>
    </row>
    <row r="260">
      <c r="A260" s="71" t="s">
        <v>59</v>
      </c>
      <c r="B260" s="71">
        <v>1.0</v>
      </c>
      <c r="C260" s="71">
        <v>1.0</v>
      </c>
      <c r="D260" s="71">
        <v>1.0</v>
      </c>
      <c r="E260" s="71">
        <v>0.5</v>
      </c>
      <c r="F260" s="172">
        <f>vlookup(VLOOKUP(A260,'Meal Plan Combinations'!A$5:E$17,2,false),indirect(I$1),2,false)*B260+vlookup(VLOOKUP(A260,'Meal Plan Combinations'!A$5:E$17,3,false),indirect(I$1),2,false)*C260+vlookup(VLOOKUP(A260,'Meal Plan Combinations'!A$5:E$17,4,false),indirect(I$1),2,false)*D260+vlookup(VLOOKUP(A260,'Meal Plan Combinations'!A$5:E$17,5,false),indirect(I$1),2,false)*E260</f>
        <v>1514.774</v>
      </c>
      <c r="G260" s="173">
        <f>abs(Generate!H$5-F260)</f>
        <v>1555.226</v>
      </c>
    </row>
    <row r="261">
      <c r="A261" s="71" t="s">
        <v>59</v>
      </c>
      <c r="B261" s="71">
        <v>1.0</v>
      </c>
      <c r="C261" s="71">
        <v>1.0</v>
      </c>
      <c r="D261" s="71">
        <v>1.0</v>
      </c>
      <c r="E261" s="71">
        <v>1.0</v>
      </c>
      <c r="F261" s="172">
        <f>vlookup(VLOOKUP(A261,'Meal Plan Combinations'!A$5:E$17,2,false),indirect(I$1),2,false)*B261+vlookup(VLOOKUP(A261,'Meal Plan Combinations'!A$5:E$17,3,false),indirect(I$1),2,false)*C261+vlookup(VLOOKUP(A261,'Meal Plan Combinations'!A$5:E$17,4,false),indirect(I$1),2,false)*D261+vlookup(VLOOKUP(A261,'Meal Plan Combinations'!A$5:E$17,5,false),indirect(I$1),2,false)*E261</f>
        <v>1651.768</v>
      </c>
      <c r="G261" s="173">
        <f>abs(Generate!H$5-F261)</f>
        <v>1418.232</v>
      </c>
    </row>
    <row r="262">
      <c r="A262" s="71" t="s">
        <v>59</v>
      </c>
      <c r="B262" s="71">
        <v>1.0</v>
      </c>
      <c r="C262" s="71">
        <v>1.0</v>
      </c>
      <c r="D262" s="71">
        <v>1.0</v>
      </c>
      <c r="E262" s="71">
        <v>1.5</v>
      </c>
      <c r="F262" s="172">
        <f>vlookup(VLOOKUP(A262,'Meal Plan Combinations'!A$5:E$17,2,false),indirect(I$1),2,false)*B262+vlookup(VLOOKUP(A262,'Meal Plan Combinations'!A$5:E$17,3,false),indirect(I$1),2,false)*C262+vlookup(VLOOKUP(A262,'Meal Plan Combinations'!A$5:E$17,4,false),indirect(I$1),2,false)*D262+vlookup(VLOOKUP(A262,'Meal Plan Combinations'!A$5:E$17,5,false),indirect(I$1),2,false)*E262</f>
        <v>1788.762</v>
      </c>
      <c r="G262" s="173">
        <f>abs(Generate!H$5-F262)</f>
        <v>1281.238</v>
      </c>
    </row>
    <row r="263">
      <c r="A263" s="71" t="s">
        <v>59</v>
      </c>
      <c r="B263" s="71">
        <v>1.0</v>
      </c>
      <c r="C263" s="71">
        <v>1.0</v>
      </c>
      <c r="D263" s="71">
        <v>1.0</v>
      </c>
      <c r="E263" s="71">
        <v>2.0</v>
      </c>
      <c r="F263" s="172">
        <f>vlookup(VLOOKUP(A263,'Meal Plan Combinations'!A$5:E$17,2,false),indirect(I$1),2,false)*B263+vlookup(VLOOKUP(A263,'Meal Plan Combinations'!A$5:E$17,3,false),indirect(I$1),2,false)*C263+vlookup(VLOOKUP(A263,'Meal Plan Combinations'!A$5:E$17,4,false),indirect(I$1),2,false)*D263+vlookup(VLOOKUP(A263,'Meal Plan Combinations'!A$5:E$17,5,false),indirect(I$1),2,false)*E263</f>
        <v>1925.756</v>
      </c>
      <c r="G263" s="173">
        <f>abs(Generate!H$5-F263)</f>
        <v>1144.244</v>
      </c>
    </row>
    <row r="264">
      <c r="A264" s="71" t="s">
        <v>59</v>
      </c>
      <c r="B264" s="71">
        <v>1.0</v>
      </c>
      <c r="C264" s="71">
        <v>1.0</v>
      </c>
      <c r="D264" s="71">
        <v>1.0</v>
      </c>
      <c r="E264" s="71">
        <v>2.5</v>
      </c>
      <c r="F264" s="172">
        <f>vlookup(VLOOKUP(A264,'Meal Plan Combinations'!A$5:E$17,2,false),indirect(I$1),2,false)*B264+vlookup(VLOOKUP(A264,'Meal Plan Combinations'!A$5:E$17,3,false),indirect(I$1),2,false)*C264+vlookup(VLOOKUP(A264,'Meal Plan Combinations'!A$5:E$17,4,false),indirect(I$1),2,false)*D264+vlookup(VLOOKUP(A264,'Meal Plan Combinations'!A$5:E$17,5,false),indirect(I$1),2,false)*E264</f>
        <v>2062.75</v>
      </c>
      <c r="G264" s="173">
        <f>abs(Generate!H$5-F264)</f>
        <v>1007.25</v>
      </c>
    </row>
    <row r="265">
      <c r="A265" s="71" t="s">
        <v>59</v>
      </c>
      <c r="B265" s="71">
        <v>1.0</v>
      </c>
      <c r="C265" s="71">
        <v>1.0</v>
      </c>
      <c r="D265" s="71">
        <v>1.0</v>
      </c>
      <c r="E265" s="71">
        <v>3.0</v>
      </c>
      <c r="F265" s="172">
        <f>vlookup(VLOOKUP(A265,'Meal Plan Combinations'!A$5:E$17,2,false),indirect(I$1),2,false)*B265+vlookup(VLOOKUP(A265,'Meal Plan Combinations'!A$5:E$17,3,false),indirect(I$1),2,false)*C265+vlookup(VLOOKUP(A265,'Meal Plan Combinations'!A$5:E$17,4,false),indirect(I$1),2,false)*D265+vlookup(VLOOKUP(A265,'Meal Plan Combinations'!A$5:E$17,5,false),indirect(I$1),2,false)*E265</f>
        <v>2199.744</v>
      </c>
      <c r="G265" s="173">
        <f>abs(Generate!H$5-F265)</f>
        <v>870.256</v>
      </c>
    </row>
    <row r="266">
      <c r="A266" s="71" t="s">
        <v>59</v>
      </c>
      <c r="B266" s="71">
        <v>1.0</v>
      </c>
      <c r="C266" s="71">
        <v>1.0</v>
      </c>
      <c r="D266" s="71">
        <v>1.5</v>
      </c>
      <c r="E266" s="71">
        <v>0.5</v>
      </c>
      <c r="F266" s="172">
        <f>vlookup(VLOOKUP(A266,'Meal Plan Combinations'!A$5:E$17,2,false),indirect(I$1),2,false)*B266+vlookup(VLOOKUP(A266,'Meal Plan Combinations'!A$5:E$17,3,false),indirect(I$1),2,false)*C266+vlookup(VLOOKUP(A266,'Meal Plan Combinations'!A$5:E$17,4,false),indirect(I$1),2,false)*D266+vlookup(VLOOKUP(A266,'Meal Plan Combinations'!A$5:E$17,5,false),indirect(I$1),2,false)*E266</f>
        <v>1767.379</v>
      </c>
      <c r="G266" s="173">
        <f>abs(Generate!H$5-F266)</f>
        <v>1302.621</v>
      </c>
    </row>
    <row r="267">
      <c r="A267" s="71" t="s">
        <v>59</v>
      </c>
      <c r="B267" s="71">
        <v>1.0</v>
      </c>
      <c r="C267" s="71">
        <v>1.0</v>
      </c>
      <c r="D267" s="71">
        <v>1.5</v>
      </c>
      <c r="E267" s="71">
        <v>1.0</v>
      </c>
      <c r="F267" s="172">
        <f>vlookup(VLOOKUP(A267,'Meal Plan Combinations'!A$5:E$17,2,false),indirect(I$1),2,false)*B267+vlookup(VLOOKUP(A267,'Meal Plan Combinations'!A$5:E$17,3,false),indirect(I$1),2,false)*C267+vlookup(VLOOKUP(A267,'Meal Plan Combinations'!A$5:E$17,4,false),indirect(I$1),2,false)*D267+vlookup(VLOOKUP(A267,'Meal Plan Combinations'!A$5:E$17,5,false),indirect(I$1),2,false)*E267</f>
        <v>1904.373</v>
      </c>
      <c r="G267" s="173">
        <f>abs(Generate!H$5-F267)</f>
        <v>1165.627</v>
      </c>
    </row>
    <row r="268">
      <c r="A268" s="71" t="s">
        <v>59</v>
      </c>
      <c r="B268" s="71">
        <v>1.0</v>
      </c>
      <c r="C268" s="71">
        <v>1.0</v>
      </c>
      <c r="D268" s="71">
        <v>1.5</v>
      </c>
      <c r="E268" s="71">
        <v>1.5</v>
      </c>
      <c r="F268" s="172">
        <f>vlookup(VLOOKUP(A268,'Meal Plan Combinations'!A$5:E$17,2,false),indirect(I$1),2,false)*B268+vlookup(VLOOKUP(A268,'Meal Plan Combinations'!A$5:E$17,3,false),indirect(I$1),2,false)*C268+vlookup(VLOOKUP(A268,'Meal Plan Combinations'!A$5:E$17,4,false),indirect(I$1),2,false)*D268+vlookup(VLOOKUP(A268,'Meal Plan Combinations'!A$5:E$17,5,false),indirect(I$1),2,false)*E268</f>
        <v>2041.367</v>
      </c>
      <c r="G268" s="173">
        <f>abs(Generate!H$5-F268)</f>
        <v>1028.633</v>
      </c>
    </row>
    <row r="269">
      <c r="A269" s="71" t="s">
        <v>59</v>
      </c>
      <c r="B269" s="71">
        <v>1.0</v>
      </c>
      <c r="C269" s="71">
        <v>1.0</v>
      </c>
      <c r="D269" s="71">
        <v>1.5</v>
      </c>
      <c r="E269" s="71">
        <v>2.0</v>
      </c>
      <c r="F269" s="172">
        <f>vlookup(VLOOKUP(A269,'Meal Plan Combinations'!A$5:E$17,2,false),indirect(I$1),2,false)*B269+vlookup(VLOOKUP(A269,'Meal Plan Combinations'!A$5:E$17,3,false),indirect(I$1),2,false)*C269+vlookup(VLOOKUP(A269,'Meal Plan Combinations'!A$5:E$17,4,false),indirect(I$1),2,false)*D269+vlookup(VLOOKUP(A269,'Meal Plan Combinations'!A$5:E$17,5,false),indirect(I$1),2,false)*E269</f>
        <v>2178.361</v>
      </c>
      <c r="G269" s="173">
        <f>abs(Generate!H$5-F269)</f>
        <v>891.639</v>
      </c>
    </row>
    <row r="270">
      <c r="A270" s="71" t="s">
        <v>59</v>
      </c>
      <c r="B270" s="71">
        <v>1.0</v>
      </c>
      <c r="C270" s="71">
        <v>1.0</v>
      </c>
      <c r="D270" s="71">
        <v>1.5</v>
      </c>
      <c r="E270" s="71">
        <v>2.5</v>
      </c>
      <c r="F270" s="172">
        <f>vlookup(VLOOKUP(A270,'Meal Plan Combinations'!A$5:E$17,2,false),indirect(I$1),2,false)*B270+vlookup(VLOOKUP(A270,'Meal Plan Combinations'!A$5:E$17,3,false),indirect(I$1),2,false)*C270+vlookup(VLOOKUP(A270,'Meal Plan Combinations'!A$5:E$17,4,false),indirect(I$1),2,false)*D270+vlookup(VLOOKUP(A270,'Meal Plan Combinations'!A$5:E$17,5,false),indirect(I$1),2,false)*E270</f>
        <v>2315.355</v>
      </c>
      <c r="G270" s="173">
        <f>abs(Generate!H$5-F270)</f>
        <v>754.645</v>
      </c>
    </row>
    <row r="271">
      <c r="A271" s="71" t="s">
        <v>59</v>
      </c>
      <c r="B271" s="71">
        <v>1.0</v>
      </c>
      <c r="C271" s="71">
        <v>1.0</v>
      </c>
      <c r="D271" s="71">
        <v>1.5</v>
      </c>
      <c r="E271" s="71">
        <v>3.0</v>
      </c>
      <c r="F271" s="172">
        <f>vlookup(VLOOKUP(A271,'Meal Plan Combinations'!A$5:E$17,2,false),indirect(I$1),2,false)*B271+vlookup(VLOOKUP(A271,'Meal Plan Combinations'!A$5:E$17,3,false),indirect(I$1),2,false)*C271+vlookup(VLOOKUP(A271,'Meal Plan Combinations'!A$5:E$17,4,false),indirect(I$1),2,false)*D271+vlookup(VLOOKUP(A271,'Meal Plan Combinations'!A$5:E$17,5,false),indirect(I$1),2,false)*E271</f>
        <v>2452.349</v>
      </c>
      <c r="G271" s="173">
        <f>abs(Generate!H$5-F271)</f>
        <v>617.651</v>
      </c>
    </row>
    <row r="272">
      <c r="A272" s="71" t="s">
        <v>59</v>
      </c>
      <c r="B272" s="71">
        <v>1.0</v>
      </c>
      <c r="C272" s="71">
        <v>1.0</v>
      </c>
      <c r="D272" s="71">
        <v>2.0</v>
      </c>
      <c r="E272" s="71">
        <v>0.5</v>
      </c>
      <c r="F272" s="172">
        <f>vlookup(VLOOKUP(A272,'Meal Plan Combinations'!A$5:E$17,2,false),indirect(I$1),2,false)*B272+vlookup(VLOOKUP(A272,'Meal Plan Combinations'!A$5:E$17,3,false),indirect(I$1),2,false)*C272+vlookup(VLOOKUP(A272,'Meal Plan Combinations'!A$5:E$17,4,false),indirect(I$1),2,false)*D272+vlookup(VLOOKUP(A272,'Meal Plan Combinations'!A$5:E$17,5,false),indirect(I$1),2,false)*E272</f>
        <v>2019.984</v>
      </c>
      <c r="G272" s="173">
        <f>abs(Generate!H$5-F272)</f>
        <v>1050.016</v>
      </c>
    </row>
    <row r="273">
      <c r="A273" s="71" t="s">
        <v>59</v>
      </c>
      <c r="B273" s="71">
        <v>1.0</v>
      </c>
      <c r="C273" s="71">
        <v>1.0</v>
      </c>
      <c r="D273" s="71">
        <v>2.0</v>
      </c>
      <c r="E273" s="71">
        <v>1.0</v>
      </c>
      <c r="F273" s="172">
        <f>vlookup(VLOOKUP(A273,'Meal Plan Combinations'!A$5:E$17,2,false),indirect(I$1),2,false)*B273+vlookup(VLOOKUP(A273,'Meal Plan Combinations'!A$5:E$17,3,false),indirect(I$1),2,false)*C273+vlookup(VLOOKUP(A273,'Meal Plan Combinations'!A$5:E$17,4,false),indirect(I$1),2,false)*D273+vlookup(VLOOKUP(A273,'Meal Plan Combinations'!A$5:E$17,5,false),indirect(I$1),2,false)*E273</f>
        <v>2156.978</v>
      </c>
      <c r="G273" s="173">
        <f>abs(Generate!H$5-F273)</f>
        <v>913.022</v>
      </c>
    </row>
    <row r="274">
      <c r="A274" s="71" t="s">
        <v>59</v>
      </c>
      <c r="B274" s="71">
        <v>1.0</v>
      </c>
      <c r="C274" s="71">
        <v>1.0</v>
      </c>
      <c r="D274" s="71">
        <v>2.0</v>
      </c>
      <c r="E274" s="71">
        <v>1.5</v>
      </c>
      <c r="F274" s="172">
        <f>vlookup(VLOOKUP(A274,'Meal Plan Combinations'!A$5:E$17,2,false),indirect(I$1),2,false)*B274+vlookup(VLOOKUP(A274,'Meal Plan Combinations'!A$5:E$17,3,false),indirect(I$1),2,false)*C274+vlookup(VLOOKUP(A274,'Meal Plan Combinations'!A$5:E$17,4,false),indirect(I$1),2,false)*D274+vlookup(VLOOKUP(A274,'Meal Plan Combinations'!A$5:E$17,5,false),indirect(I$1),2,false)*E274</f>
        <v>2293.972</v>
      </c>
      <c r="G274" s="173">
        <f>abs(Generate!H$5-F274)</f>
        <v>776.028</v>
      </c>
    </row>
    <row r="275">
      <c r="A275" s="71" t="s">
        <v>59</v>
      </c>
      <c r="B275" s="71">
        <v>1.0</v>
      </c>
      <c r="C275" s="71">
        <v>1.0</v>
      </c>
      <c r="D275" s="71">
        <v>2.0</v>
      </c>
      <c r="E275" s="71">
        <v>2.0</v>
      </c>
      <c r="F275" s="172">
        <f>vlookup(VLOOKUP(A275,'Meal Plan Combinations'!A$5:E$17,2,false),indirect(I$1),2,false)*B275+vlookup(VLOOKUP(A275,'Meal Plan Combinations'!A$5:E$17,3,false),indirect(I$1),2,false)*C275+vlookup(VLOOKUP(A275,'Meal Plan Combinations'!A$5:E$17,4,false),indirect(I$1),2,false)*D275+vlookup(VLOOKUP(A275,'Meal Plan Combinations'!A$5:E$17,5,false),indirect(I$1),2,false)*E275</f>
        <v>2430.966</v>
      </c>
      <c r="G275" s="173">
        <f>abs(Generate!H$5-F275)</f>
        <v>639.034</v>
      </c>
    </row>
    <row r="276">
      <c r="A276" s="71" t="s">
        <v>59</v>
      </c>
      <c r="B276" s="71">
        <v>1.0</v>
      </c>
      <c r="C276" s="71">
        <v>1.0</v>
      </c>
      <c r="D276" s="71">
        <v>2.0</v>
      </c>
      <c r="E276" s="71">
        <v>2.5</v>
      </c>
      <c r="F276" s="172">
        <f>vlookup(VLOOKUP(A276,'Meal Plan Combinations'!A$5:E$17,2,false),indirect(I$1),2,false)*B276+vlookup(VLOOKUP(A276,'Meal Plan Combinations'!A$5:E$17,3,false),indirect(I$1),2,false)*C276+vlookup(VLOOKUP(A276,'Meal Plan Combinations'!A$5:E$17,4,false),indirect(I$1),2,false)*D276+vlookup(VLOOKUP(A276,'Meal Plan Combinations'!A$5:E$17,5,false),indirect(I$1),2,false)*E276</f>
        <v>2567.96</v>
      </c>
      <c r="G276" s="173">
        <f>abs(Generate!H$5-F276)</f>
        <v>502.04</v>
      </c>
    </row>
    <row r="277">
      <c r="A277" s="71" t="s">
        <v>59</v>
      </c>
      <c r="B277" s="71">
        <v>1.0</v>
      </c>
      <c r="C277" s="71">
        <v>1.0</v>
      </c>
      <c r="D277" s="71">
        <v>2.0</v>
      </c>
      <c r="E277" s="71">
        <v>3.0</v>
      </c>
      <c r="F277" s="172">
        <f>vlookup(VLOOKUP(A277,'Meal Plan Combinations'!A$5:E$17,2,false),indirect(I$1),2,false)*B277+vlookup(VLOOKUP(A277,'Meal Plan Combinations'!A$5:E$17,3,false),indirect(I$1),2,false)*C277+vlookup(VLOOKUP(A277,'Meal Plan Combinations'!A$5:E$17,4,false),indirect(I$1),2,false)*D277+vlookup(VLOOKUP(A277,'Meal Plan Combinations'!A$5:E$17,5,false),indirect(I$1),2,false)*E277</f>
        <v>2704.954</v>
      </c>
      <c r="G277" s="173">
        <f>abs(Generate!H$5-F277)</f>
        <v>365.046</v>
      </c>
    </row>
    <row r="278">
      <c r="A278" s="71" t="s">
        <v>59</v>
      </c>
      <c r="B278" s="71">
        <v>1.0</v>
      </c>
      <c r="C278" s="71">
        <v>1.0</v>
      </c>
      <c r="D278" s="71">
        <v>2.5</v>
      </c>
      <c r="E278" s="71">
        <v>0.5</v>
      </c>
      <c r="F278" s="172">
        <f>vlookup(VLOOKUP(A278,'Meal Plan Combinations'!A$5:E$17,2,false),indirect(I$1),2,false)*B278+vlookup(VLOOKUP(A278,'Meal Plan Combinations'!A$5:E$17,3,false),indirect(I$1),2,false)*C278+vlookup(VLOOKUP(A278,'Meal Plan Combinations'!A$5:E$17,4,false),indirect(I$1),2,false)*D278+vlookup(VLOOKUP(A278,'Meal Plan Combinations'!A$5:E$17,5,false),indirect(I$1),2,false)*E278</f>
        <v>2272.589</v>
      </c>
      <c r="G278" s="173">
        <f>abs(Generate!H$5-F278)</f>
        <v>797.411</v>
      </c>
    </row>
    <row r="279">
      <c r="A279" s="71" t="s">
        <v>59</v>
      </c>
      <c r="B279" s="71">
        <v>1.0</v>
      </c>
      <c r="C279" s="71">
        <v>1.0</v>
      </c>
      <c r="D279" s="71">
        <v>2.5</v>
      </c>
      <c r="E279" s="71">
        <v>1.0</v>
      </c>
      <c r="F279" s="172">
        <f>vlookup(VLOOKUP(A279,'Meal Plan Combinations'!A$5:E$17,2,false),indirect(I$1),2,false)*B279+vlookup(VLOOKUP(A279,'Meal Plan Combinations'!A$5:E$17,3,false),indirect(I$1),2,false)*C279+vlookup(VLOOKUP(A279,'Meal Plan Combinations'!A$5:E$17,4,false),indirect(I$1),2,false)*D279+vlookup(VLOOKUP(A279,'Meal Plan Combinations'!A$5:E$17,5,false),indirect(I$1),2,false)*E279</f>
        <v>2409.583</v>
      </c>
      <c r="G279" s="173">
        <f>abs(Generate!H$5-F279)</f>
        <v>660.417</v>
      </c>
    </row>
    <row r="280">
      <c r="A280" s="71" t="s">
        <v>59</v>
      </c>
      <c r="B280" s="71">
        <v>1.0</v>
      </c>
      <c r="C280" s="71">
        <v>1.0</v>
      </c>
      <c r="D280" s="71">
        <v>2.5</v>
      </c>
      <c r="E280" s="71">
        <v>1.5</v>
      </c>
      <c r="F280" s="172">
        <f>vlookup(VLOOKUP(A280,'Meal Plan Combinations'!A$5:E$17,2,false),indirect(I$1),2,false)*B280+vlookup(VLOOKUP(A280,'Meal Plan Combinations'!A$5:E$17,3,false),indirect(I$1),2,false)*C280+vlookup(VLOOKUP(A280,'Meal Plan Combinations'!A$5:E$17,4,false),indirect(I$1),2,false)*D280+vlookup(VLOOKUP(A280,'Meal Plan Combinations'!A$5:E$17,5,false),indirect(I$1),2,false)*E280</f>
        <v>2546.577</v>
      </c>
      <c r="G280" s="173">
        <f>abs(Generate!H$5-F280)</f>
        <v>523.423</v>
      </c>
    </row>
    <row r="281">
      <c r="A281" s="71" t="s">
        <v>59</v>
      </c>
      <c r="B281" s="71">
        <v>1.0</v>
      </c>
      <c r="C281" s="71">
        <v>1.0</v>
      </c>
      <c r="D281" s="71">
        <v>2.5</v>
      </c>
      <c r="E281" s="71">
        <v>2.0</v>
      </c>
      <c r="F281" s="172">
        <f>vlookup(VLOOKUP(A281,'Meal Plan Combinations'!A$5:E$17,2,false),indirect(I$1),2,false)*B281+vlookup(VLOOKUP(A281,'Meal Plan Combinations'!A$5:E$17,3,false),indirect(I$1),2,false)*C281+vlookup(VLOOKUP(A281,'Meal Plan Combinations'!A$5:E$17,4,false),indirect(I$1),2,false)*D281+vlookup(VLOOKUP(A281,'Meal Plan Combinations'!A$5:E$17,5,false),indirect(I$1),2,false)*E281</f>
        <v>2683.571</v>
      </c>
      <c r="G281" s="173">
        <f>abs(Generate!H$5-F281)</f>
        <v>386.429</v>
      </c>
    </row>
    <row r="282">
      <c r="A282" s="71" t="s">
        <v>59</v>
      </c>
      <c r="B282" s="71">
        <v>1.0</v>
      </c>
      <c r="C282" s="71">
        <v>1.0</v>
      </c>
      <c r="D282" s="71">
        <v>2.5</v>
      </c>
      <c r="E282" s="71">
        <v>2.5</v>
      </c>
      <c r="F282" s="172">
        <f>vlookup(VLOOKUP(A282,'Meal Plan Combinations'!A$5:E$17,2,false),indirect(I$1),2,false)*B282+vlookup(VLOOKUP(A282,'Meal Plan Combinations'!A$5:E$17,3,false),indirect(I$1),2,false)*C282+vlookup(VLOOKUP(A282,'Meal Plan Combinations'!A$5:E$17,4,false),indirect(I$1),2,false)*D282+vlookup(VLOOKUP(A282,'Meal Plan Combinations'!A$5:E$17,5,false),indirect(I$1),2,false)*E282</f>
        <v>2820.565</v>
      </c>
      <c r="G282" s="173">
        <f>abs(Generate!H$5-F282)</f>
        <v>249.435</v>
      </c>
    </row>
    <row r="283">
      <c r="A283" s="71" t="s">
        <v>59</v>
      </c>
      <c r="B283" s="71">
        <v>1.0</v>
      </c>
      <c r="C283" s="71">
        <v>1.0</v>
      </c>
      <c r="D283" s="71">
        <v>2.5</v>
      </c>
      <c r="E283" s="71">
        <v>3.0</v>
      </c>
      <c r="F283" s="172">
        <f>vlookup(VLOOKUP(A283,'Meal Plan Combinations'!A$5:E$17,2,false),indirect(I$1),2,false)*B283+vlookup(VLOOKUP(A283,'Meal Plan Combinations'!A$5:E$17,3,false),indirect(I$1),2,false)*C283+vlookup(VLOOKUP(A283,'Meal Plan Combinations'!A$5:E$17,4,false),indirect(I$1),2,false)*D283+vlookup(VLOOKUP(A283,'Meal Plan Combinations'!A$5:E$17,5,false),indirect(I$1),2,false)*E283</f>
        <v>2957.559</v>
      </c>
      <c r="G283" s="173">
        <f>abs(Generate!H$5-F283)</f>
        <v>112.441</v>
      </c>
    </row>
    <row r="284">
      <c r="A284" s="71" t="s">
        <v>59</v>
      </c>
      <c r="B284" s="71">
        <v>1.0</v>
      </c>
      <c r="C284" s="71">
        <v>1.0</v>
      </c>
      <c r="D284" s="71">
        <v>3.0</v>
      </c>
      <c r="E284" s="71">
        <v>0.5</v>
      </c>
      <c r="F284" s="172">
        <f>vlookup(VLOOKUP(A284,'Meal Plan Combinations'!A$5:E$17,2,false),indirect(I$1),2,false)*B284+vlookup(VLOOKUP(A284,'Meal Plan Combinations'!A$5:E$17,3,false),indirect(I$1),2,false)*C284+vlookup(VLOOKUP(A284,'Meal Plan Combinations'!A$5:E$17,4,false),indirect(I$1),2,false)*D284+vlookup(VLOOKUP(A284,'Meal Plan Combinations'!A$5:E$17,5,false),indirect(I$1),2,false)*E284</f>
        <v>2525.194</v>
      </c>
      <c r="G284" s="173">
        <f>abs(Generate!H$5-F284)</f>
        <v>544.806</v>
      </c>
    </row>
    <row r="285">
      <c r="A285" s="71" t="s">
        <v>59</v>
      </c>
      <c r="B285" s="71">
        <v>1.0</v>
      </c>
      <c r="C285" s="71">
        <v>1.0</v>
      </c>
      <c r="D285" s="71">
        <v>3.0</v>
      </c>
      <c r="E285" s="71">
        <v>1.0</v>
      </c>
      <c r="F285" s="172">
        <f>vlookup(VLOOKUP(A285,'Meal Plan Combinations'!A$5:E$17,2,false),indirect(I$1),2,false)*B285+vlookup(VLOOKUP(A285,'Meal Plan Combinations'!A$5:E$17,3,false),indirect(I$1),2,false)*C285+vlookup(VLOOKUP(A285,'Meal Plan Combinations'!A$5:E$17,4,false),indirect(I$1),2,false)*D285+vlookup(VLOOKUP(A285,'Meal Plan Combinations'!A$5:E$17,5,false),indirect(I$1),2,false)*E285</f>
        <v>2662.188</v>
      </c>
      <c r="G285" s="173">
        <f>abs(Generate!H$5-F285)</f>
        <v>407.812</v>
      </c>
    </row>
    <row r="286">
      <c r="A286" s="71" t="s">
        <v>59</v>
      </c>
      <c r="B286" s="71">
        <v>1.0</v>
      </c>
      <c r="C286" s="71">
        <v>1.0</v>
      </c>
      <c r="D286" s="71">
        <v>3.0</v>
      </c>
      <c r="E286" s="71">
        <v>1.5</v>
      </c>
      <c r="F286" s="172">
        <f>vlookup(VLOOKUP(A286,'Meal Plan Combinations'!A$5:E$17,2,false),indirect(I$1),2,false)*B286+vlookup(VLOOKUP(A286,'Meal Plan Combinations'!A$5:E$17,3,false),indirect(I$1),2,false)*C286+vlookup(VLOOKUP(A286,'Meal Plan Combinations'!A$5:E$17,4,false),indirect(I$1),2,false)*D286+vlookup(VLOOKUP(A286,'Meal Plan Combinations'!A$5:E$17,5,false),indirect(I$1),2,false)*E286</f>
        <v>2799.182</v>
      </c>
      <c r="G286" s="173">
        <f>abs(Generate!H$5-F286)</f>
        <v>270.818</v>
      </c>
    </row>
    <row r="287">
      <c r="A287" s="71" t="s">
        <v>59</v>
      </c>
      <c r="B287" s="71">
        <v>1.0</v>
      </c>
      <c r="C287" s="71">
        <v>1.0</v>
      </c>
      <c r="D287" s="71">
        <v>3.0</v>
      </c>
      <c r="E287" s="71">
        <v>2.0</v>
      </c>
      <c r="F287" s="172">
        <f>vlookup(VLOOKUP(A287,'Meal Plan Combinations'!A$5:E$17,2,false),indirect(I$1),2,false)*B287+vlookup(VLOOKUP(A287,'Meal Plan Combinations'!A$5:E$17,3,false),indirect(I$1),2,false)*C287+vlookup(VLOOKUP(A287,'Meal Plan Combinations'!A$5:E$17,4,false),indirect(I$1),2,false)*D287+vlookup(VLOOKUP(A287,'Meal Plan Combinations'!A$5:E$17,5,false),indirect(I$1),2,false)*E287</f>
        <v>2936.176</v>
      </c>
      <c r="G287" s="173">
        <f>abs(Generate!H$5-F287)</f>
        <v>133.824</v>
      </c>
    </row>
    <row r="288">
      <c r="A288" s="71" t="s">
        <v>59</v>
      </c>
      <c r="B288" s="71">
        <v>1.0</v>
      </c>
      <c r="C288" s="71">
        <v>1.0</v>
      </c>
      <c r="D288" s="71">
        <v>3.0</v>
      </c>
      <c r="E288" s="71">
        <v>2.5</v>
      </c>
      <c r="F288" s="172">
        <f>vlookup(VLOOKUP(A288,'Meal Plan Combinations'!A$5:E$17,2,false),indirect(I$1),2,false)*B288+vlookup(VLOOKUP(A288,'Meal Plan Combinations'!A$5:E$17,3,false),indirect(I$1),2,false)*C288+vlookup(VLOOKUP(A288,'Meal Plan Combinations'!A$5:E$17,4,false),indirect(I$1),2,false)*D288+vlookup(VLOOKUP(A288,'Meal Plan Combinations'!A$5:E$17,5,false),indirect(I$1),2,false)*E288</f>
        <v>3073.17</v>
      </c>
      <c r="G288" s="173">
        <f>abs(Generate!H$5-F288)</f>
        <v>3.17</v>
      </c>
    </row>
    <row r="289">
      <c r="A289" s="71" t="s">
        <v>59</v>
      </c>
      <c r="B289" s="71">
        <v>1.0</v>
      </c>
      <c r="C289" s="71">
        <v>1.0</v>
      </c>
      <c r="D289" s="71">
        <v>3.0</v>
      </c>
      <c r="E289" s="71">
        <v>3.0</v>
      </c>
      <c r="F289" s="172">
        <f>vlookup(VLOOKUP(A289,'Meal Plan Combinations'!A$5:E$17,2,false),indirect(I$1),2,false)*B289+vlookup(VLOOKUP(A289,'Meal Plan Combinations'!A$5:E$17,3,false),indirect(I$1),2,false)*C289+vlookup(VLOOKUP(A289,'Meal Plan Combinations'!A$5:E$17,4,false),indirect(I$1),2,false)*D289+vlookup(VLOOKUP(A289,'Meal Plan Combinations'!A$5:E$17,5,false),indirect(I$1),2,false)*E289</f>
        <v>3210.164</v>
      </c>
      <c r="G289" s="173">
        <f>abs(Generate!H$5-F289)</f>
        <v>140.164</v>
      </c>
    </row>
    <row r="290">
      <c r="A290" s="71" t="s">
        <v>59</v>
      </c>
      <c r="B290" s="71">
        <v>1.0</v>
      </c>
      <c r="C290" s="71">
        <v>1.5</v>
      </c>
      <c r="D290" s="71">
        <v>0.5</v>
      </c>
      <c r="E290" s="71">
        <v>0.5</v>
      </c>
      <c r="F290" s="172">
        <f>vlookup(VLOOKUP(A290,'Meal Plan Combinations'!A$5:E$17,2,false),indirect(I$1),2,false)*B290+vlookup(VLOOKUP(A290,'Meal Plan Combinations'!A$5:E$17,3,false),indirect(I$1),2,false)*C290+vlookup(VLOOKUP(A290,'Meal Plan Combinations'!A$5:E$17,4,false),indirect(I$1),2,false)*D290+vlookup(VLOOKUP(A290,'Meal Plan Combinations'!A$5:E$17,5,false),indirect(I$1),2,false)*E290</f>
        <v>1489.659</v>
      </c>
      <c r="G290" s="173">
        <f>abs(Generate!H$5-F290)</f>
        <v>1580.341</v>
      </c>
    </row>
    <row r="291">
      <c r="A291" s="71" t="s">
        <v>59</v>
      </c>
      <c r="B291" s="71">
        <v>1.0</v>
      </c>
      <c r="C291" s="71">
        <v>1.5</v>
      </c>
      <c r="D291" s="71">
        <v>0.5</v>
      </c>
      <c r="E291" s="71">
        <v>1.0</v>
      </c>
      <c r="F291" s="172">
        <f>vlookup(VLOOKUP(A291,'Meal Plan Combinations'!A$5:E$17,2,false),indirect(I$1),2,false)*B291+vlookup(VLOOKUP(A291,'Meal Plan Combinations'!A$5:E$17,3,false),indirect(I$1),2,false)*C291+vlookup(VLOOKUP(A291,'Meal Plan Combinations'!A$5:E$17,4,false),indirect(I$1),2,false)*D291+vlookup(VLOOKUP(A291,'Meal Plan Combinations'!A$5:E$17,5,false),indirect(I$1),2,false)*E291</f>
        <v>1626.653</v>
      </c>
      <c r="G291" s="173">
        <f>abs(Generate!H$5-F291)</f>
        <v>1443.347</v>
      </c>
    </row>
    <row r="292">
      <c r="A292" s="71" t="s">
        <v>59</v>
      </c>
      <c r="B292" s="71">
        <v>1.0</v>
      </c>
      <c r="C292" s="71">
        <v>1.5</v>
      </c>
      <c r="D292" s="71">
        <v>0.5</v>
      </c>
      <c r="E292" s="71">
        <v>1.5</v>
      </c>
      <c r="F292" s="172">
        <f>vlookup(VLOOKUP(A292,'Meal Plan Combinations'!A$5:E$17,2,false),indirect(I$1),2,false)*B292+vlookup(VLOOKUP(A292,'Meal Plan Combinations'!A$5:E$17,3,false),indirect(I$1),2,false)*C292+vlookup(VLOOKUP(A292,'Meal Plan Combinations'!A$5:E$17,4,false),indirect(I$1),2,false)*D292+vlookup(VLOOKUP(A292,'Meal Plan Combinations'!A$5:E$17,5,false),indirect(I$1),2,false)*E292</f>
        <v>1763.647</v>
      </c>
      <c r="G292" s="173">
        <f>abs(Generate!H$5-F292)</f>
        <v>1306.353</v>
      </c>
    </row>
    <row r="293">
      <c r="A293" s="71" t="s">
        <v>59</v>
      </c>
      <c r="B293" s="71">
        <v>1.0</v>
      </c>
      <c r="C293" s="71">
        <v>1.5</v>
      </c>
      <c r="D293" s="71">
        <v>0.5</v>
      </c>
      <c r="E293" s="71">
        <v>2.0</v>
      </c>
      <c r="F293" s="172">
        <f>vlookup(VLOOKUP(A293,'Meal Plan Combinations'!A$5:E$17,2,false),indirect(I$1),2,false)*B293+vlookup(VLOOKUP(A293,'Meal Plan Combinations'!A$5:E$17,3,false),indirect(I$1),2,false)*C293+vlookup(VLOOKUP(A293,'Meal Plan Combinations'!A$5:E$17,4,false),indirect(I$1),2,false)*D293+vlookup(VLOOKUP(A293,'Meal Plan Combinations'!A$5:E$17,5,false),indirect(I$1),2,false)*E293</f>
        <v>1900.641</v>
      </c>
      <c r="G293" s="173">
        <f>abs(Generate!H$5-F293)</f>
        <v>1169.359</v>
      </c>
    </row>
    <row r="294">
      <c r="A294" s="71" t="s">
        <v>59</v>
      </c>
      <c r="B294" s="71">
        <v>1.0</v>
      </c>
      <c r="C294" s="71">
        <v>1.5</v>
      </c>
      <c r="D294" s="71">
        <v>0.5</v>
      </c>
      <c r="E294" s="71">
        <v>2.5</v>
      </c>
      <c r="F294" s="172">
        <f>vlookup(VLOOKUP(A294,'Meal Plan Combinations'!A$5:E$17,2,false),indirect(I$1),2,false)*B294+vlookup(VLOOKUP(A294,'Meal Plan Combinations'!A$5:E$17,3,false),indirect(I$1),2,false)*C294+vlookup(VLOOKUP(A294,'Meal Plan Combinations'!A$5:E$17,4,false),indirect(I$1),2,false)*D294+vlookup(VLOOKUP(A294,'Meal Plan Combinations'!A$5:E$17,5,false),indirect(I$1),2,false)*E294</f>
        <v>2037.635</v>
      </c>
      <c r="G294" s="173">
        <f>abs(Generate!H$5-F294)</f>
        <v>1032.365</v>
      </c>
    </row>
    <row r="295">
      <c r="A295" s="71" t="s">
        <v>59</v>
      </c>
      <c r="B295" s="71">
        <v>1.0</v>
      </c>
      <c r="C295" s="71">
        <v>1.5</v>
      </c>
      <c r="D295" s="71">
        <v>0.5</v>
      </c>
      <c r="E295" s="71">
        <v>3.0</v>
      </c>
      <c r="F295" s="172">
        <f>vlookup(VLOOKUP(A295,'Meal Plan Combinations'!A$5:E$17,2,false),indirect(I$1),2,false)*B295+vlookup(VLOOKUP(A295,'Meal Plan Combinations'!A$5:E$17,3,false),indirect(I$1),2,false)*C295+vlookup(VLOOKUP(A295,'Meal Plan Combinations'!A$5:E$17,4,false),indirect(I$1),2,false)*D295+vlookup(VLOOKUP(A295,'Meal Plan Combinations'!A$5:E$17,5,false),indirect(I$1),2,false)*E295</f>
        <v>2174.629</v>
      </c>
      <c r="G295" s="173">
        <f>abs(Generate!H$5-F295)</f>
        <v>895.371</v>
      </c>
    </row>
    <row r="296">
      <c r="A296" s="71" t="s">
        <v>59</v>
      </c>
      <c r="B296" s="71">
        <v>1.0</v>
      </c>
      <c r="C296" s="71">
        <v>1.5</v>
      </c>
      <c r="D296" s="71">
        <v>1.0</v>
      </c>
      <c r="E296" s="71">
        <v>0.5</v>
      </c>
      <c r="F296" s="172">
        <f>vlookup(VLOOKUP(A296,'Meal Plan Combinations'!A$5:E$17,2,false),indirect(I$1),2,false)*B296+vlookup(VLOOKUP(A296,'Meal Plan Combinations'!A$5:E$17,3,false),indirect(I$1),2,false)*C296+vlookup(VLOOKUP(A296,'Meal Plan Combinations'!A$5:E$17,4,false),indirect(I$1),2,false)*D296+vlookup(VLOOKUP(A296,'Meal Plan Combinations'!A$5:E$17,5,false),indirect(I$1),2,false)*E296</f>
        <v>1742.264</v>
      </c>
      <c r="G296" s="173">
        <f>abs(Generate!H$5-F296)</f>
        <v>1327.736</v>
      </c>
    </row>
    <row r="297">
      <c r="A297" s="71" t="s">
        <v>59</v>
      </c>
      <c r="B297" s="71">
        <v>1.0</v>
      </c>
      <c r="C297" s="71">
        <v>1.5</v>
      </c>
      <c r="D297" s="71">
        <v>1.0</v>
      </c>
      <c r="E297" s="71">
        <v>1.0</v>
      </c>
      <c r="F297" s="172">
        <f>vlookup(VLOOKUP(A297,'Meal Plan Combinations'!A$5:E$17,2,false),indirect(I$1),2,false)*B297+vlookup(VLOOKUP(A297,'Meal Plan Combinations'!A$5:E$17,3,false),indirect(I$1),2,false)*C297+vlookup(VLOOKUP(A297,'Meal Plan Combinations'!A$5:E$17,4,false),indirect(I$1),2,false)*D297+vlookup(VLOOKUP(A297,'Meal Plan Combinations'!A$5:E$17,5,false),indirect(I$1),2,false)*E297</f>
        <v>1879.258</v>
      </c>
      <c r="G297" s="173">
        <f>abs(Generate!H$5-F297)</f>
        <v>1190.742</v>
      </c>
    </row>
    <row r="298">
      <c r="A298" s="71" t="s">
        <v>59</v>
      </c>
      <c r="B298" s="71">
        <v>1.0</v>
      </c>
      <c r="C298" s="71">
        <v>1.5</v>
      </c>
      <c r="D298" s="71">
        <v>1.0</v>
      </c>
      <c r="E298" s="71">
        <v>1.5</v>
      </c>
      <c r="F298" s="172">
        <f>vlookup(VLOOKUP(A298,'Meal Plan Combinations'!A$5:E$17,2,false),indirect(I$1),2,false)*B298+vlookup(VLOOKUP(A298,'Meal Plan Combinations'!A$5:E$17,3,false),indirect(I$1),2,false)*C298+vlookup(VLOOKUP(A298,'Meal Plan Combinations'!A$5:E$17,4,false),indirect(I$1),2,false)*D298+vlookup(VLOOKUP(A298,'Meal Plan Combinations'!A$5:E$17,5,false),indirect(I$1),2,false)*E298</f>
        <v>2016.252</v>
      </c>
      <c r="G298" s="173">
        <f>abs(Generate!H$5-F298)</f>
        <v>1053.748</v>
      </c>
    </row>
    <row r="299">
      <c r="A299" s="71" t="s">
        <v>59</v>
      </c>
      <c r="B299" s="71">
        <v>1.0</v>
      </c>
      <c r="C299" s="71">
        <v>1.5</v>
      </c>
      <c r="D299" s="71">
        <v>1.0</v>
      </c>
      <c r="E299" s="71">
        <v>2.0</v>
      </c>
      <c r="F299" s="172">
        <f>vlookup(VLOOKUP(A299,'Meal Plan Combinations'!A$5:E$17,2,false),indirect(I$1),2,false)*B299+vlookup(VLOOKUP(A299,'Meal Plan Combinations'!A$5:E$17,3,false),indirect(I$1),2,false)*C299+vlookup(VLOOKUP(A299,'Meal Plan Combinations'!A$5:E$17,4,false),indirect(I$1),2,false)*D299+vlookup(VLOOKUP(A299,'Meal Plan Combinations'!A$5:E$17,5,false),indirect(I$1),2,false)*E299</f>
        <v>2153.246</v>
      </c>
      <c r="G299" s="173">
        <f>abs(Generate!H$5-F299)</f>
        <v>916.754</v>
      </c>
    </row>
    <row r="300">
      <c r="A300" s="71" t="s">
        <v>59</v>
      </c>
      <c r="B300" s="71">
        <v>1.0</v>
      </c>
      <c r="C300" s="71">
        <v>1.5</v>
      </c>
      <c r="D300" s="71">
        <v>1.0</v>
      </c>
      <c r="E300" s="71">
        <v>2.5</v>
      </c>
      <c r="F300" s="172">
        <f>vlookup(VLOOKUP(A300,'Meal Plan Combinations'!A$5:E$17,2,false),indirect(I$1),2,false)*B300+vlookup(VLOOKUP(A300,'Meal Plan Combinations'!A$5:E$17,3,false),indirect(I$1),2,false)*C300+vlookup(VLOOKUP(A300,'Meal Plan Combinations'!A$5:E$17,4,false),indirect(I$1),2,false)*D300+vlookup(VLOOKUP(A300,'Meal Plan Combinations'!A$5:E$17,5,false),indirect(I$1),2,false)*E300</f>
        <v>2290.24</v>
      </c>
      <c r="G300" s="173">
        <f>abs(Generate!H$5-F300)</f>
        <v>779.76</v>
      </c>
    </row>
    <row r="301">
      <c r="A301" s="71" t="s">
        <v>59</v>
      </c>
      <c r="B301" s="71">
        <v>1.0</v>
      </c>
      <c r="C301" s="71">
        <v>1.5</v>
      </c>
      <c r="D301" s="71">
        <v>1.0</v>
      </c>
      <c r="E301" s="71">
        <v>3.0</v>
      </c>
      <c r="F301" s="172">
        <f>vlookup(VLOOKUP(A301,'Meal Plan Combinations'!A$5:E$17,2,false),indirect(I$1),2,false)*B301+vlookup(VLOOKUP(A301,'Meal Plan Combinations'!A$5:E$17,3,false),indirect(I$1),2,false)*C301+vlookup(VLOOKUP(A301,'Meal Plan Combinations'!A$5:E$17,4,false),indirect(I$1),2,false)*D301+vlookup(VLOOKUP(A301,'Meal Plan Combinations'!A$5:E$17,5,false),indirect(I$1),2,false)*E301</f>
        <v>2427.234</v>
      </c>
      <c r="G301" s="173">
        <f>abs(Generate!H$5-F301)</f>
        <v>642.766</v>
      </c>
    </row>
    <row r="302">
      <c r="A302" s="71" t="s">
        <v>59</v>
      </c>
      <c r="B302" s="71">
        <v>1.0</v>
      </c>
      <c r="C302" s="71">
        <v>1.5</v>
      </c>
      <c r="D302" s="71">
        <v>1.5</v>
      </c>
      <c r="E302" s="71">
        <v>0.5</v>
      </c>
      <c r="F302" s="172">
        <f>vlookup(VLOOKUP(A302,'Meal Plan Combinations'!A$5:E$17,2,false),indirect(I$1),2,false)*B302+vlookup(VLOOKUP(A302,'Meal Plan Combinations'!A$5:E$17,3,false),indirect(I$1),2,false)*C302+vlookup(VLOOKUP(A302,'Meal Plan Combinations'!A$5:E$17,4,false),indirect(I$1),2,false)*D302+vlookup(VLOOKUP(A302,'Meal Plan Combinations'!A$5:E$17,5,false),indirect(I$1),2,false)*E302</f>
        <v>1994.869</v>
      </c>
      <c r="G302" s="173">
        <f>abs(Generate!H$5-F302)</f>
        <v>1075.131</v>
      </c>
    </row>
    <row r="303">
      <c r="A303" s="71" t="s">
        <v>59</v>
      </c>
      <c r="B303" s="71">
        <v>1.0</v>
      </c>
      <c r="C303" s="71">
        <v>1.5</v>
      </c>
      <c r="D303" s="71">
        <v>1.5</v>
      </c>
      <c r="E303" s="71">
        <v>1.0</v>
      </c>
      <c r="F303" s="172">
        <f>vlookup(VLOOKUP(A303,'Meal Plan Combinations'!A$5:E$17,2,false),indirect(I$1),2,false)*B303+vlookup(VLOOKUP(A303,'Meal Plan Combinations'!A$5:E$17,3,false),indirect(I$1),2,false)*C303+vlookup(VLOOKUP(A303,'Meal Plan Combinations'!A$5:E$17,4,false),indirect(I$1),2,false)*D303+vlookup(VLOOKUP(A303,'Meal Plan Combinations'!A$5:E$17,5,false),indirect(I$1),2,false)*E303</f>
        <v>2131.863</v>
      </c>
      <c r="G303" s="173">
        <f>abs(Generate!H$5-F303)</f>
        <v>938.137</v>
      </c>
    </row>
    <row r="304">
      <c r="A304" s="71" t="s">
        <v>59</v>
      </c>
      <c r="B304" s="71">
        <v>1.0</v>
      </c>
      <c r="C304" s="71">
        <v>1.5</v>
      </c>
      <c r="D304" s="71">
        <v>1.5</v>
      </c>
      <c r="E304" s="71">
        <v>1.5</v>
      </c>
      <c r="F304" s="172">
        <f>vlookup(VLOOKUP(A304,'Meal Plan Combinations'!A$5:E$17,2,false),indirect(I$1),2,false)*B304+vlookup(VLOOKUP(A304,'Meal Plan Combinations'!A$5:E$17,3,false),indirect(I$1),2,false)*C304+vlookup(VLOOKUP(A304,'Meal Plan Combinations'!A$5:E$17,4,false),indirect(I$1),2,false)*D304+vlookup(VLOOKUP(A304,'Meal Plan Combinations'!A$5:E$17,5,false),indirect(I$1),2,false)*E304</f>
        <v>2268.857</v>
      </c>
      <c r="G304" s="173">
        <f>abs(Generate!H$5-F304)</f>
        <v>801.143</v>
      </c>
    </row>
    <row r="305">
      <c r="A305" s="71" t="s">
        <v>59</v>
      </c>
      <c r="B305" s="71">
        <v>1.0</v>
      </c>
      <c r="C305" s="71">
        <v>1.5</v>
      </c>
      <c r="D305" s="71">
        <v>1.5</v>
      </c>
      <c r="E305" s="71">
        <v>2.0</v>
      </c>
      <c r="F305" s="172">
        <f>vlookup(VLOOKUP(A305,'Meal Plan Combinations'!A$5:E$17,2,false),indirect(I$1),2,false)*B305+vlookup(VLOOKUP(A305,'Meal Plan Combinations'!A$5:E$17,3,false),indirect(I$1),2,false)*C305+vlookup(VLOOKUP(A305,'Meal Plan Combinations'!A$5:E$17,4,false),indirect(I$1),2,false)*D305+vlookup(VLOOKUP(A305,'Meal Plan Combinations'!A$5:E$17,5,false),indirect(I$1),2,false)*E305</f>
        <v>2405.851</v>
      </c>
      <c r="G305" s="173">
        <f>abs(Generate!H$5-F305)</f>
        <v>664.149</v>
      </c>
    </row>
    <row r="306">
      <c r="A306" s="71" t="s">
        <v>59</v>
      </c>
      <c r="B306" s="71">
        <v>1.0</v>
      </c>
      <c r="C306" s="71">
        <v>1.5</v>
      </c>
      <c r="D306" s="71">
        <v>1.5</v>
      </c>
      <c r="E306" s="71">
        <v>2.5</v>
      </c>
      <c r="F306" s="172">
        <f>vlookup(VLOOKUP(A306,'Meal Plan Combinations'!A$5:E$17,2,false),indirect(I$1),2,false)*B306+vlookup(VLOOKUP(A306,'Meal Plan Combinations'!A$5:E$17,3,false),indirect(I$1),2,false)*C306+vlookup(VLOOKUP(A306,'Meal Plan Combinations'!A$5:E$17,4,false),indirect(I$1),2,false)*D306+vlookup(VLOOKUP(A306,'Meal Plan Combinations'!A$5:E$17,5,false),indirect(I$1),2,false)*E306</f>
        <v>2542.845</v>
      </c>
      <c r="G306" s="173">
        <f>abs(Generate!H$5-F306)</f>
        <v>527.155</v>
      </c>
    </row>
    <row r="307">
      <c r="A307" s="71" t="s">
        <v>59</v>
      </c>
      <c r="B307" s="71">
        <v>1.0</v>
      </c>
      <c r="C307" s="71">
        <v>1.5</v>
      </c>
      <c r="D307" s="71">
        <v>1.5</v>
      </c>
      <c r="E307" s="71">
        <v>3.0</v>
      </c>
      <c r="F307" s="172">
        <f>vlookup(VLOOKUP(A307,'Meal Plan Combinations'!A$5:E$17,2,false),indirect(I$1),2,false)*B307+vlookup(VLOOKUP(A307,'Meal Plan Combinations'!A$5:E$17,3,false),indirect(I$1),2,false)*C307+vlookup(VLOOKUP(A307,'Meal Plan Combinations'!A$5:E$17,4,false),indirect(I$1),2,false)*D307+vlookup(VLOOKUP(A307,'Meal Plan Combinations'!A$5:E$17,5,false),indirect(I$1),2,false)*E307</f>
        <v>2679.839</v>
      </c>
      <c r="G307" s="173">
        <f>abs(Generate!H$5-F307)</f>
        <v>390.161</v>
      </c>
    </row>
    <row r="308">
      <c r="A308" s="71" t="s">
        <v>59</v>
      </c>
      <c r="B308" s="71">
        <v>1.0</v>
      </c>
      <c r="C308" s="71">
        <v>1.5</v>
      </c>
      <c r="D308" s="71">
        <v>2.0</v>
      </c>
      <c r="E308" s="71">
        <v>0.5</v>
      </c>
      <c r="F308" s="172">
        <f>vlookup(VLOOKUP(A308,'Meal Plan Combinations'!A$5:E$17,2,false),indirect(I$1),2,false)*B308+vlookup(VLOOKUP(A308,'Meal Plan Combinations'!A$5:E$17,3,false),indirect(I$1),2,false)*C308+vlookup(VLOOKUP(A308,'Meal Plan Combinations'!A$5:E$17,4,false),indirect(I$1),2,false)*D308+vlookup(VLOOKUP(A308,'Meal Plan Combinations'!A$5:E$17,5,false),indirect(I$1),2,false)*E308</f>
        <v>2247.474</v>
      </c>
      <c r="G308" s="173">
        <f>abs(Generate!H$5-F308)</f>
        <v>822.526</v>
      </c>
    </row>
    <row r="309">
      <c r="A309" s="71" t="s">
        <v>59</v>
      </c>
      <c r="B309" s="71">
        <v>1.0</v>
      </c>
      <c r="C309" s="71">
        <v>1.5</v>
      </c>
      <c r="D309" s="71">
        <v>2.0</v>
      </c>
      <c r="E309" s="71">
        <v>1.0</v>
      </c>
      <c r="F309" s="172">
        <f>vlookup(VLOOKUP(A309,'Meal Plan Combinations'!A$5:E$17,2,false),indirect(I$1),2,false)*B309+vlookup(VLOOKUP(A309,'Meal Plan Combinations'!A$5:E$17,3,false),indirect(I$1),2,false)*C309+vlookup(VLOOKUP(A309,'Meal Plan Combinations'!A$5:E$17,4,false),indirect(I$1),2,false)*D309+vlookup(VLOOKUP(A309,'Meal Plan Combinations'!A$5:E$17,5,false),indirect(I$1),2,false)*E309</f>
        <v>2384.468</v>
      </c>
      <c r="G309" s="173">
        <f>abs(Generate!H$5-F309)</f>
        <v>685.532</v>
      </c>
    </row>
    <row r="310">
      <c r="A310" s="71" t="s">
        <v>59</v>
      </c>
      <c r="B310" s="71">
        <v>1.0</v>
      </c>
      <c r="C310" s="71">
        <v>1.5</v>
      </c>
      <c r="D310" s="71">
        <v>2.0</v>
      </c>
      <c r="E310" s="71">
        <v>1.5</v>
      </c>
      <c r="F310" s="172">
        <f>vlookup(VLOOKUP(A310,'Meal Plan Combinations'!A$5:E$17,2,false),indirect(I$1),2,false)*B310+vlookup(VLOOKUP(A310,'Meal Plan Combinations'!A$5:E$17,3,false),indirect(I$1),2,false)*C310+vlookup(VLOOKUP(A310,'Meal Plan Combinations'!A$5:E$17,4,false),indirect(I$1),2,false)*D310+vlookup(VLOOKUP(A310,'Meal Plan Combinations'!A$5:E$17,5,false),indirect(I$1),2,false)*E310</f>
        <v>2521.462</v>
      </c>
      <c r="G310" s="173">
        <f>abs(Generate!H$5-F310)</f>
        <v>548.538</v>
      </c>
    </row>
    <row r="311">
      <c r="A311" s="71" t="s">
        <v>59</v>
      </c>
      <c r="B311" s="71">
        <v>1.0</v>
      </c>
      <c r="C311" s="71">
        <v>1.5</v>
      </c>
      <c r="D311" s="71">
        <v>2.0</v>
      </c>
      <c r="E311" s="71">
        <v>2.0</v>
      </c>
      <c r="F311" s="172">
        <f>vlookup(VLOOKUP(A311,'Meal Plan Combinations'!A$5:E$17,2,false),indirect(I$1),2,false)*B311+vlookup(VLOOKUP(A311,'Meal Plan Combinations'!A$5:E$17,3,false),indirect(I$1),2,false)*C311+vlookup(VLOOKUP(A311,'Meal Plan Combinations'!A$5:E$17,4,false),indirect(I$1),2,false)*D311+vlookup(VLOOKUP(A311,'Meal Plan Combinations'!A$5:E$17,5,false),indirect(I$1),2,false)*E311</f>
        <v>2658.456</v>
      </c>
      <c r="G311" s="173">
        <f>abs(Generate!H$5-F311)</f>
        <v>411.544</v>
      </c>
    </row>
    <row r="312">
      <c r="A312" s="71" t="s">
        <v>59</v>
      </c>
      <c r="B312" s="71">
        <v>1.0</v>
      </c>
      <c r="C312" s="71">
        <v>1.5</v>
      </c>
      <c r="D312" s="71">
        <v>2.0</v>
      </c>
      <c r="E312" s="71">
        <v>2.5</v>
      </c>
      <c r="F312" s="172">
        <f>vlookup(VLOOKUP(A312,'Meal Plan Combinations'!A$5:E$17,2,false),indirect(I$1),2,false)*B312+vlookup(VLOOKUP(A312,'Meal Plan Combinations'!A$5:E$17,3,false),indirect(I$1),2,false)*C312+vlookup(VLOOKUP(A312,'Meal Plan Combinations'!A$5:E$17,4,false),indirect(I$1),2,false)*D312+vlookup(VLOOKUP(A312,'Meal Plan Combinations'!A$5:E$17,5,false),indirect(I$1),2,false)*E312</f>
        <v>2795.45</v>
      </c>
      <c r="G312" s="173">
        <f>abs(Generate!H$5-F312)</f>
        <v>274.55</v>
      </c>
    </row>
    <row r="313">
      <c r="A313" s="71" t="s">
        <v>59</v>
      </c>
      <c r="B313" s="71">
        <v>1.0</v>
      </c>
      <c r="C313" s="71">
        <v>1.5</v>
      </c>
      <c r="D313" s="71">
        <v>2.0</v>
      </c>
      <c r="E313" s="71">
        <v>3.0</v>
      </c>
      <c r="F313" s="172">
        <f>vlookup(VLOOKUP(A313,'Meal Plan Combinations'!A$5:E$17,2,false),indirect(I$1),2,false)*B313+vlookup(VLOOKUP(A313,'Meal Plan Combinations'!A$5:E$17,3,false),indirect(I$1),2,false)*C313+vlookup(VLOOKUP(A313,'Meal Plan Combinations'!A$5:E$17,4,false),indirect(I$1),2,false)*D313+vlookup(VLOOKUP(A313,'Meal Plan Combinations'!A$5:E$17,5,false),indirect(I$1),2,false)*E313</f>
        <v>2932.444</v>
      </c>
      <c r="G313" s="173">
        <f>abs(Generate!H$5-F313)</f>
        <v>137.556</v>
      </c>
    </row>
    <row r="314">
      <c r="A314" s="71" t="s">
        <v>59</v>
      </c>
      <c r="B314" s="71">
        <v>1.0</v>
      </c>
      <c r="C314" s="71">
        <v>1.5</v>
      </c>
      <c r="D314" s="71">
        <v>2.5</v>
      </c>
      <c r="E314" s="71">
        <v>0.5</v>
      </c>
      <c r="F314" s="172">
        <f>vlookup(VLOOKUP(A314,'Meal Plan Combinations'!A$5:E$17,2,false),indirect(I$1),2,false)*B314+vlookup(VLOOKUP(A314,'Meal Plan Combinations'!A$5:E$17,3,false),indirect(I$1),2,false)*C314+vlookup(VLOOKUP(A314,'Meal Plan Combinations'!A$5:E$17,4,false),indirect(I$1),2,false)*D314+vlookup(VLOOKUP(A314,'Meal Plan Combinations'!A$5:E$17,5,false),indirect(I$1),2,false)*E314</f>
        <v>2500.079</v>
      </c>
      <c r="G314" s="173">
        <f>abs(Generate!H$5-F314)</f>
        <v>569.921</v>
      </c>
    </row>
    <row r="315">
      <c r="A315" s="71" t="s">
        <v>59</v>
      </c>
      <c r="B315" s="71">
        <v>1.0</v>
      </c>
      <c r="C315" s="71">
        <v>1.5</v>
      </c>
      <c r="D315" s="71">
        <v>2.5</v>
      </c>
      <c r="E315" s="71">
        <v>1.0</v>
      </c>
      <c r="F315" s="172">
        <f>vlookup(VLOOKUP(A315,'Meal Plan Combinations'!A$5:E$17,2,false),indirect(I$1),2,false)*B315+vlookup(VLOOKUP(A315,'Meal Plan Combinations'!A$5:E$17,3,false),indirect(I$1),2,false)*C315+vlookup(VLOOKUP(A315,'Meal Plan Combinations'!A$5:E$17,4,false),indirect(I$1),2,false)*D315+vlookup(VLOOKUP(A315,'Meal Plan Combinations'!A$5:E$17,5,false),indirect(I$1),2,false)*E315</f>
        <v>2637.073</v>
      </c>
      <c r="G315" s="173">
        <f>abs(Generate!H$5-F315)</f>
        <v>432.927</v>
      </c>
    </row>
    <row r="316">
      <c r="A316" s="71" t="s">
        <v>59</v>
      </c>
      <c r="B316" s="71">
        <v>1.0</v>
      </c>
      <c r="C316" s="71">
        <v>1.5</v>
      </c>
      <c r="D316" s="71">
        <v>2.5</v>
      </c>
      <c r="E316" s="71">
        <v>1.5</v>
      </c>
      <c r="F316" s="172">
        <f>vlookup(VLOOKUP(A316,'Meal Plan Combinations'!A$5:E$17,2,false),indirect(I$1),2,false)*B316+vlookup(VLOOKUP(A316,'Meal Plan Combinations'!A$5:E$17,3,false),indirect(I$1),2,false)*C316+vlookup(VLOOKUP(A316,'Meal Plan Combinations'!A$5:E$17,4,false),indirect(I$1),2,false)*D316+vlookup(VLOOKUP(A316,'Meal Plan Combinations'!A$5:E$17,5,false),indirect(I$1),2,false)*E316</f>
        <v>2774.067</v>
      </c>
      <c r="G316" s="173">
        <f>abs(Generate!H$5-F316)</f>
        <v>295.933</v>
      </c>
    </row>
    <row r="317">
      <c r="A317" s="71" t="s">
        <v>59</v>
      </c>
      <c r="B317" s="71">
        <v>1.0</v>
      </c>
      <c r="C317" s="71">
        <v>1.5</v>
      </c>
      <c r="D317" s="71">
        <v>2.5</v>
      </c>
      <c r="E317" s="71">
        <v>2.0</v>
      </c>
      <c r="F317" s="172">
        <f>vlookup(VLOOKUP(A317,'Meal Plan Combinations'!A$5:E$17,2,false),indirect(I$1),2,false)*B317+vlookup(VLOOKUP(A317,'Meal Plan Combinations'!A$5:E$17,3,false),indirect(I$1),2,false)*C317+vlookup(VLOOKUP(A317,'Meal Plan Combinations'!A$5:E$17,4,false),indirect(I$1),2,false)*D317+vlookup(VLOOKUP(A317,'Meal Plan Combinations'!A$5:E$17,5,false),indirect(I$1),2,false)*E317</f>
        <v>2911.061</v>
      </c>
      <c r="G317" s="173">
        <f>abs(Generate!H$5-F317)</f>
        <v>158.939</v>
      </c>
    </row>
    <row r="318">
      <c r="A318" s="71" t="s">
        <v>59</v>
      </c>
      <c r="B318" s="71">
        <v>1.0</v>
      </c>
      <c r="C318" s="71">
        <v>1.5</v>
      </c>
      <c r="D318" s="71">
        <v>2.5</v>
      </c>
      <c r="E318" s="71">
        <v>2.5</v>
      </c>
      <c r="F318" s="172">
        <f>vlookup(VLOOKUP(A318,'Meal Plan Combinations'!A$5:E$17,2,false),indirect(I$1),2,false)*B318+vlookup(VLOOKUP(A318,'Meal Plan Combinations'!A$5:E$17,3,false),indirect(I$1),2,false)*C318+vlookup(VLOOKUP(A318,'Meal Plan Combinations'!A$5:E$17,4,false),indirect(I$1),2,false)*D318+vlookup(VLOOKUP(A318,'Meal Plan Combinations'!A$5:E$17,5,false),indirect(I$1),2,false)*E318</f>
        <v>3048.055</v>
      </c>
      <c r="G318" s="173">
        <f>abs(Generate!H$5-F318)</f>
        <v>21.945</v>
      </c>
    </row>
    <row r="319">
      <c r="A319" s="71" t="s">
        <v>59</v>
      </c>
      <c r="B319" s="71">
        <v>1.0</v>
      </c>
      <c r="C319" s="71">
        <v>1.5</v>
      </c>
      <c r="D319" s="71">
        <v>2.5</v>
      </c>
      <c r="E319" s="71">
        <v>3.0</v>
      </c>
      <c r="F319" s="172">
        <f>vlookup(VLOOKUP(A319,'Meal Plan Combinations'!A$5:E$17,2,false),indirect(I$1),2,false)*B319+vlookup(VLOOKUP(A319,'Meal Plan Combinations'!A$5:E$17,3,false),indirect(I$1),2,false)*C319+vlookup(VLOOKUP(A319,'Meal Plan Combinations'!A$5:E$17,4,false),indirect(I$1),2,false)*D319+vlookup(VLOOKUP(A319,'Meal Plan Combinations'!A$5:E$17,5,false),indirect(I$1),2,false)*E319</f>
        <v>3185.049</v>
      </c>
      <c r="G319" s="173">
        <f>abs(Generate!H$5-F319)</f>
        <v>115.049</v>
      </c>
    </row>
    <row r="320">
      <c r="A320" s="71" t="s">
        <v>59</v>
      </c>
      <c r="B320" s="71">
        <v>1.0</v>
      </c>
      <c r="C320" s="71">
        <v>1.5</v>
      </c>
      <c r="D320" s="71">
        <v>3.0</v>
      </c>
      <c r="E320" s="71">
        <v>0.5</v>
      </c>
      <c r="F320" s="172">
        <f>vlookup(VLOOKUP(A320,'Meal Plan Combinations'!A$5:E$17,2,false),indirect(I$1),2,false)*B320+vlookup(VLOOKUP(A320,'Meal Plan Combinations'!A$5:E$17,3,false),indirect(I$1),2,false)*C320+vlookup(VLOOKUP(A320,'Meal Plan Combinations'!A$5:E$17,4,false),indirect(I$1),2,false)*D320+vlookup(VLOOKUP(A320,'Meal Plan Combinations'!A$5:E$17,5,false),indirect(I$1),2,false)*E320</f>
        <v>2752.684</v>
      </c>
      <c r="G320" s="173">
        <f>abs(Generate!H$5-F320)</f>
        <v>317.316</v>
      </c>
    </row>
    <row r="321">
      <c r="A321" s="71" t="s">
        <v>59</v>
      </c>
      <c r="B321" s="71">
        <v>1.0</v>
      </c>
      <c r="C321" s="71">
        <v>1.5</v>
      </c>
      <c r="D321" s="71">
        <v>3.0</v>
      </c>
      <c r="E321" s="71">
        <v>1.0</v>
      </c>
      <c r="F321" s="172">
        <f>vlookup(VLOOKUP(A321,'Meal Plan Combinations'!A$5:E$17,2,false),indirect(I$1),2,false)*B321+vlookup(VLOOKUP(A321,'Meal Plan Combinations'!A$5:E$17,3,false),indirect(I$1),2,false)*C321+vlookup(VLOOKUP(A321,'Meal Plan Combinations'!A$5:E$17,4,false),indirect(I$1),2,false)*D321+vlookup(VLOOKUP(A321,'Meal Plan Combinations'!A$5:E$17,5,false),indirect(I$1),2,false)*E321</f>
        <v>2889.678</v>
      </c>
      <c r="G321" s="173">
        <f>abs(Generate!H$5-F321)</f>
        <v>180.322</v>
      </c>
    </row>
    <row r="322">
      <c r="A322" s="71" t="s">
        <v>59</v>
      </c>
      <c r="B322" s="71">
        <v>1.0</v>
      </c>
      <c r="C322" s="71">
        <v>1.5</v>
      </c>
      <c r="D322" s="71">
        <v>3.0</v>
      </c>
      <c r="E322" s="71">
        <v>1.5</v>
      </c>
      <c r="F322" s="172">
        <f>vlookup(VLOOKUP(A322,'Meal Plan Combinations'!A$5:E$17,2,false),indirect(I$1),2,false)*B322+vlookup(VLOOKUP(A322,'Meal Plan Combinations'!A$5:E$17,3,false),indirect(I$1),2,false)*C322+vlookup(VLOOKUP(A322,'Meal Plan Combinations'!A$5:E$17,4,false),indirect(I$1),2,false)*D322+vlookup(VLOOKUP(A322,'Meal Plan Combinations'!A$5:E$17,5,false),indirect(I$1),2,false)*E322</f>
        <v>3026.672</v>
      </c>
      <c r="G322" s="173">
        <f>abs(Generate!H$5-F322)</f>
        <v>43.328</v>
      </c>
    </row>
    <row r="323">
      <c r="A323" s="71" t="s">
        <v>59</v>
      </c>
      <c r="B323" s="71">
        <v>1.0</v>
      </c>
      <c r="C323" s="71">
        <v>1.5</v>
      </c>
      <c r="D323" s="71">
        <v>3.0</v>
      </c>
      <c r="E323" s="71">
        <v>2.0</v>
      </c>
      <c r="F323" s="172">
        <f>vlookup(VLOOKUP(A323,'Meal Plan Combinations'!A$5:E$17,2,false),indirect(I$1),2,false)*B323+vlookup(VLOOKUP(A323,'Meal Plan Combinations'!A$5:E$17,3,false),indirect(I$1),2,false)*C323+vlookup(VLOOKUP(A323,'Meal Plan Combinations'!A$5:E$17,4,false),indirect(I$1),2,false)*D323+vlookup(VLOOKUP(A323,'Meal Plan Combinations'!A$5:E$17,5,false),indirect(I$1),2,false)*E323</f>
        <v>3163.666</v>
      </c>
      <c r="G323" s="173">
        <f>abs(Generate!H$5-F323)</f>
        <v>93.666</v>
      </c>
    </row>
    <row r="324">
      <c r="A324" s="71" t="s">
        <v>59</v>
      </c>
      <c r="B324" s="71">
        <v>1.0</v>
      </c>
      <c r="C324" s="71">
        <v>1.5</v>
      </c>
      <c r="D324" s="71">
        <v>3.0</v>
      </c>
      <c r="E324" s="71">
        <v>2.5</v>
      </c>
      <c r="F324" s="172">
        <f>vlookup(VLOOKUP(A324,'Meal Plan Combinations'!A$5:E$17,2,false),indirect(I$1),2,false)*B324+vlookup(VLOOKUP(A324,'Meal Plan Combinations'!A$5:E$17,3,false),indirect(I$1),2,false)*C324+vlookup(VLOOKUP(A324,'Meal Plan Combinations'!A$5:E$17,4,false),indirect(I$1),2,false)*D324+vlookup(VLOOKUP(A324,'Meal Plan Combinations'!A$5:E$17,5,false),indirect(I$1),2,false)*E324</f>
        <v>3300.66</v>
      </c>
      <c r="G324" s="173">
        <f>abs(Generate!H$5-F324)</f>
        <v>230.66</v>
      </c>
    </row>
    <row r="325">
      <c r="A325" s="71" t="s">
        <v>59</v>
      </c>
      <c r="B325" s="71">
        <v>1.0</v>
      </c>
      <c r="C325" s="71">
        <v>1.5</v>
      </c>
      <c r="D325" s="71">
        <v>3.0</v>
      </c>
      <c r="E325" s="71">
        <v>3.0</v>
      </c>
      <c r="F325" s="172">
        <f>vlookup(VLOOKUP(A325,'Meal Plan Combinations'!A$5:E$17,2,false),indirect(I$1),2,false)*B325+vlookup(VLOOKUP(A325,'Meal Plan Combinations'!A$5:E$17,3,false),indirect(I$1),2,false)*C325+vlookup(VLOOKUP(A325,'Meal Plan Combinations'!A$5:E$17,4,false),indirect(I$1),2,false)*D325+vlookup(VLOOKUP(A325,'Meal Plan Combinations'!A$5:E$17,5,false),indirect(I$1),2,false)*E325</f>
        <v>3437.654</v>
      </c>
      <c r="G325" s="173">
        <f>abs(Generate!H$5-F325)</f>
        <v>367.654</v>
      </c>
    </row>
    <row r="326">
      <c r="A326" s="71" t="s">
        <v>59</v>
      </c>
      <c r="B326" s="71">
        <v>1.0</v>
      </c>
      <c r="C326" s="71">
        <v>2.0</v>
      </c>
      <c r="D326" s="71">
        <v>0.5</v>
      </c>
      <c r="E326" s="71">
        <v>0.5</v>
      </c>
      <c r="F326" s="172">
        <f>vlookup(VLOOKUP(A326,'Meal Plan Combinations'!A$5:E$17,2,false),indirect(I$1),2,false)*B326+vlookup(VLOOKUP(A326,'Meal Plan Combinations'!A$5:E$17,3,false),indirect(I$1),2,false)*C326+vlookup(VLOOKUP(A326,'Meal Plan Combinations'!A$5:E$17,4,false),indirect(I$1),2,false)*D326+vlookup(VLOOKUP(A326,'Meal Plan Combinations'!A$5:E$17,5,false),indirect(I$1),2,false)*E326</f>
        <v>1717.149</v>
      </c>
      <c r="G326" s="173">
        <f>abs(Generate!H$5-F326)</f>
        <v>1352.851</v>
      </c>
    </row>
    <row r="327">
      <c r="A327" s="71" t="s">
        <v>59</v>
      </c>
      <c r="B327" s="71">
        <v>1.0</v>
      </c>
      <c r="C327" s="71">
        <v>2.0</v>
      </c>
      <c r="D327" s="71">
        <v>0.5</v>
      </c>
      <c r="E327" s="71">
        <v>1.0</v>
      </c>
      <c r="F327" s="172">
        <f>vlookup(VLOOKUP(A327,'Meal Plan Combinations'!A$5:E$17,2,false),indirect(I$1),2,false)*B327+vlookup(VLOOKUP(A327,'Meal Plan Combinations'!A$5:E$17,3,false),indirect(I$1),2,false)*C327+vlookup(VLOOKUP(A327,'Meal Plan Combinations'!A$5:E$17,4,false),indirect(I$1),2,false)*D327+vlookup(VLOOKUP(A327,'Meal Plan Combinations'!A$5:E$17,5,false),indirect(I$1),2,false)*E327</f>
        <v>1854.143</v>
      </c>
      <c r="G327" s="173">
        <f>abs(Generate!H$5-F327)</f>
        <v>1215.857</v>
      </c>
    </row>
    <row r="328">
      <c r="A328" s="71" t="s">
        <v>59</v>
      </c>
      <c r="B328" s="71">
        <v>1.0</v>
      </c>
      <c r="C328" s="71">
        <v>2.0</v>
      </c>
      <c r="D328" s="71">
        <v>0.5</v>
      </c>
      <c r="E328" s="71">
        <v>1.5</v>
      </c>
      <c r="F328" s="172">
        <f>vlookup(VLOOKUP(A328,'Meal Plan Combinations'!A$5:E$17,2,false),indirect(I$1),2,false)*B328+vlookup(VLOOKUP(A328,'Meal Plan Combinations'!A$5:E$17,3,false),indirect(I$1),2,false)*C328+vlookup(VLOOKUP(A328,'Meal Plan Combinations'!A$5:E$17,4,false),indirect(I$1),2,false)*D328+vlookup(VLOOKUP(A328,'Meal Plan Combinations'!A$5:E$17,5,false),indirect(I$1),2,false)*E328</f>
        <v>1991.137</v>
      </c>
      <c r="G328" s="173">
        <f>abs(Generate!H$5-F328)</f>
        <v>1078.863</v>
      </c>
    </row>
    <row r="329">
      <c r="A329" s="71" t="s">
        <v>59</v>
      </c>
      <c r="B329" s="71">
        <v>1.0</v>
      </c>
      <c r="C329" s="71">
        <v>2.0</v>
      </c>
      <c r="D329" s="71">
        <v>0.5</v>
      </c>
      <c r="E329" s="71">
        <v>2.0</v>
      </c>
      <c r="F329" s="172">
        <f>vlookup(VLOOKUP(A329,'Meal Plan Combinations'!A$5:E$17,2,false),indirect(I$1),2,false)*B329+vlookup(VLOOKUP(A329,'Meal Plan Combinations'!A$5:E$17,3,false),indirect(I$1),2,false)*C329+vlookup(VLOOKUP(A329,'Meal Plan Combinations'!A$5:E$17,4,false),indirect(I$1),2,false)*D329+vlookup(VLOOKUP(A329,'Meal Plan Combinations'!A$5:E$17,5,false),indirect(I$1),2,false)*E329</f>
        <v>2128.131</v>
      </c>
      <c r="G329" s="173">
        <f>abs(Generate!H$5-F329)</f>
        <v>941.869</v>
      </c>
    </row>
    <row r="330">
      <c r="A330" s="71" t="s">
        <v>59</v>
      </c>
      <c r="B330" s="71">
        <v>1.0</v>
      </c>
      <c r="C330" s="71">
        <v>2.0</v>
      </c>
      <c r="D330" s="71">
        <v>0.5</v>
      </c>
      <c r="E330" s="71">
        <v>2.5</v>
      </c>
      <c r="F330" s="172">
        <f>vlookup(VLOOKUP(A330,'Meal Plan Combinations'!A$5:E$17,2,false),indirect(I$1),2,false)*B330+vlookup(VLOOKUP(A330,'Meal Plan Combinations'!A$5:E$17,3,false),indirect(I$1),2,false)*C330+vlookup(VLOOKUP(A330,'Meal Plan Combinations'!A$5:E$17,4,false),indirect(I$1),2,false)*D330+vlookup(VLOOKUP(A330,'Meal Plan Combinations'!A$5:E$17,5,false),indirect(I$1),2,false)*E330</f>
        <v>2265.125</v>
      </c>
      <c r="G330" s="173">
        <f>abs(Generate!H$5-F330)</f>
        <v>804.875</v>
      </c>
    </row>
    <row r="331">
      <c r="A331" s="71" t="s">
        <v>59</v>
      </c>
      <c r="B331" s="71">
        <v>1.0</v>
      </c>
      <c r="C331" s="71">
        <v>2.0</v>
      </c>
      <c r="D331" s="71">
        <v>0.5</v>
      </c>
      <c r="E331" s="71">
        <v>3.0</v>
      </c>
      <c r="F331" s="172">
        <f>vlookup(VLOOKUP(A331,'Meal Plan Combinations'!A$5:E$17,2,false),indirect(I$1),2,false)*B331+vlookup(VLOOKUP(A331,'Meal Plan Combinations'!A$5:E$17,3,false),indirect(I$1),2,false)*C331+vlookup(VLOOKUP(A331,'Meal Plan Combinations'!A$5:E$17,4,false),indirect(I$1),2,false)*D331+vlookup(VLOOKUP(A331,'Meal Plan Combinations'!A$5:E$17,5,false),indirect(I$1),2,false)*E331</f>
        <v>2402.119</v>
      </c>
      <c r="G331" s="173">
        <f>abs(Generate!H$5-F331)</f>
        <v>667.881</v>
      </c>
    </row>
    <row r="332">
      <c r="A332" s="71" t="s">
        <v>59</v>
      </c>
      <c r="B332" s="71">
        <v>1.0</v>
      </c>
      <c r="C332" s="71">
        <v>2.0</v>
      </c>
      <c r="D332" s="71">
        <v>1.0</v>
      </c>
      <c r="E332" s="71">
        <v>0.5</v>
      </c>
      <c r="F332" s="172">
        <f>vlookup(VLOOKUP(A332,'Meal Plan Combinations'!A$5:E$17,2,false),indirect(I$1),2,false)*B332+vlookup(VLOOKUP(A332,'Meal Plan Combinations'!A$5:E$17,3,false),indirect(I$1),2,false)*C332+vlookup(VLOOKUP(A332,'Meal Plan Combinations'!A$5:E$17,4,false),indirect(I$1),2,false)*D332+vlookup(VLOOKUP(A332,'Meal Plan Combinations'!A$5:E$17,5,false),indirect(I$1),2,false)*E332</f>
        <v>1969.754</v>
      </c>
      <c r="G332" s="173">
        <f>abs(Generate!H$5-F332)</f>
        <v>1100.246</v>
      </c>
    </row>
    <row r="333">
      <c r="A333" s="71" t="s">
        <v>59</v>
      </c>
      <c r="B333" s="71">
        <v>1.0</v>
      </c>
      <c r="C333" s="71">
        <v>2.0</v>
      </c>
      <c r="D333" s="71">
        <v>1.0</v>
      </c>
      <c r="E333" s="71">
        <v>1.0</v>
      </c>
      <c r="F333" s="172">
        <f>vlookup(VLOOKUP(A333,'Meal Plan Combinations'!A$5:E$17,2,false),indirect(I$1),2,false)*B333+vlookup(VLOOKUP(A333,'Meal Plan Combinations'!A$5:E$17,3,false),indirect(I$1),2,false)*C333+vlookup(VLOOKUP(A333,'Meal Plan Combinations'!A$5:E$17,4,false),indirect(I$1),2,false)*D333+vlookup(VLOOKUP(A333,'Meal Plan Combinations'!A$5:E$17,5,false),indirect(I$1),2,false)*E333</f>
        <v>2106.748</v>
      </c>
      <c r="G333" s="173">
        <f>abs(Generate!H$5-F333)</f>
        <v>963.252</v>
      </c>
    </row>
    <row r="334">
      <c r="A334" s="71" t="s">
        <v>59</v>
      </c>
      <c r="B334" s="71">
        <v>1.0</v>
      </c>
      <c r="C334" s="71">
        <v>2.0</v>
      </c>
      <c r="D334" s="71">
        <v>1.0</v>
      </c>
      <c r="E334" s="71">
        <v>1.5</v>
      </c>
      <c r="F334" s="172">
        <f>vlookup(VLOOKUP(A334,'Meal Plan Combinations'!A$5:E$17,2,false),indirect(I$1),2,false)*B334+vlookup(VLOOKUP(A334,'Meal Plan Combinations'!A$5:E$17,3,false),indirect(I$1),2,false)*C334+vlookup(VLOOKUP(A334,'Meal Plan Combinations'!A$5:E$17,4,false),indirect(I$1),2,false)*D334+vlookup(VLOOKUP(A334,'Meal Plan Combinations'!A$5:E$17,5,false),indirect(I$1),2,false)*E334</f>
        <v>2243.742</v>
      </c>
      <c r="G334" s="173">
        <f>abs(Generate!H$5-F334)</f>
        <v>826.258</v>
      </c>
    </row>
    <row r="335">
      <c r="A335" s="71" t="s">
        <v>59</v>
      </c>
      <c r="B335" s="71">
        <v>1.0</v>
      </c>
      <c r="C335" s="71">
        <v>2.0</v>
      </c>
      <c r="D335" s="71">
        <v>1.0</v>
      </c>
      <c r="E335" s="71">
        <v>2.0</v>
      </c>
      <c r="F335" s="172">
        <f>vlookup(VLOOKUP(A335,'Meal Plan Combinations'!A$5:E$17,2,false),indirect(I$1),2,false)*B335+vlookup(VLOOKUP(A335,'Meal Plan Combinations'!A$5:E$17,3,false),indirect(I$1),2,false)*C335+vlookup(VLOOKUP(A335,'Meal Plan Combinations'!A$5:E$17,4,false),indirect(I$1),2,false)*D335+vlookup(VLOOKUP(A335,'Meal Plan Combinations'!A$5:E$17,5,false),indirect(I$1),2,false)*E335</f>
        <v>2380.736</v>
      </c>
      <c r="G335" s="173">
        <f>abs(Generate!H$5-F335)</f>
        <v>689.264</v>
      </c>
    </row>
    <row r="336">
      <c r="A336" s="71" t="s">
        <v>59</v>
      </c>
      <c r="B336" s="71">
        <v>1.0</v>
      </c>
      <c r="C336" s="71">
        <v>2.0</v>
      </c>
      <c r="D336" s="71">
        <v>1.0</v>
      </c>
      <c r="E336" s="71">
        <v>2.5</v>
      </c>
      <c r="F336" s="172">
        <f>vlookup(VLOOKUP(A336,'Meal Plan Combinations'!A$5:E$17,2,false),indirect(I$1),2,false)*B336+vlookup(VLOOKUP(A336,'Meal Plan Combinations'!A$5:E$17,3,false),indirect(I$1),2,false)*C336+vlookup(VLOOKUP(A336,'Meal Plan Combinations'!A$5:E$17,4,false),indirect(I$1),2,false)*D336+vlookup(VLOOKUP(A336,'Meal Plan Combinations'!A$5:E$17,5,false),indirect(I$1),2,false)*E336</f>
        <v>2517.73</v>
      </c>
      <c r="G336" s="173">
        <f>abs(Generate!H$5-F336)</f>
        <v>552.27</v>
      </c>
    </row>
    <row r="337">
      <c r="A337" s="71" t="s">
        <v>59</v>
      </c>
      <c r="B337" s="71">
        <v>1.0</v>
      </c>
      <c r="C337" s="71">
        <v>2.0</v>
      </c>
      <c r="D337" s="71">
        <v>1.0</v>
      </c>
      <c r="E337" s="71">
        <v>3.0</v>
      </c>
      <c r="F337" s="172">
        <f>vlookup(VLOOKUP(A337,'Meal Plan Combinations'!A$5:E$17,2,false),indirect(I$1),2,false)*B337+vlookup(VLOOKUP(A337,'Meal Plan Combinations'!A$5:E$17,3,false),indirect(I$1),2,false)*C337+vlookup(VLOOKUP(A337,'Meal Plan Combinations'!A$5:E$17,4,false),indirect(I$1),2,false)*D337+vlookup(VLOOKUP(A337,'Meal Plan Combinations'!A$5:E$17,5,false),indirect(I$1),2,false)*E337</f>
        <v>2654.724</v>
      </c>
      <c r="G337" s="173">
        <f>abs(Generate!H$5-F337)</f>
        <v>415.276</v>
      </c>
    </row>
    <row r="338">
      <c r="A338" s="71" t="s">
        <v>59</v>
      </c>
      <c r="B338" s="71">
        <v>1.0</v>
      </c>
      <c r="C338" s="71">
        <v>2.0</v>
      </c>
      <c r="D338" s="71">
        <v>1.5</v>
      </c>
      <c r="E338" s="71">
        <v>0.5</v>
      </c>
      <c r="F338" s="172">
        <f>vlookup(VLOOKUP(A338,'Meal Plan Combinations'!A$5:E$17,2,false),indirect(I$1),2,false)*B338+vlookup(VLOOKUP(A338,'Meal Plan Combinations'!A$5:E$17,3,false),indirect(I$1),2,false)*C338+vlookup(VLOOKUP(A338,'Meal Plan Combinations'!A$5:E$17,4,false),indirect(I$1),2,false)*D338+vlookup(VLOOKUP(A338,'Meal Plan Combinations'!A$5:E$17,5,false),indirect(I$1),2,false)*E338</f>
        <v>2222.359</v>
      </c>
      <c r="G338" s="173">
        <f>abs(Generate!H$5-F338)</f>
        <v>847.641</v>
      </c>
    </row>
    <row r="339">
      <c r="A339" s="71" t="s">
        <v>59</v>
      </c>
      <c r="B339" s="71">
        <v>1.0</v>
      </c>
      <c r="C339" s="71">
        <v>2.0</v>
      </c>
      <c r="D339" s="71">
        <v>1.5</v>
      </c>
      <c r="E339" s="71">
        <v>1.0</v>
      </c>
      <c r="F339" s="172">
        <f>vlookup(VLOOKUP(A339,'Meal Plan Combinations'!A$5:E$17,2,false),indirect(I$1),2,false)*B339+vlookup(VLOOKUP(A339,'Meal Plan Combinations'!A$5:E$17,3,false),indirect(I$1),2,false)*C339+vlookup(VLOOKUP(A339,'Meal Plan Combinations'!A$5:E$17,4,false),indirect(I$1),2,false)*D339+vlookup(VLOOKUP(A339,'Meal Plan Combinations'!A$5:E$17,5,false),indirect(I$1),2,false)*E339</f>
        <v>2359.353</v>
      </c>
      <c r="G339" s="173">
        <f>abs(Generate!H$5-F339)</f>
        <v>710.647</v>
      </c>
    </row>
    <row r="340">
      <c r="A340" s="71" t="s">
        <v>59</v>
      </c>
      <c r="B340" s="71">
        <v>1.0</v>
      </c>
      <c r="C340" s="71">
        <v>2.0</v>
      </c>
      <c r="D340" s="71">
        <v>1.5</v>
      </c>
      <c r="E340" s="71">
        <v>1.5</v>
      </c>
      <c r="F340" s="172">
        <f>vlookup(VLOOKUP(A340,'Meal Plan Combinations'!A$5:E$17,2,false),indirect(I$1),2,false)*B340+vlookup(VLOOKUP(A340,'Meal Plan Combinations'!A$5:E$17,3,false),indirect(I$1),2,false)*C340+vlookup(VLOOKUP(A340,'Meal Plan Combinations'!A$5:E$17,4,false),indirect(I$1),2,false)*D340+vlookup(VLOOKUP(A340,'Meal Plan Combinations'!A$5:E$17,5,false),indirect(I$1),2,false)*E340</f>
        <v>2496.347</v>
      </c>
      <c r="G340" s="173">
        <f>abs(Generate!H$5-F340)</f>
        <v>573.653</v>
      </c>
    </row>
    <row r="341">
      <c r="A341" s="71" t="s">
        <v>59</v>
      </c>
      <c r="B341" s="71">
        <v>1.0</v>
      </c>
      <c r="C341" s="71">
        <v>2.0</v>
      </c>
      <c r="D341" s="71">
        <v>1.5</v>
      </c>
      <c r="E341" s="71">
        <v>2.0</v>
      </c>
      <c r="F341" s="172">
        <f>vlookup(VLOOKUP(A341,'Meal Plan Combinations'!A$5:E$17,2,false),indirect(I$1),2,false)*B341+vlookup(VLOOKUP(A341,'Meal Plan Combinations'!A$5:E$17,3,false),indirect(I$1),2,false)*C341+vlookup(VLOOKUP(A341,'Meal Plan Combinations'!A$5:E$17,4,false),indirect(I$1),2,false)*D341+vlookup(VLOOKUP(A341,'Meal Plan Combinations'!A$5:E$17,5,false),indirect(I$1),2,false)*E341</f>
        <v>2633.341</v>
      </c>
      <c r="G341" s="173">
        <f>abs(Generate!H$5-F341)</f>
        <v>436.659</v>
      </c>
    </row>
    <row r="342">
      <c r="A342" s="71" t="s">
        <v>59</v>
      </c>
      <c r="B342" s="71">
        <v>1.0</v>
      </c>
      <c r="C342" s="71">
        <v>2.0</v>
      </c>
      <c r="D342" s="71">
        <v>1.5</v>
      </c>
      <c r="E342" s="71">
        <v>2.5</v>
      </c>
      <c r="F342" s="172">
        <f>vlookup(VLOOKUP(A342,'Meal Plan Combinations'!A$5:E$17,2,false),indirect(I$1),2,false)*B342+vlookup(VLOOKUP(A342,'Meal Plan Combinations'!A$5:E$17,3,false),indirect(I$1),2,false)*C342+vlookup(VLOOKUP(A342,'Meal Plan Combinations'!A$5:E$17,4,false),indirect(I$1),2,false)*D342+vlookup(VLOOKUP(A342,'Meal Plan Combinations'!A$5:E$17,5,false),indirect(I$1),2,false)*E342</f>
        <v>2770.335</v>
      </c>
      <c r="G342" s="173">
        <f>abs(Generate!H$5-F342)</f>
        <v>299.665</v>
      </c>
    </row>
    <row r="343">
      <c r="A343" s="71" t="s">
        <v>59</v>
      </c>
      <c r="B343" s="71">
        <v>1.0</v>
      </c>
      <c r="C343" s="71">
        <v>2.0</v>
      </c>
      <c r="D343" s="71">
        <v>1.5</v>
      </c>
      <c r="E343" s="71">
        <v>3.0</v>
      </c>
      <c r="F343" s="172">
        <f>vlookup(VLOOKUP(A343,'Meal Plan Combinations'!A$5:E$17,2,false),indirect(I$1),2,false)*B343+vlookup(VLOOKUP(A343,'Meal Plan Combinations'!A$5:E$17,3,false),indirect(I$1),2,false)*C343+vlookup(VLOOKUP(A343,'Meal Plan Combinations'!A$5:E$17,4,false),indirect(I$1),2,false)*D343+vlookup(VLOOKUP(A343,'Meal Plan Combinations'!A$5:E$17,5,false),indirect(I$1),2,false)*E343</f>
        <v>2907.329</v>
      </c>
      <c r="G343" s="173">
        <f>abs(Generate!H$5-F343)</f>
        <v>162.671</v>
      </c>
    </row>
    <row r="344">
      <c r="A344" s="71" t="s">
        <v>59</v>
      </c>
      <c r="B344" s="71">
        <v>1.0</v>
      </c>
      <c r="C344" s="71">
        <v>2.0</v>
      </c>
      <c r="D344" s="71">
        <v>2.0</v>
      </c>
      <c r="E344" s="71">
        <v>0.5</v>
      </c>
      <c r="F344" s="172">
        <f>vlookup(VLOOKUP(A344,'Meal Plan Combinations'!A$5:E$17,2,false),indirect(I$1),2,false)*B344+vlookup(VLOOKUP(A344,'Meal Plan Combinations'!A$5:E$17,3,false),indirect(I$1),2,false)*C344+vlookup(VLOOKUP(A344,'Meal Plan Combinations'!A$5:E$17,4,false),indirect(I$1),2,false)*D344+vlookup(VLOOKUP(A344,'Meal Plan Combinations'!A$5:E$17,5,false),indirect(I$1),2,false)*E344</f>
        <v>2474.964</v>
      </c>
      <c r="G344" s="173">
        <f>abs(Generate!H$5-F344)</f>
        <v>595.036</v>
      </c>
    </row>
    <row r="345">
      <c r="A345" s="71" t="s">
        <v>59</v>
      </c>
      <c r="B345" s="71">
        <v>1.0</v>
      </c>
      <c r="C345" s="71">
        <v>2.0</v>
      </c>
      <c r="D345" s="71">
        <v>2.0</v>
      </c>
      <c r="E345" s="71">
        <v>1.0</v>
      </c>
      <c r="F345" s="172">
        <f>vlookup(VLOOKUP(A345,'Meal Plan Combinations'!A$5:E$17,2,false),indirect(I$1),2,false)*B345+vlookup(VLOOKUP(A345,'Meal Plan Combinations'!A$5:E$17,3,false),indirect(I$1),2,false)*C345+vlookup(VLOOKUP(A345,'Meal Plan Combinations'!A$5:E$17,4,false),indirect(I$1),2,false)*D345+vlookup(VLOOKUP(A345,'Meal Plan Combinations'!A$5:E$17,5,false),indirect(I$1),2,false)*E345</f>
        <v>2611.958</v>
      </c>
      <c r="G345" s="173">
        <f>abs(Generate!H$5-F345)</f>
        <v>458.042</v>
      </c>
    </row>
    <row r="346">
      <c r="A346" s="71" t="s">
        <v>59</v>
      </c>
      <c r="B346" s="71">
        <v>1.0</v>
      </c>
      <c r="C346" s="71">
        <v>2.0</v>
      </c>
      <c r="D346" s="71">
        <v>2.0</v>
      </c>
      <c r="E346" s="71">
        <v>1.5</v>
      </c>
      <c r="F346" s="172">
        <f>vlookup(VLOOKUP(A346,'Meal Plan Combinations'!A$5:E$17,2,false),indirect(I$1),2,false)*B346+vlookup(VLOOKUP(A346,'Meal Plan Combinations'!A$5:E$17,3,false),indirect(I$1),2,false)*C346+vlookup(VLOOKUP(A346,'Meal Plan Combinations'!A$5:E$17,4,false),indirect(I$1),2,false)*D346+vlookup(VLOOKUP(A346,'Meal Plan Combinations'!A$5:E$17,5,false),indirect(I$1),2,false)*E346</f>
        <v>2748.952</v>
      </c>
      <c r="G346" s="173">
        <f>abs(Generate!H$5-F346)</f>
        <v>321.048</v>
      </c>
    </row>
    <row r="347">
      <c r="A347" s="71" t="s">
        <v>59</v>
      </c>
      <c r="B347" s="71">
        <v>1.0</v>
      </c>
      <c r="C347" s="71">
        <v>2.0</v>
      </c>
      <c r="D347" s="71">
        <v>2.0</v>
      </c>
      <c r="E347" s="71">
        <v>2.0</v>
      </c>
      <c r="F347" s="172">
        <f>vlookup(VLOOKUP(A347,'Meal Plan Combinations'!A$5:E$17,2,false),indirect(I$1),2,false)*B347+vlookup(VLOOKUP(A347,'Meal Plan Combinations'!A$5:E$17,3,false),indirect(I$1),2,false)*C347+vlookup(VLOOKUP(A347,'Meal Plan Combinations'!A$5:E$17,4,false),indirect(I$1),2,false)*D347+vlookup(VLOOKUP(A347,'Meal Plan Combinations'!A$5:E$17,5,false),indirect(I$1),2,false)*E347</f>
        <v>2885.946</v>
      </c>
      <c r="G347" s="173">
        <f>abs(Generate!H$5-F347)</f>
        <v>184.054</v>
      </c>
    </row>
    <row r="348">
      <c r="A348" s="71" t="s">
        <v>59</v>
      </c>
      <c r="B348" s="71">
        <v>1.0</v>
      </c>
      <c r="C348" s="71">
        <v>2.0</v>
      </c>
      <c r="D348" s="71">
        <v>2.0</v>
      </c>
      <c r="E348" s="71">
        <v>2.5</v>
      </c>
      <c r="F348" s="172">
        <f>vlookup(VLOOKUP(A348,'Meal Plan Combinations'!A$5:E$17,2,false),indirect(I$1),2,false)*B348+vlookup(VLOOKUP(A348,'Meal Plan Combinations'!A$5:E$17,3,false),indirect(I$1),2,false)*C348+vlookup(VLOOKUP(A348,'Meal Plan Combinations'!A$5:E$17,4,false),indirect(I$1),2,false)*D348+vlookup(VLOOKUP(A348,'Meal Plan Combinations'!A$5:E$17,5,false),indirect(I$1),2,false)*E348</f>
        <v>3022.94</v>
      </c>
      <c r="G348" s="173">
        <f>abs(Generate!H$5-F348)</f>
        <v>47.06</v>
      </c>
    </row>
    <row r="349">
      <c r="A349" s="71" t="s">
        <v>59</v>
      </c>
      <c r="B349" s="71">
        <v>1.0</v>
      </c>
      <c r="C349" s="71">
        <v>2.0</v>
      </c>
      <c r="D349" s="71">
        <v>2.0</v>
      </c>
      <c r="E349" s="71">
        <v>3.0</v>
      </c>
      <c r="F349" s="172">
        <f>vlookup(VLOOKUP(A349,'Meal Plan Combinations'!A$5:E$17,2,false),indirect(I$1),2,false)*B349+vlookup(VLOOKUP(A349,'Meal Plan Combinations'!A$5:E$17,3,false),indirect(I$1),2,false)*C349+vlookup(VLOOKUP(A349,'Meal Plan Combinations'!A$5:E$17,4,false),indirect(I$1),2,false)*D349+vlookup(VLOOKUP(A349,'Meal Plan Combinations'!A$5:E$17,5,false),indirect(I$1),2,false)*E349</f>
        <v>3159.934</v>
      </c>
      <c r="G349" s="173">
        <f>abs(Generate!H$5-F349)</f>
        <v>89.934</v>
      </c>
    </row>
    <row r="350">
      <c r="A350" s="71" t="s">
        <v>59</v>
      </c>
      <c r="B350" s="71">
        <v>1.0</v>
      </c>
      <c r="C350" s="71">
        <v>2.0</v>
      </c>
      <c r="D350" s="71">
        <v>2.5</v>
      </c>
      <c r="E350" s="71">
        <v>0.5</v>
      </c>
      <c r="F350" s="172">
        <f>vlookup(VLOOKUP(A350,'Meal Plan Combinations'!A$5:E$17,2,false),indirect(I$1),2,false)*B350+vlookup(VLOOKUP(A350,'Meal Plan Combinations'!A$5:E$17,3,false),indirect(I$1),2,false)*C350+vlookup(VLOOKUP(A350,'Meal Plan Combinations'!A$5:E$17,4,false),indirect(I$1),2,false)*D350+vlookup(VLOOKUP(A350,'Meal Plan Combinations'!A$5:E$17,5,false),indirect(I$1),2,false)*E350</f>
        <v>2727.569</v>
      </c>
      <c r="G350" s="173">
        <f>abs(Generate!H$5-F350)</f>
        <v>342.431</v>
      </c>
    </row>
    <row r="351">
      <c r="A351" s="71" t="s">
        <v>59</v>
      </c>
      <c r="B351" s="71">
        <v>1.0</v>
      </c>
      <c r="C351" s="71">
        <v>2.0</v>
      </c>
      <c r="D351" s="71">
        <v>2.5</v>
      </c>
      <c r="E351" s="71">
        <v>1.0</v>
      </c>
      <c r="F351" s="172">
        <f>vlookup(VLOOKUP(A351,'Meal Plan Combinations'!A$5:E$17,2,false),indirect(I$1),2,false)*B351+vlookup(VLOOKUP(A351,'Meal Plan Combinations'!A$5:E$17,3,false),indirect(I$1),2,false)*C351+vlookup(VLOOKUP(A351,'Meal Plan Combinations'!A$5:E$17,4,false),indirect(I$1),2,false)*D351+vlookup(VLOOKUP(A351,'Meal Plan Combinations'!A$5:E$17,5,false),indirect(I$1),2,false)*E351</f>
        <v>2864.563</v>
      </c>
      <c r="G351" s="173">
        <f>abs(Generate!H$5-F351)</f>
        <v>205.437</v>
      </c>
    </row>
    <row r="352">
      <c r="A352" s="71" t="s">
        <v>59</v>
      </c>
      <c r="B352" s="71">
        <v>1.0</v>
      </c>
      <c r="C352" s="71">
        <v>2.0</v>
      </c>
      <c r="D352" s="71">
        <v>2.5</v>
      </c>
      <c r="E352" s="71">
        <v>1.5</v>
      </c>
      <c r="F352" s="172">
        <f>vlookup(VLOOKUP(A352,'Meal Plan Combinations'!A$5:E$17,2,false),indirect(I$1),2,false)*B352+vlookup(VLOOKUP(A352,'Meal Plan Combinations'!A$5:E$17,3,false),indirect(I$1),2,false)*C352+vlookup(VLOOKUP(A352,'Meal Plan Combinations'!A$5:E$17,4,false),indirect(I$1),2,false)*D352+vlookup(VLOOKUP(A352,'Meal Plan Combinations'!A$5:E$17,5,false),indirect(I$1),2,false)*E352</f>
        <v>3001.557</v>
      </c>
      <c r="G352" s="173">
        <f>abs(Generate!H$5-F352)</f>
        <v>68.443</v>
      </c>
    </row>
    <row r="353">
      <c r="A353" s="71" t="s">
        <v>59</v>
      </c>
      <c r="B353" s="71">
        <v>1.0</v>
      </c>
      <c r="C353" s="71">
        <v>2.0</v>
      </c>
      <c r="D353" s="71">
        <v>2.5</v>
      </c>
      <c r="E353" s="71">
        <v>2.0</v>
      </c>
      <c r="F353" s="172">
        <f>vlookup(VLOOKUP(A353,'Meal Plan Combinations'!A$5:E$17,2,false),indirect(I$1),2,false)*B353+vlookup(VLOOKUP(A353,'Meal Plan Combinations'!A$5:E$17,3,false),indirect(I$1),2,false)*C353+vlookup(VLOOKUP(A353,'Meal Plan Combinations'!A$5:E$17,4,false),indirect(I$1),2,false)*D353+vlookup(VLOOKUP(A353,'Meal Plan Combinations'!A$5:E$17,5,false),indirect(I$1),2,false)*E353</f>
        <v>3138.551</v>
      </c>
      <c r="G353" s="173">
        <f>abs(Generate!H$5-F353)</f>
        <v>68.551</v>
      </c>
    </row>
    <row r="354">
      <c r="A354" s="71" t="s">
        <v>59</v>
      </c>
      <c r="B354" s="71">
        <v>1.0</v>
      </c>
      <c r="C354" s="71">
        <v>2.0</v>
      </c>
      <c r="D354" s="71">
        <v>2.5</v>
      </c>
      <c r="E354" s="71">
        <v>2.5</v>
      </c>
      <c r="F354" s="172">
        <f>vlookup(VLOOKUP(A354,'Meal Plan Combinations'!A$5:E$17,2,false),indirect(I$1),2,false)*B354+vlookup(VLOOKUP(A354,'Meal Plan Combinations'!A$5:E$17,3,false),indirect(I$1),2,false)*C354+vlookup(VLOOKUP(A354,'Meal Plan Combinations'!A$5:E$17,4,false),indirect(I$1),2,false)*D354+vlookup(VLOOKUP(A354,'Meal Plan Combinations'!A$5:E$17,5,false),indirect(I$1),2,false)*E354</f>
        <v>3275.545</v>
      </c>
      <c r="G354" s="173">
        <f>abs(Generate!H$5-F354)</f>
        <v>205.545</v>
      </c>
    </row>
    <row r="355">
      <c r="A355" s="71" t="s">
        <v>59</v>
      </c>
      <c r="B355" s="71">
        <v>1.0</v>
      </c>
      <c r="C355" s="71">
        <v>2.0</v>
      </c>
      <c r="D355" s="71">
        <v>2.5</v>
      </c>
      <c r="E355" s="71">
        <v>3.0</v>
      </c>
      <c r="F355" s="172">
        <f>vlookup(VLOOKUP(A355,'Meal Plan Combinations'!A$5:E$17,2,false),indirect(I$1),2,false)*B355+vlookup(VLOOKUP(A355,'Meal Plan Combinations'!A$5:E$17,3,false),indirect(I$1),2,false)*C355+vlookup(VLOOKUP(A355,'Meal Plan Combinations'!A$5:E$17,4,false),indirect(I$1),2,false)*D355+vlookup(VLOOKUP(A355,'Meal Plan Combinations'!A$5:E$17,5,false),indirect(I$1),2,false)*E355</f>
        <v>3412.539</v>
      </c>
      <c r="G355" s="173">
        <f>abs(Generate!H$5-F355)</f>
        <v>342.539</v>
      </c>
    </row>
    <row r="356">
      <c r="A356" s="71" t="s">
        <v>59</v>
      </c>
      <c r="B356" s="71">
        <v>1.0</v>
      </c>
      <c r="C356" s="71">
        <v>2.0</v>
      </c>
      <c r="D356" s="71">
        <v>3.0</v>
      </c>
      <c r="E356" s="71">
        <v>0.5</v>
      </c>
      <c r="F356" s="172">
        <f>vlookup(VLOOKUP(A356,'Meal Plan Combinations'!A$5:E$17,2,false),indirect(I$1),2,false)*B356+vlookup(VLOOKUP(A356,'Meal Plan Combinations'!A$5:E$17,3,false),indirect(I$1),2,false)*C356+vlookup(VLOOKUP(A356,'Meal Plan Combinations'!A$5:E$17,4,false),indirect(I$1),2,false)*D356+vlookup(VLOOKUP(A356,'Meal Plan Combinations'!A$5:E$17,5,false),indirect(I$1),2,false)*E356</f>
        <v>2980.174</v>
      </c>
      <c r="G356" s="173">
        <f>abs(Generate!H$5-F356)</f>
        <v>89.826</v>
      </c>
    </row>
    <row r="357">
      <c r="A357" s="71" t="s">
        <v>59</v>
      </c>
      <c r="B357" s="71">
        <v>1.0</v>
      </c>
      <c r="C357" s="71">
        <v>2.0</v>
      </c>
      <c r="D357" s="71">
        <v>3.0</v>
      </c>
      <c r="E357" s="71">
        <v>1.0</v>
      </c>
      <c r="F357" s="172">
        <f>vlookup(VLOOKUP(A357,'Meal Plan Combinations'!A$5:E$17,2,false),indirect(I$1),2,false)*B357+vlookup(VLOOKUP(A357,'Meal Plan Combinations'!A$5:E$17,3,false),indirect(I$1),2,false)*C357+vlookup(VLOOKUP(A357,'Meal Plan Combinations'!A$5:E$17,4,false),indirect(I$1),2,false)*D357+vlookup(VLOOKUP(A357,'Meal Plan Combinations'!A$5:E$17,5,false),indirect(I$1),2,false)*E357</f>
        <v>3117.168</v>
      </c>
      <c r="G357" s="173">
        <f>abs(Generate!H$5-F357)</f>
        <v>47.168</v>
      </c>
    </row>
    <row r="358">
      <c r="A358" s="71" t="s">
        <v>59</v>
      </c>
      <c r="B358" s="71">
        <v>1.0</v>
      </c>
      <c r="C358" s="71">
        <v>2.0</v>
      </c>
      <c r="D358" s="71">
        <v>3.0</v>
      </c>
      <c r="E358" s="71">
        <v>1.5</v>
      </c>
      <c r="F358" s="172">
        <f>vlookup(VLOOKUP(A358,'Meal Plan Combinations'!A$5:E$17,2,false),indirect(I$1),2,false)*B358+vlookup(VLOOKUP(A358,'Meal Plan Combinations'!A$5:E$17,3,false),indirect(I$1),2,false)*C358+vlookup(VLOOKUP(A358,'Meal Plan Combinations'!A$5:E$17,4,false),indirect(I$1),2,false)*D358+vlookup(VLOOKUP(A358,'Meal Plan Combinations'!A$5:E$17,5,false),indirect(I$1),2,false)*E358</f>
        <v>3254.162</v>
      </c>
      <c r="G358" s="173">
        <f>abs(Generate!H$5-F358)</f>
        <v>184.162</v>
      </c>
    </row>
    <row r="359">
      <c r="A359" s="71" t="s">
        <v>59</v>
      </c>
      <c r="B359" s="71">
        <v>1.0</v>
      </c>
      <c r="C359" s="71">
        <v>2.0</v>
      </c>
      <c r="D359" s="71">
        <v>3.0</v>
      </c>
      <c r="E359" s="71">
        <v>2.0</v>
      </c>
      <c r="F359" s="172">
        <f>vlookup(VLOOKUP(A359,'Meal Plan Combinations'!A$5:E$17,2,false),indirect(I$1),2,false)*B359+vlookup(VLOOKUP(A359,'Meal Plan Combinations'!A$5:E$17,3,false),indirect(I$1),2,false)*C359+vlookup(VLOOKUP(A359,'Meal Plan Combinations'!A$5:E$17,4,false),indirect(I$1),2,false)*D359+vlookup(VLOOKUP(A359,'Meal Plan Combinations'!A$5:E$17,5,false),indirect(I$1),2,false)*E359</f>
        <v>3391.156</v>
      </c>
      <c r="G359" s="173">
        <f>abs(Generate!H$5-F359)</f>
        <v>321.156</v>
      </c>
    </row>
    <row r="360">
      <c r="A360" s="71" t="s">
        <v>59</v>
      </c>
      <c r="B360" s="71">
        <v>1.0</v>
      </c>
      <c r="C360" s="71">
        <v>2.0</v>
      </c>
      <c r="D360" s="71">
        <v>3.0</v>
      </c>
      <c r="E360" s="71">
        <v>2.5</v>
      </c>
      <c r="F360" s="172">
        <f>vlookup(VLOOKUP(A360,'Meal Plan Combinations'!A$5:E$17,2,false),indirect(I$1),2,false)*B360+vlookup(VLOOKUP(A360,'Meal Plan Combinations'!A$5:E$17,3,false),indirect(I$1),2,false)*C360+vlookup(VLOOKUP(A360,'Meal Plan Combinations'!A$5:E$17,4,false),indirect(I$1),2,false)*D360+vlookup(VLOOKUP(A360,'Meal Plan Combinations'!A$5:E$17,5,false),indirect(I$1),2,false)*E360</f>
        <v>3528.15</v>
      </c>
      <c r="G360" s="173">
        <f>abs(Generate!H$5-F360)</f>
        <v>458.15</v>
      </c>
    </row>
    <row r="361">
      <c r="A361" s="71" t="s">
        <v>59</v>
      </c>
      <c r="B361" s="71">
        <v>1.0</v>
      </c>
      <c r="C361" s="71">
        <v>2.0</v>
      </c>
      <c r="D361" s="71">
        <v>3.0</v>
      </c>
      <c r="E361" s="71">
        <v>3.0</v>
      </c>
      <c r="F361" s="172">
        <f>vlookup(VLOOKUP(A361,'Meal Plan Combinations'!A$5:E$17,2,false),indirect(I$1),2,false)*B361+vlookup(VLOOKUP(A361,'Meal Plan Combinations'!A$5:E$17,3,false),indirect(I$1),2,false)*C361+vlookup(VLOOKUP(A361,'Meal Plan Combinations'!A$5:E$17,4,false),indirect(I$1),2,false)*D361+vlookup(VLOOKUP(A361,'Meal Plan Combinations'!A$5:E$17,5,false),indirect(I$1),2,false)*E361</f>
        <v>3665.144</v>
      </c>
      <c r="G361" s="173">
        <f>abs(Generate!H$5-F361)</f>
        <v>595.144</v>
      </c>
    </row>
    <row r="362">
      <c r="A362" s="71" t="s">
        <v>59</v>
      </c>
      <c r="B362" s="71">
        <v>1.0</v>
      </c>
      <c r="C362" s="71">
        <v>2.5</v>
      </c>
      <c r="D362" s="71">
        <v>0.5</v>
      </c>
      <c r="E362" s="71">
        <v>0.5</v>
      </c>
      <c r="F362" s="172">
        <f>vlookup(VLOOKUP(A362,'Meal Plan Combinations'!A$5:E$17,2,false),indirect(I$1),2,false)*B362+vlookup(VLOOKUP(A362,'Meal Plan Combinations'!A$5:E$17,3,false),indirect(I$1),2,false)*C362+vlookup(VLOOKUP(A362,'Meal Plan Combinations'!A$5:E$17,4,false),indirect(I$1),2,false)*D362+vlookup(VLOOKUP(A362,'Meal Plan Combinations'!A$5:E$17,5,false),indirect(I$1),2,false)*E362</f>
        <v>1944.639</v>
      </c>
      <c r="G362" s="173">
        <f>abs(Generate!H$5-F362)</f>
        <v>1125.361</v>
      </c>
    </row>
    <row r="363">
      <c r="A363" s="71" t="s">
        <v>59</v>
      </c>
      <c r="B363" s="71">
        <v>1.0</v>
      </c>
      <c r="C363" s="71">
        <v>2.5</v>
      </c>
      <c r="D363" s="71">
        <v>0.5</v>
      </c>
      <c r="E363" s="71">
        <v>1.0</v>
      </c>
      <c r="F363" s="172">
        <f>vlookup(VLOOKUP(A363,'Meal Plan Combinations'!A$5:E$17,2,false),indirect(I$1),2,false)*B363+vlookup(VLOOKUP(A363,'Meal Plan Combinations'!A$5:E$17,3,false),indirect(I$1),2,false)*C363+vlookup(VLOOKUP(A363,'Meal Plan Combinations'!A$5:E$17,4,false),indirect(I$1),2,false)*D363+vlookup(VLOOKUP(A363,'Meal Plan Combinations'!A$5:E$17,5,false),indirect(I$1),2,false)*E363</f>
        <v>2081.633</v>
      </c>
      <c r="G363" s="173">
        <f>abs(Generate!H$5-F363)</f>
        <v>988.367</v>
      </c>
    </row>
    <row r="364">
      <c r="A364" s="71" t="s">
        <v>59</v>
      </c>
      <c r="B364" s="71">
        <v>1.0</v>
      </c>
      <c r="C364" s="71">
        <v>2.5</v>
      </c>
      <c r="D364" s="71">
        <v>0.5</v>
      </c>
      <c r="E364" s="71">
        <v>1.5</v>
      </c>
      <c r="F364" s="172">
        <f>vlookup(VLOOKUP(A364,'Meal Plan Combinations'!A$5:E$17,2,false),indirect(I$1),2,false)*B364+vlookup(VLOOKUP(A364,'Meal Plan Combinations'!A$5:E$17,3,false),indirect(I$1),2,false)*C364+vlookup(VLOOKUP(A364,'Meal Plan Combinations'!A$5:E$17,4,false),indirect(I$1),2,false)*D364+vlookup(VLOOKUP(A364,'Meal Plan Combinations'!A$5:E$17,5,false),indirect(I$1),2,false)*E364</f>
        <v>2218.627</v>
      </c>
      <c r="G364" s="173">
        <f>abs(Generate!H$5-F364)</f>
        <v>851.373</v>
      </c>
    </row>
    <row r="365">
      <c r="A365" s="71" t="s">
        <v>59</v>
      </c>
      <c r="B365" s="71">
        <v>1.0</v>
      </c>
      <c r="C365" s="71">
        <v>2.5</v>
      </c>
      <c r="D365" s="71">
        <v>0.5</v>
      </c>
      <c r="E365" s="71">
        <v>2.0</v>
      </c>
      <c r="F365" s="172">
        <f>vlookup(VLOOKUP(A365,'Meal Plan Combinations'!A$5:E$17,2,false),indirect(I$1),2,false)*B365+vlookup(VLOOKUP(A365,'Meal Plan Combinations'!A$5:E$17,3,false),indirect(I$1),2,false)*C365+vlookup(VLOOKUP(A365,'Meal Plan Combinations'!A$5:E$17,4,false),indirect(I$1),2,false)*D365+vlookup(VLOOKUP(A365,'Meal Plan Combinations'!A$5:E$17,5,false),indirect(I$1),2,false)*E365</f>
        <v>2355.621</v>
      </c>
      <c r="G365" s="173">
        <f>abs(Generate!H$5-F365)</f>
        <v>714.379</v>
      </c>
    </row>
    <row r="366">
      <c r="A366" s="71" t="s">
        <v>59</v>
      </c>
      <c r="B366" s="71">
        <v>1.0</v>
      </c>
      <c r="C366" s="71">
        <v>2.5</v>
      </c>
      <c r="D366" s="71">
        <v>0.5</v>
      </c>
      <c r="E366" s="71">
        <v>2.5</v>
      </c>
      <c r="F366" s="172">
        <f>vlookup(VLOOKUP(A366,'Meal Plan Combinations'!A$5:E$17,2,false),indirect(I$1),2,false)*B366+vlookup(VLOOKUP(A366,'Meal Plan Combinations'!A$5:E$17,3,false),indirect(I$1),2,false)*C366+vlookup(VLOOKUP(A366,'Meal Plan Combinations'!A$5:E$17,4,false),indirect(I$1),2,false)*D366+vlookup(VLOOKUP(A366,'Meal Plan Combinations'!A$5:E$17,5,false),indirect(I$1),2,false)*E366</f>
        <v>2492.615</v>
      </c>
      <c r="G366" s="173">
        <f>abs(Generate!H$5-F366)</f>
        <v>577.385</v>
      </c>
    </row>
    <row r="367">
      <c r="A367" s="71" t="s">
        <v>59</v>
      </c>
      <c r="B367" s="71">
        <v>1.0</v>
      </c>
      <c r="C367" s="71">
        <v>2.5</v>
      </c>
      <c r="D367" s="71">
        <v>0.5</v>
      </c>
      <c r="E367" s="71">
        <v>3.0</v>
      </c>
      <c r="F367" s="172">
        <f>vlookup(VLOOKUP(A367,'Meal Plan Combinations'!A$5:E$17,2,false),indirect(I$1),2,false)*B367+vlookup(VLOOKUP(A367,'Meal Plan Combinations'!A$5:E$17,3,false),indirect(I$1),2,false)*C367+vlookup(VLOOKUP(A367,'Meal Plan Combinations'!A$5:E$17,4,false),indirect(I$1),2,false)*D367+vlookup(VLOOKUP(A367,'Meal Plan Combinations'!A$5:E$17,5,false),indirect(I$1),2,false)*E367</f>
        <v>2629.609</v>
      </c>
      <c r="G367" s="173">
        <f>abs(Generate!H$5-F367)</f>
        <v>440.391</v>
      </c>
    </row>
    <row r="368">
      <c r="A368" s="71" t="s">
        <v>59</v>
      </c>
      <c r="B368" s="71">
        <v>1.0</v>
      </c>
      <c r="C368" s="71">
        <v>2.5</v>
      </c>
      <c r="D368" s="71">
        <v>1.0</v>
      </c>
      <c r="E368" s="71">
        <v>0.5</v>
      </c>
      <c r="F368" s="172">
        <f>vlookup(VLOOKUP(A368,'Meal Plan Combinations'!A$5:E$17,2,false),indirect(I$1),2,false)*B368+vlookup(VLOOKUP(A368,'Meal Plan Combinations'!A$5:E$17,3,false),indirect(I$1),2,false)*C368+vlookup(VLOOKUP(A368,'Meal Plan Combinations'!A$5:E$17,4,false),indirect(I$1),2,false)*D368+vlookup(VLOOKUP(A368,'Meal Plan Combinations'!A$5:E$17,5,false),indirect(I$1),2,false)*E368</f>
        <v>2197.244</v>
      </c>
      <c r="G368" s="173">
        <f>abs(Generate!H$5-F368)</f>
        <v>872.756</v>
      </c>
    </row>
    <row r="369">
      <c r="A369" s="71" t="s">
        <v>59</v>
      </c>
      <c r="B369" s="71">
        <v>1.0</v>
      </c>
      <c r="C369" s="71">
        <v>2.5</v>
      </c>
      <c r="D369" s="71">
        <v>1.0</v>
      </c>
      <c r="E369" s="71">
        <v>1.0</v>
      </c>
      <c r="F369" s="172">
        <f>vlookup(VLOOKUP(A369,'Meal Plan Combinations'!A$5:E$17,2,false),indirect(I$1),2,false)*B369+vlookup(VLOOKUP(A369,'Meal Plan Combinations'!A$5:E$17,3,false),indirect(I$1),2,false)*C369+vlookup(VLOOKUP(A369,'Meal Plan Combinations'!A$5:E$17,4,false),indirect(I$1),2,false)*D369+vlookup(VLOOKUP(A369,'Meal Plan Combinations'!A$5:E$17,5,false),indirect(I$1),2,false)*E369</f>
        <v>2334.238</v>
      </c>
      <c r="G369" s="173">
        <f>abs(Generate!H$5-F369)</f>
        <v>735.762</v>
      </c>
    </row>
    <row r="370">
      <c r="A370" s="71" t="s">
        <v>59</v>
      </c>
      <c r="B370" s="71">
        <v>1.0</v>
      </c>
      <c r="C370" s="71">
        <v>2.5</v>
      </c>
      <c r="D370" s="71">
        <v>1.0</v>
      </c>
      <c r="E370" s="71">
        <v>1.5</v>
      </c>
      <c r="F370" s="172">
        <f>vlookup(VLOOKUP(A370,'Meal Plan Combinations'!A$5:E$17,2,false),indirect(I$1),2,false)*B370+vlookup(VLOOKUP(A370,'Meal Plan Combinations'!A$5:E$17,3,false),indirect(I$1),2,false)*C370+vlookup(VLOOKUP(A370,'Meal Plan Combinations'!A$5:E$17,4,false),indirect(I$1),2,false)*D370+vlookup(VLOOKUP(A370,'Meal Plan Combinations'!A$5:E$17,5,false),indirect(I$1),2,false)*E370</f>
        <v>2471.232</v>
      </c>
      <c r="G370" s="173">
        <f>abs(Generate!H$5-F370)</f>
        <v>598.768</v>
      </c>
    </row>
    <row r="371">
      <c r="A371" s="71" t="s">
        <v>59</v>
      </c>
      <c r="B371" s="71">
        <v>1.0</v>
      </c>
      <c r="C371" s="71">
        <v>2.5</v>
      </c>
      <c r="D371" s="71">
        <v>1.0</v>
      </c>
      <c r="E371" s="71">
        <v>2.0</v>
      </c>
      <c r="F371" s="172">
        <f>vlookup(VLOOKUP(A371,'Meal Plan Combinations'!A$5:E$17,2,false),indirect(I$1),2,false)*B371+vlookup(VLOOKUP(A371,'Meal Plan Combinations'!A$5:E$17,3,false),indirect(I$1),2,false)*C371+vlookup(VLOOKUP(A371,'Meal Plan Combinations'!A$5:E$17,4,false),indirect(I$1),2,false)*D371+vlookup(VLOOKUP(A371,'Meal Plan Combinations'!A$5:E$17,5,false),indirect(I$1),2,false)*E371</f>
        <v>2608.226</v>
      </c>
      <c r="G371" s="173">
        <f>abs(Generate!H$5-F371)</f>
        <v>461.774</v>
      </c>
    </row>
    <row r="372">
      <c r="A372" s="71" t="s">
        <v>59</v>
      </c>
      <c r="B372" s="71">
        <v>1.0</v>
      </c>
      <c r="C372" s="71">
        <v>2.5</v>
      </c>
      <c r="D372" s="71">
        <v>1.0</v>
      </c>
      <c r="E372" s="71">
        <v>2.5</v>
      </c>
      <c r="F372" s="172">
        <f>vlookup(VLOOKUP(A372,'Meal Plan Combinations'!A$5:E$17,2,false),indirect(I$1),2,false)*B372+vlookup(VLOOKUP(A372,'Meal Plan Combinations'!A$5:E$17,3,false),indirect(I$1),2,false)*C372+vlookup(VLOOKUP(A372,'Meal Plan Combinations'!A$5:E$17,4,false),indirect(I$1),2,false)*D372+vlookup(VLOOKUP(A372,'Meal Plan Combinations'!A$5:E$17,5,false),indirect(I$1),2,false)*E372</f>
        <v>2745.22</v>
      </c>
      <c r="G372" s="173">
        <f>abs(Generate!H$5-F372)</f>
        <v>324.78</v>
      </c>
    </row>
    <row r="373">
      <c r="A373" s="71" t="s">
        <v>59</v>
      </c>
      <c r="B373" s="71">
        <v>1.0</v>
      </c>
      <c r="C373" s="71">
        <v>2.5</v>
      </c>
      <c r="D373" s="71">
        <v>1.0</v>
      </c>
      <c r="E373" s="71">
        <v>3.0</v>
      </c>
      <c r="F373" s="172">
        <f>vlookup(VLOOKUP(A373,'Meal Plan Combinations'!A$5:E$17,2,false),indirect(I$1),2,false)*B373+vlookup(VLOOKUP(A373,'Meal Plan Combinations'!A$5:E$17,3,false),indirect(I$1),2,false)*C373+vlookup(VLOOKUP(A373,'Meal Plan Combinations'!A$5:E$17,4,false),indirect(I$1),2,false)*D373+vlookup(VLOOKUP(A373,'Meal Plan Combinations'!A$5:E$17,5,false),indirect(I$1),2,false)*E373</f>
        <v>2882.214</v>
      </c>
      <c r="G373" s="173">
        <f>abs(Generate!H$5-F373)</f>
        <v>187.786</v>
      </c>
    </row>
    <row r="374">
      <c r="A374" s="71" t="s">
        <v>59</v>
      </c>
      <c r="B374" s="71">
        <v>1.0</v>
      </c>
      <c r="C374" s="71">
        <v>2.5</v>
      </c>
      <c r="D374" s="71">
        <v>1.5</v>
      </c>
      <c r="E374" s="71">
        <v>0.5</v>
      </c>
      <c r="F374" s="172">
        <f>vlookup(VLOOKUP(A374,'Meal Plan Combinations'!A$5:E$17,2,false),indirect(I$1),2,false)*B374+vlookup(VLOOKUP(A374,'Meal Plan Combinations'!A$5:E$17,3,false),indirect(I$1),2,false)*C374+vlookup(VLOOKUP(A374,'Meal Plan Combinations'!A$5:E$17,4,false),indirect(I$1),2,false)*D374+vlookup(VLOOKUP(A374,'Meal Plan Combinations'!A$5:E$17,5,false),indirect(I$1),2,false)*E374</f>
        <v>2449.849</v>
      </c>
      <c r="G374" s="173">
        <f>abs(Generate!H$5-F374)</f>
        <v>620.151</v>
      </c>
    </row>
    <row r="375">
      <c r="A375" s="71" t="s">
        <v>59</v>
      </c>
      <c r="B375" s="71">
        <v>1.0</v>
      </c>
      <c r="C375" s="71">
        <v>2.5</v>
      </c>
      <c r="D375" s="71">
        <v>1.5</v>
      </c>
      <c r="E375" s="71">
        <v>1.0</v>
      </c>
      <c r="F375" s="172">
        <f>vlookup(VLOOKUP(A375,'Meal Plan Combinations'!A$5:E$17,2,false),indirect(I$1),2,false)*B375+vlookup(VLOOKUP(A375,'Meal Plan Combinations'!A$5:E$17,3,false),indirect(I$1),2,false)*C375+vlookup(VLOOKUP(A375,'Meal Plan Combinations'!A$5:E$17,4,false),indirect(I$1),2,false)*D375+vlookup(VLOOKUP(A375,'Meal Plan Combinations'!A$5:E$17,5,false),indirect(I$1),2,false)*E375</f>
        <v>2586.843</v>
      </c>
      <c r="G375" s="173">
        <f>abs(Generate!H$5-F375)</f>
        <v>483.157</v>
      </c>
    </row>
    <row r="376">
      <c r="A376" s="71" t="s">
        <v>59</v>
      </c>
      <c r="B376" s="71">
        <v>1.0</v>
      </c>
      <c r="C376" s="71">
        <v>2.5</v>
      </c>
      <c r="D376" s="71">
        <v>1.5</v>
      </c>
      <c r="E376" s="71">
        <v>1.5</v>
      </c>
      <c r="F376" s="172">
        <f>vlookup(VLOOKUP(A376,'Meal Plan Combinations'!A$5:E$17,2,false),indirect(I$1),2,false)*B376+vlookup(VLOOKUP(A376,'Meal Plan Combinations'!A$5:E$17,3,false),indirect(I$1),2,false)*C376+vlookup(VLOOKUP(A376,'Meal Plan Combinations'!A$5:E$17,4,false),indirect(I$1),2,false)*D376+vlookup(VLOOKUP(A376,'Meal Plan Combinations'!A$5:E$17,5,false),indirect(I$1),2,false)*E376</f>
        <v>2723.837</v>
      </c>
      <c r="G376" s="173">
        <f>abs(Generate!H$5-F376)</f>
        <v>346.163</v>
      </c>
    </row>
    <row r="377">
      <c r="A377" s="71" t="s">
        <v>59</v>
      </c>
      <c r="B377" s="71">
        <v>1.0</v>
      </c>
      <c r="C377" s="71">
        <v>2.5</v>
      </c>
      <c r="D377" s="71">
        <v>1.5</v>
      </c>
      <c r="E377" s="71">
        <v>2.0</v>
      </c>
      <c r="F377" s="172">
        <f>vlookup(VLOOKUP(A377,'Meal Plan Combinations'!A$5:E$17,2,false),indirect(I$1),2,false)*B377+vlookup(VLOOKUP(A377,'Meal Plan Combinations'!A$5:E$17,3,false),indirect(I$1),2,false)*C377+vlookup(VLOOKUP(A377,'Meal Plan Combinations'!A$5:E$17,4,false),indirect(I$1),2,false)*D377+vlookup(VLOOKUP(A377,'Meal Plan Combinations'!A$5:E$17,5,false),indirect(I$1),2,false)*E377</f>
        <v>2860.831</v>
      </c>
      <c r="G377" s="173">
        <f>abs(Generate!H$5-F377)</f>
        <v>209.169</v>
      </c>
    </row>
    <row r="378">
      <c r="A378" s="71" t="s">
        <v>59</v>
      </c>
      <c r="B378" s="71">
        <v>1.0</v>
      </c>
      <c r="C378" s="71">
        <v>2.5</v>
      </c>
      <c r="D378" s="71">
        <v>1.5</v>
      </c>
      <c r="E378" s="71">
        <v>2.5</v>
      </c>
      <c r="F378" s="172">
        <f>vlookup(VLOOKUP(A378,'Meal Plan Combinations'!A$5:E$17,2,false),indirect(I$1),2,false)*B378+vlookup(VLOOKUP(A378,'Meal Plan Combinations'!A$5:E$17,3,false),indirect(I$1),2,false)*C378+vlookup(VLOOKUP(A378,'Meal Plan Combinations'!A$5:E$17,4,false),indirect(I$1),2,false)*D378+vlookup(VLOOKUP(A378,'Meal Plan Combinations'!A$5:E$17,5,false),indirect(I$1),2,false)*E378</f>
        <v>2997.825</v>
      </c>
      <c r="G378" s="173">
        <f>abs(Generate!H$5-F378)</f>
        <v>72.175</v>
      </c>
    </row>
    <row r="379">
      <c r="A379" s="71" t="s">
        <v>59</v>
      </c>
      <c r="B379" s="71">
        <v>1.0</v>
      </c>
      <c r="C379" s="71">
        <v>2.5</v>
      </c>
      <c r="D379" s="71">
        <v>1.5</v>
      </c>
      <c r="E379" s="71">
        <v>3.0</v>
      </c>
      <c r="F379" s="172">
        <f>vlookup(VLOOKUP(A379,'Meal Plan Combinations'!A$5:E$17,2,false),indirect(I$1),2,false)*B379+vlookup(VLOOKUP(A379,'Meal Plan Combinations'!A$5:E$17,3,false),indirect(I$1),2,false)*C379+vlookup(VLOOKUP(A379,'Meal Plan Combinations'!A$5:E$17,4,false),indirect(I$1),2,false)*D379+vlookup(VLOOKUP(A379,'Meal Plan Combinations'!A$5:E$17,5,false),indirect(I$1),2,false)*E379</f>
        <v>3134.819</v>
      </c>
      <c r="G379" s="173">
        <f>abs(Generate!H$5-F379)</f>
        <v>64.819</v>
      </c>
    </row>
    <row r="380">
      <c r="A380" s="71" t="s">
        <v>59</v>
      </c>
      <c r="B380" s="71">
        <v>1.0</v>
      </c>
      <c r="C380" s="71">
        <v>2.5</v>
      </c>
      <c r="D380" s="71">
        <v>2.0</v>
      </c>
      <c r="E380" s="71">
        <v>0.5</v>
      </c>
      <c r="F380" s="172">
        <f>vlookup(VLOOKUP(A380,'Meal Plan Combinations'!A$5:E$17,2,false),indirect(I$1),2,false)*B380+vlookup(VLOOKUP(A380,'Meal Plan Combinations'!A$5:E$17,3,false),indirect(I$1),2,false)*C380+vlookup(VLOOKUP(A380,'Meal Plan Combinations'!A$5:E$17,4,false),indirect(I$1),2,false)*D380+vlookup(VLOOKUP(A380,'Meal Plan Combinations'!A$5:E$17,5,false),indirect(I$1),2,false)*E380</f>
        <v>2702.454</v>
      </c>
      <c r="G380" s="173">
        <f>abs(Generate!H$5-F380)</f>
        <v>367.546</v>
      </c>
    </row>
    <row r="381">
      <c r="A381" s="71" t="s">
        <v>59</v>
      </c>
      <c r="B381" s="71">
        <v>1.0</v>
      </c>
      <c r="C381" s="71">
        <v>2.5</v>
      </c>
      <c r="D381" s="71">
        <v>2.0</v>
      </c>
      <c r="E381" s="71">
        <v>1.0</v>
      </c>
      <c r="F381" s="172">
        <f>vlookup(VLOOKUP(A381,'Meal Plan Combinations'!A$5:E$17,2,false),indirect(I$1),2,false)*B381+vlookup(VLOOKUP(A381,'Meal Plan Combinations'!A$5:E$17,3,false),indirect(I$1),2,false)*C381+vlookup(VLOOKUP(A381,'Meal Plan Combinations'!A$5:E$17,4,false),indirect(I$1),2,false)*D381+vlookup(VLOOKUP(A381,'Meal Plan Combinations'!A$5:E$17,5,false),indirect(I$1),2,false)*E381</f>
        <v>2839.448</v>
      </c>
      <c r="G381" s="173">
        <f>abs(Generate!H$5-F381)</f>
        <v>230.552</v>
      </c>
    </row>
    <row r="382">
      <c r="A382" s="71" t="s">
        <v>59</v>
      </c>
      <c r="B382" s="71">
        <v>1.0</v>
      </c>
      <c r="C382" s="71">
        <v>2.5</v>
      </c>
      <c r="D382" s="71">
        <v>2.0</v>
      </c>
      <c r="E382" s="71">
        <v>1.5</v>
      </c>
      <c r="F382" s="172">
        <f>vlookup(VLOOKUP(A382,'Meal Plan Combinations'!A$5:E$17,2,false),indirect(I$1),2,false)*B382+vlookup(VLOOKUP(A382,'Meal Plan Combinations'!A$5:E$17,3,false),indirect(I$1),2,false)*C382+vlookup(VLOOKUP(A382,'Meal Plan Combinations'!A$5:E$17,4,false),indirect(I$1),2,false)*D382+vlookup(VLOOKUP(A382,'Meal Plan Combinations'!A$5:E$17,5,false),indirect(I$1),2,false)*E382</f>
        <v>2976.442</v>
      </c>
      <c r="G382" s="173">
        <f>abs(Generate!H$5-F382)</f>
        <v>93.558</v>
      </c>
    </row>
    <row r="383">
      <c r="A383" s="71" t="s">
        <v>59</v>
      </c>
      <c r="B383" s="71">
        <v>1.0</v>
      </c>
      <c r="C383" s="71">
        <v>2.5</v>
      </c>
      <c r="D383" s="71">
        <v>2.0</v>
      </c>
      <c r="E383" s="71">
        <v>2.0</v>
      </c>
      <c r="F383" s="172">
        <f>vlookup(VLOOKUP(A383,'Meal Plan Combinations'!A$5:E$17,2,false),indirect(I$1),2,false)*B383+vlookup(VLOOKUP(A383,'Meal Plan Combinations'!A$5:E$17,3,false),indirect(I$1),2,false)*C383+vlookup(VLOOKUP(A383,'Meal Plan Combinations'!A$5:E$17,4,false),indirect(I$1),2,false)*D383+vlookup(VLOOKUP(A383,'Meal Plan Combinations'!A$5:E$17,5,false),indirect(I$1),2,false)*E383</f>
        <v>3113.436</v>
      </c>
      <c r="G383" s="173">
        <f>abs(Generate!H$5-F383)</f>
        <v>43.436</v>
      </c>
    </row>
    <row r="384">
      <c r="A384" s="71" t="s">
        <v>59</v>
      </c>
      <c r="B384" s="71">
        <v>1.0</v>
      </c>
      <c r="C384" s="71">
        <v>2.5</v>
      </c>
      <c r="D384" s="71">
        <v>2.0</v>
      </c>
      <c r="E384" s="71">
        <v>2.5</v>
      </c>
      <c r="F384" s="172">
        <f>vlookup(VLOOKUP(A384,'Meal Plan Combinations'!A$5:E$17,2,false),indirect(I$1),2,false)*B384+vlookup(VLOOKUP(A384,'Meal Plan Combinations'!A$5:E$17,3,false),indirect(I$1),2,false)*C384+vlookup(VLOOKUP(A384,'Meal Plan Combinations'!A$5:E$17,4,false),indirect(I$1),2,false)*D384+vlookup(VLOOKUP(A384,'Meal Plan Combinations'!A$5:E$17,5,false),indirect(I$1),2,false)*E384</f>
        <v>3250.43</v>
      </c>
      <c r="G384" s="173">
        <f>abs(Generate!H$5-F384)</f>
        <v>180.43</v>
      </c>
    </row>
    <row r="385">
      <c r="A385" s="71" t="s">
        <v>59</v>
      </c>
      <c r="B385" s="71">
        <v>1.0</v>
      </c>
      <c r="C385" s="71">
        <v>2.5</v>
      </c>
      <c r="D385" s="71">
        <v>2.0</v>
      </c>
      <c r="E385" s="71">
        <v>3.0</v>
      </c>
      <c r="F385" s="172">
        <f>vlookup(VLOOKUP(A385,'Meal Plan Combinations'!A$5:E$17,2,false),indirect(I$1),2,false)*B385+vlookup(VLOOKUP(A385,'Meal Plan Combinations'!A$5:E$17,3,false),indirect(I$1),2,false)*C385+vlookup(VLOOKUP(A385,'Meal Plan Combinations'!A$5:E$17,4,false),indirect(I$1),2,false)*D385+vlookup(VLOOKUP(A385,'Meal Plan Combinations'!A$5:E$17,5,false),indirect(I$1),2,false)*E385</f>
        <v>3387.424</v>
      </c>
      <c r="G385" s="173">
        <f>abs(Generate!H$5-F385)</f>
        <v>317.424</v>
      </c>
    </row>
    <row r="386">
      <c r="A386" s="71" t="s">
        <v>59</v>
      </c>
      <c r="B386" s="71">
        <v>1.0</v>
      </c>
      <c r="C386" s="71">
        <v>2.5</v>
      </c>
      <c r="D386" s="71">
        <v>2.5</v>
      </c>
      <c r="E386" s="71">
        <v>0.5</v>
      </c>
      <c r="F386" s="172">
        <f>vlookup(VLOOKUP(A386,'Meal Plan Combinations'!A$5:E$17,2,false),indirect(I$1),2,false)*B386+vlookup(VLOOKUP(A386,'Meal Plan Combinations'!A$5:E$17,3,false),indirect(I$1),2,false)*C386+vlookup(VLOOKUP(A386,'Meal Plan Combinations'!A$5:E$17,4,false),indirect(I$1),2,false)*D386+vlookup(VLOOKUP(A386,'Meal Plan Combinations'!A$5:E$17,5,false),indirect(I$1),2,false)*E386</f>
        <v>2955.059</v>
      </c>
      <c r="G386" s="173">
        <f>abs(Generate!H$5-F386)</f>
        <v>114.941</v>
      </c>
    </row>
    <row r="387">
      <c r="A387" s="71" t="s">
        <v>59</v>
      </c>
      <c r="B387" s="71">
        <v>1.0</v>
      </c>
      <c r="C387" s="71">
        <v>2.5</v>
      </c>
      <c r="D387" s="71">
        <v>2.5</v>
      </c>
      <c r="E387" s="71">
        <v>1.0</v>
      </c>
      <c r="F387" s="172">
        <f>vlookup(VLOOKUP(A387,'Meal Plan Combinations'!A$5:E$17,2,false),indirect(I$1),2,false)*B387+vlookup(VLOOKUP(A387,'Meal Plan Combinations'!A$5:E$17,3,false),indirect(I$1),2,false)*C387+vlookup(VLOOKUP(A387,'Meal Plan Combinations'!A$5:E$17,4,false),indirect(I$1),2,false)*D387+vlookup(VLOOKUP(A387,'Meal Plan Combinations'!A$5:E$17,5,false),indirect(I$1),2,false)*E387</f>
        <v>3092.053</v>
      </c>
      <c r="G387" s="173">
        <f>abs(Generate!H$5-F387)</f>
        <v>22.053</v>
      </c>
    </row>
    <row r="388">
      <c r="A388" s="71" t="s">
        <v>59</v>
      </c>
      <c r="B388" s="71">
        <v>1.0</v>
      </c>
      <c r="C388" s="71">
        <v>2.5</v>
      </c>
      <c r="D388" s="71">
        <v>2.5</v>
      </c>
      <c r="E388" s="71">
        <v>1.5</v>
      </c>
      <c r="F388" s="172">
        <f>vlookup(VLOOKUP(A388,'Meal Plan Combinations'!A$5:E$17,2,false),indirect(I$1),2,false)*B388+vlookup(VLOOKUP(A388,'Meal Plan Combinations'!A$5:E$17,3,false),indirect(I$1),2,false)*C388+vlookup(VLOOKUP(A388,'Meal Plan Combinations'!A$5:E$17,4,false),indirect(I$1),2,false)*D388+vlookup(VLOOKUP(A388,'Meal Plan Combinations'!A$5:E$17,5,false),indirect(I$1),2,false)*E388</f>
        <v>3229.047</v>
      </c>
      <c r="G388" s="173">
        <f>abs(Generate!H$5-F388)</f>
        <v>159.047</v>
      </c>
    </row>
    <row r="389">
      <c r="A389" s="71" t="s">
        <v>59</v>
      </c>
      <c r="B389" s="71">
        <v>1.0</v>
      </c>
      <c r="C389" s="71">
        <v>2.5</v>
      </c>
      <c r="D389" s="71">
        <v>2.5</v>
      </c>
      <c r="E389" s="71">
        <v>2.0</v>
      </c>
      <c r="F389" s="172">
        <f>vlookup(VLOOKUP(A389,'Meal Plan Combinations'!A$5:E$17,2,false),indirect(I$1),2,false)*B389+vlookup(VLOOKUP(A389,'Meal Plan Combinations'!A$5:E$17,3,false),indirect(I$1),2,false)*C389+vlookup(VLOOKUP(A389,'Meal Plan Combinations'!A$5:E$17,4,false),indirect(I$1),2,false)*D389+vlookup(VLOOKUP(A389,'Meal Plan Combinations'!A$5:E$17,5,false),indirect(I$1),2,false)*E389</f>
        <v>3366.041</v>
      </c>
      <c r="G389" s="173">
        <f>abs(Generate!H$5-F389)</f>
        <v>296.041</v>
      </c>
    </row>
    <row r="390">
      <c r="A390" s="71" t="s">
        <v>59</v>
      </c>
      <c r="B390" s="71">
        <v>1.0</v>
      </c>
      <c r="C390" s="71">
        <v>2.5</v>
      </c>
      <c r="D390" s="71">
        <v>2.5</v>
      </c>
      <c r="E390" s="71">
        <v>2.5</v>
      </c>
      <c r="F390" s="172">
        <f>vlookup(VLOOKUP(A390,'Meal Plan Combinations'!A$5:E$17,2,false),indirect(I$1),2,false)*B390+vlookup(VLOOKUP(A390,'Meal Plan Combinations'!A$5:E$17,3,false),indirect(I$1),2,false)*C390+vlookup(VLOOKUP(A390,'Meal Plan Combinations'!A$5:E$17,4,false),indirect(I$1),2,false)*D390+vlookup(VLOOKUP(A390,'Meal Plan Combinations'!A$5:E$17,5,false),indirect(I$1),2,false)*E390</f>
        <v>3503.035</v>
      </c>
      <c r="G390" s="173">
        <f>abs(Generate!H$5-F390)</f>
        <v>433.035</v>
      </c>
    </row>
    <row r="391">
      <c r="A391" s="71" t="s">
        <v>59</v>
      </c>
      <c r="B391" s="71">
        <v>1.0</v>
      </c>
      <c r="C391" s="71">
        <v>2.5</v>
      </c>
      <c r="D391" s="71">
        <v>2.5</v>
      </c>
      <c r="E391" s="71">
        <v>3.0</v>
      </c>
      <c r="F391" s="172">
        <f>vlookup(VLOOKUP(A391,'Meal Plan Combinations'!A$5:E$17,2,false),indirect(I$1),2,false)*B391+vlookup(VLOOKUP(A391,'Meal Plan Combinations'!A$5:E$17,3,false),indirect(I$1),2,false)*C391+vlookup(VLOOKUP(A391,'Meal Plan Combinations'!A$5:E$17,4,false),indirect(I$1),2,false)*D391+vlookup(VLOOKUP(A391,'Meal Plan Combinations'!A$5:E$17,5,false),indirect(I$1),2,false)*E391</f>
        <v>3640.029</v>
      </c>
      <c r="G391" s="173">
        <f>abs(Generate!H$5-F391)</f>
        <v>570.029</v>
      </c>
    </row>
    <row r="392">
      <c r="A392" s="71" t="s">
        <v>59</v>
      </c>
      <c r="B392" s="71">
        <v>1.0</v>
      </c>
      <c r="C392" s="71">
        <v>2.5</v>
      </c>
      <c r="D392" s="71">
        <v>3.0</v>
      </c>
      <c r="E392" s="71">
        <v>0.5</v>
      </c>
      <c r="F392" s="172">
        <f>vlookup(VLOOKUP(A392,'Meal Plan Combinations'!A$5:E$17,2,false),indirect(I$1),2,false)*B392+vlookup(VLOOKUP(A392,'Meal Plan Combinations'!A$5:E$17,3,false),indirect(I$1),2,false)*C392+vlookup(VLOOKUP(A392,'Meal Plan Combinations'!A$5:E$17,4,false),indirect(I$1),2,false)*D392+vlookup(VLOOKUP(A392,'Meal Plan Combinations'!A$5:E$17,5,false),indirect(I$1),2,false)*E392</f>
        <v>3207.664</v>
      </c>
      <c r="G392" s="173">
        <f>abs(Generate!H$5-F392)</f>
        <v>137.664</v>
      </c>
    </row>
    <row r="393">
      <c r="A393" s="71" t="s">
        <v>59</v>
      </c>
      <c r="B393" s="71">
        <v>1.0</v>
      </c>
      <c r="C393" s="71">
        <v>2.5</v>
      </c>
      <c r="D393" s="71">
        <v>3.0</v>
      </c>
      <c r="E393" s="71">
        <v>1.0</v>
      </c>
      <c r="F393" s="172">
        <f>vlookup(VLOOKUP(A393,'Meal Plan Combinations'!A$5:E$17,2,false),indirect(I$1),2,false)*B393+vlookup(VLOOKUP(A393,'Meal Plan Combinations'!A$5:E$17,3,false),indirect(I$1),2,false)*C393+vlookup(VLOOKUP(A393,'Meal Plan Combinations'!A$5:E$17,4,false),indirect(I$1),2,false)*D393+vlookup(VLOOKUP(A393,'Meal Plan Combinations'!A$5:E$17,5,false),indirect(I$1),2,false)*E393</f>
        <v>3344.658</v>
      </c>
      <c r="G393" s="173">
        <f>abs(Generate!H$5-F393)</f>
        <v>274.658</v>
      </c>
    </row>
    <row r="394">
      <c r="A394" s="71" t="s">
        <v>59</v>
      </c>
      <c r="B394" s="71">
        <v>1.0</v>
      </c>
      <c r="C394" s="71">
        <v>2.5</v>
      </c>
      <c r="D394" s="71">
        <v>3.0</v>
      </c>
      <c r="E394" s="71">
        <v>1.5</v>
      </c>
      <c r="F394" s="172">
        <f>vlookup(VLOOKUP(A394,'Meal Plan Combinations'!A$5:E$17,2,false),indirect(I$1),2,false)*B394+vlookup(VLOOKUP(A394,'Meal Plan Combinations'!A$5:E$17,3,false),indirect(I$1),2,false)*C394+vlookup(VLOOKUP(A394,'Meal Plan Combinations'!A$5:E$17,4,false),indirect(I$1),2,false)*D394+vlookup(VLOOKUP(A394,'Meal Plan Combinations'!A$5:E$17,5,false),indirect(I$1),2,false)*E394</f>
        <v>3481.652</v>
      </c>
      <c r="G394" s="173">
        <f>abs(Generate!H$5-F394)</f>
        <v>411.652</v>
      </c>
    </row>
    <row r="395">
      <c r="A395" s="71" t="s">
        <v>59</v>
      </c>
      <c r="B395" s="71">
        <v>1.0</v>
      </c>
      <c r="C395" s="71">
        <v>2.5</v>
      </c>
      <c r="D395" s="71">
        <v>3.0</v>
      </c>
      <c r="E395" s="71">
        <v>2.0</v>
      </c>
      <c r="F395" s="172">
        <f>vlookup(VLOOKUP(A395,'Meal Plan Combinations'!A$5:E$17,2,false),indirect(I$1),2,false)*B395+vlookup(VLOOKUP(A395,'Meal Plan Combinations'!A$5:E$17,3,false),indirect(I$1),2,false)*C395+vlookup(VLOOKUP(A395,'Meal Plan Combinations'!A$5:E$17,4,false),indirect(I$1),2,false)*D395+vlookup(VLOOKUP(A395,'Meal Plan Combinations'!A$5:E$17,5,false),indirect(I$1),2,false)*E395</f>
        <v>3618.646</v>
      </c>
      <c r="G395" s="173">
        <f>abs(Generate!H$5-F395)</f>
        <v>548.646</v>
      </c>
    </row>
    <row r="396">
      <c r="A396" s="71" t="s">
        <v>59</v>
      </c>
      <c r="B396" s="71">
        <v>1.0</v>
      </c>
      <c r="C396" s="71">
        <v>2.5</v>
      </c>
      <c r="D396" s="71">
        <v>3.0</v>
      </c>
      <c r="E396" s="71">
        <v>2.5</v>
      </c>
      <c r="F396" s="172">
        <f>vlookup(VLOOKUP(A396,'Meal Plan Combinations'!A$5:E$17,2,false),indirect(I$1),2,false)*B396+vlookup(VLOOKUP(A396,'Meal Plan Combinations'!A$5:E$17,3,false),indirect(I$1),2,false)*C396+vlookup(VLOOKUP(A396,'Meal Plan Combinations'!A$5:E$17,4,false),indirect(I$1),2,false)*D396+vlookup(VLOOKUP(A396,'Meal Plan Combinations'!A$5:E$17,5,false),indirect(I$1),2,false)*E396</f>
        <v>3755.64</v>
      </c>
      <c r="G396" s="173">
        <f>abs(Generate!H$5-F396)</f>
        <v>685.64</v>
      </c>
    </row>
    <row r="397">
      <c r="A397" s="71" t="s">
        <v>59</v>
      </c>
      <c r="B397" s="71">
        <v>1.0</v>
      </c>
      <c r="C397" s="71">
        <v>2.5</v>
      </c>
      <c r="D397" s="71">
        <v>3.0</v>
      </c>
      <c r="E397" s="71">
        <v>3.0</v>
      </c>
      <c r="F397" s="172">
        <f>vlookup(VLOOKUP(A397,'Meal Plan Combinations'!A$5:E$17,2,false),indirect(I$1),2,false)*B397+vlookup(VLOOKUP(A397,'Meal Plan Combinations'!A$5:E$17,3,false),indirect(I$1),2,false)*C397+vlookup(VLOOKUP(A397,'Meal Plan Combinations'!A$5:E$17,4,false),indirect(I$1),2,false)*D397+vlookup(VLOOKUP(A397,'Meal Plan Combinations'!A$5:E$17,5,false),indirect(I$1),2,false)*E397</f>
        <v>3892.634</v>
      </c>
      <c r="G397" s="173">
        <f>abs(Generate!H$5-F397)</f>
        <v>822.634</v>
      </c>
    </row>
    <row r="398">
      <c r="A398" s="71" t="s">
        <v>59</v>
      </c>
      <c r="B398" s="71">
        <v>1.0</v>
      </c>
      <c r="C398" s="71">
        <v>3.0</v>
      </c>
      <c r="D398" s="71">
        <v>0.5</v>
      </c>
      <c r="E398" s="71">
        <v>0.5</v>
      </c>
      <c r="F398" s="172">
        <f>vlookup(VLOOKUP(A398,'Meal Plan Combinations'!A$5:E$17,2,false),indirect(I$1),2,false)*B398+vlookup(VLOOKUP(A398,'Meal Plan Combinations'!A$5:E$17,3,false),indirect(I$1),2,false)*C398+vlookup(VLOOKUP(A398,'Meal Plan Combinations'!A$5:E$17,4,false),indirect(I$1),2,false)*D398+vlookup(VLOOKUP(A398,'Meal Plan Combinations'!A$5:E$17,5,false),indirect(I$1),2,false)*E398</f>
        <v>2172.129</v>
      </c>
      <c r="G398" s="173">
        <f>abs(Generate!H$5-F398)</f>
        <v>897.871</v>
      </c>
    </row>
    <row r="399">
      <c r="A399" s="71" t="s">
        <v>59</v>
      </c>
      <c r="B399" s="71">
        <v>1.0</v>
      </c>
      <c r="C399" s="71">
        <v>3.0</v>
      </c>
      <c r="D399" s="71">
        <v>0.5</v>
      </c>
      <c r="E399" s="71">
        <v>1.0</v>
      </c>
      <c r="F399" s="172">
        <f>vlookup(VLOOKUP(A399,'Meal Plan Combinations'!A$5:E$17,2,false),indirect(I$1),2,false)*B399+vlookup(VLOOKUP(A399,'Meal Plan Combinations'!A$5:E$17,3,false),indirect(I$1),2,false)*C399+vlookup(VLOOKUP(A399,'Meal Plan Combinations'!A$5:E$17,4,false),indirect(I$1),2,false)*D399+vlookup(VLOOKUP(A399,'Meal Plan Combinations'!A$5:E$17,5,false),indirect(I$1),2,false)*E399</f>
        <v>2309.123</v>
      </c>
      <c r="G399" s="173">
        <f>abs(Generate!H$5-F399)</f>
        <v>760.877</v>
      </c>
    </row>
    <row r="400">
      <c r="A400" s="71" t="s">
        <v>59</v>
      </c>
      <c r="B400" s="71">
        <v>1.0</v>
      </c>
      <c r="C400" s="71">
        <v>3.0</v>
      </c>
      <c r="D400" s="71">
        <v>0.5</v>
      </c>
      <c r="E400" s="71">
        <v>1.5</v>
      </c>
      <c r="F400" s="172">
        <f>vlookup(VLOOKUP(A400,'Meal Plan Combinations'!A$5:E$17,2,false),indirect(I$1),2,false)*B400+vlookup(VLOOKUP(A400,'Meal Plan Combinations'!A$5:E$17,3,false),indirect(I$1),2,false)*C400+vlookup(VLOOKUP(A400,'Meal Plan Combinations'!A$5:E$17,4,false),indirect(I$1),2,false)*D400+vlookup(VLOOKUP(A400,'Meal Plan Combinations'!A$5:E$17,5,false),indirect(I$1),2,false)*E400</f>
        <v>2446.117</v>
      </c>
      <c r="G400" s="173">
        <f>abs(Generate!H$5-F400)</f>
        <v>623.883</v>
      </c>
    </row>
    <row r="401">
      <c r="A401" s="71" t="s">
        <v>59</v>
      </c>
      <c r="B401" s="71">
        <v>1.0</v>
      </c>
      <c r="C401" s="71">
        <v>3.0</v>
      </c>
      <c r="D401" s="71">
        <v>0.5</v>
      </c>
      <c r="E401" s="71">
        <v>2.0</v>
      </c>
      <c r="F401" s="172">
        <f>vlookup(VLOOKUP(A401,'Meal Plan Combinations'!A$5:E$17,2,false),indirect(I$1),2,false)*B401+vlookup(VLOOKUP(A401,'Meal Plan Combinations'!A$5:E$17,3,false),indirect(I$1),2,false)*C401+vlookup(VLOOKUP(A401,'Meal Plan Combinations'!A$5:E$17,4,false),indirect(I$1),2,false)*D401+vlookup(VLOOKUP(A401,'Meal Plan Combinations'!A$5:E$17,5,false),indirect(I$1),2,false)*E401</f>
        <v>2583.111</v>
      </c>
      <c r="G401" s="173">
        <f>abs(Generate!H$5-F401)</f>
        <v>486.889</v>
      </c>
    </row>
    <row r="402">
      <c r="A402" s="71" t="s">
        <v>59</v>
      </c>
      <c r="B402" s="71">
        <v>1.0</v>
      </c>
      <c r="C402" s="71">
        <v>3.0</v>
      </c>
      <c r="D402" s="71">
        <v>0.5</v>
      </c>
      <c r="E402" s="71">
        <v>2.5</v>
      </c>
      <c r="F402" s="172">
        <f>vlookup(VLOOKUP(A402,'Meal Plan Combinations'!A$5:E$17,2,false),indirect(I$1),2,false)*B402+vlookup(VLOOKUP(A402,'Meal Plan Combinations'!A$5:E$17,3,false),indirect(I$1),2,false)*C402+vlookup(VLOOKUP(A402,'Meal Plan Combinations'!A$5:E$17,4,false),indirect(I$1),2,false)*D402+vlookup(VLOOKUP(A402,'Meal Plan Combinations'!A$5:E$17,5,false),indirect(I$1),2,false)*E402</f>
        <v>2720.105</v>
      </c>
      <c r="G402" s="173">
        <f>abs(Generate!H$5-F402)</f>
        <v>349.895</v>
      </c>
    </row>
    <row r="403">
      <c r="A403" s="71" t="s">
        <v>59</v>
      </c>
      <c r="B403" s="71">
        <v>1.0</v>
      </c>
      <c r="C403" s="71">
        <v>3.0</v>
      </c>
      <c r="D403" s="71">
        <v>0.5</v>
      </c>
      <c r="E403" s="71">
        <v>3.0</v>
      </c>
      <c r="F403" s="172">
        <f>vlookup(VLOOKUP(A403,'Meal Plan Combinations'!A$5:E$17,2,false),indirect(I$1),2,false)*B403+vlookup(VLOOKUP(A403,'Meal Plan Combinations'!A$5:E$17,3,false),indirect(I$1),2,false)*C403+vlookup(VLOOKUP(A403,'Meal Plan Combinations'!A$5:E$17,4,false),indirect(I$1),2,false)*D403+vlookup(VLOOKUP(A403,'Meal Plan Combinations'!A$5:E$17,5,false),indirect(I$1),2,false)*E403</f>
        <v>2857.099</v>
      </c>
      <c r="G403" s="173">
        <f>abs(Generate!H$5-F403)</f>
        <v>212.901</v>
      </c>
    </row>
    <row r="404">
      <c r="A404" s="71" t="s">
        <v>59</v>
      </c>
      <c r="B404" s="71">
        <v>1.0</v>
      </c>
      <c r="C404" s="71">
        <v>3.0</v>
      </c>
      <c r="D404" s="71">
        <v>1.0</v>
      </c>
      <c r="E404" s="71">
        <v>0.5</v>
      </c>
      <c r="F404" s="172">
        <f>vlookup(VLOOKUP(A404,'Meal Plan Combinations'!A$5:E$17,2,false),indirect(I$1),2,false)*B404+vlookup(VLOOKUP(A404,'Meal Plan Combinations'!A$5:E$17,3,false),indirect(I$1),2,false)*C404+vlookup(VLOOKUP(A404,'Meal Plan Combinations'!A$5:E$17,4,false),indirect(I$1),2,false)*D404+vlookup(VLOOKUP(A404,'Meal Plan Combinations'!A$5:E$17,5,false),indirect(I$1),2,false)*E404</f>
        <v>2424.734</v>
      </c>
      <c r="G404" s="173">
        <f>abs(Generate!H$5-F404)</f>
        <v>645.266</v>
      </c>
    </row>
    <row r="405">
      <c r="A405" s="71" t="s">
        <v>59</v>
      </c>
      <c r="B405" s="71">
        <v>1.0</v>
      </c>
      <c r="C405" s="71">
        <v>3.0</v>
      </c>
      <c r="D405" s="71">
        <v>1.0</v>
      </c>
      <c r="E405" s="71">
        <v>1.0</v>
      </c>
      <c r="F405" s="172">
        <f>vlookup(VLOOKUP(A405,'Meal Plan Combinations'!A$5:E$17,2,false),indirect(I$1),2,false)*B405+vlookup(VLOOKUP(A405,'Meal Plan Combinations'!A$5:E$17,3,false),indirect(I$1),2,false)*C405+vlookup(VLOOKUP(A405,'Meal Plan Combinations'!A$5:E$17,4,false),indirect(I$1),2,false)*D405+vlookup(VLOOKUP(A405,'Meal Plan Combinations'!A$5:E$17,5,false),indirect(I$1),2,false)*E405</f>
        <v>2561.728</v>
      </c>
      <c r="G405" s="173">
        <f>abs(Generate!H$5-F405)</f>
        <v>508.272</v>
      </c>
    </row>
    <row r="406">
      <c r="A406" s="71" t="s">
        <v>59</v>
      </c>
      <c r="B406" s="71">
        <v>1.0</v>
      </c>
      <c r="C406" s="71">
        <v>3.0</v>
      </c>
      <c r="D406" s="71">
        <v>1.0</v>
      </c>
      <c r="E406" s="71">
        <v>1.5</v>
      </c>
      <c r="F406" s="172">
        <f>vlookup(VLOOKUP(A406,'Meal Plan Combinations'!A$5:E$17,2,false),indirect(I$1),2,false)*B406+vlookup(VLOOKUP(A406,'Meal Plan Combinations'!A$5:E$17,3,false),indirect(I$1),2,false)*C406+vlookup(VLOOKUP(A406,'Meal Plan Combinations'!A$5:E$17,4,false),indirect(I$1),2,false)*D406+vlookup(VLOOKUP(A406,'Meal Plan Combinations'!A$5:E$17,5,false),indirect(I$1),2,false)*E406</f>
        <v>2698.722</v>
      </c>
      <c r="G406" s="173">
        <f>abs(Generate!H$5-F406)</f>
        <v>371.278</v>
      </c>
    </row>
    <row r="407">
      <c r="A407" s="71" t="s">
        <v>59</v>
      </c>
      <c r="B407" s="71">
        <v>1.0</v>
      </c>
      <c r="C407" s="71">
        <v>3.0</v>
      </c>
      <c r="D407" s="71">
        <v>1.0</v>
      </c>
      <c r="E407" s="71">
        <v>2.0</v>
      </c>
      <c r="F407" s="172">
        <f>vlookup(VLOOKUP(A407,'Meal Plan Combinations'!A$5:E$17,2,false),indirect(I$1),2,false)*B407+vlookup(VLOOKUP(A407,'Meal Plan Combinations'!A$5:E$17,3,false),indirect(I$1),2,false)*C407+vlookup(VLOOKUP(A407,'Meal Plan Combinations'!A$5:E$17,4,false),indirect(I$1),2,false)*D407+vlookup(VLOOKUP(A407,'Meal Plan Combinations'!A$5:E$17,5,false),indirect(I$1),2,false)*E407</f>
        <v>2835.716</v>
      </c>
      <c r="G407" s="173">
        <f>abs(Generate!H$5-F407)</f>
        <v>234.284</v>
      </c>
    </row>
    <row r="408">
      <c r="A408" s="71" t="s">
        <v>59</v>
      </c>
      <c r="B408" s="71">
        <v>1.0</v>
      </c>
      <c r="C408" s="71">
        <v>3.0</v>
      </c>
      <c r="D408" s="71">
        <v>1.0</v>
      </c>
      <c r="E408" s="71">
        <v>2.5</v>
      </c>
      <c r="F408" s="172">
        <f>vlookup(VLOOKUP(A408,'Meal Plan Combinations'!A$5:E$17,2,false),indirect(I$1),2,false)*B408+vlookup(VLOOKUP(A408,'Meal Plan Combinations'!A$5:E$17,3,false),indirect(I$1),2,false)*C408+vlookup(VLOOKUP(A408,'Meal Plan Combinations'!A$5:E$17,4,false),indirect(I$1),2,false)*D408+vlookup(VLOOKUP(A408,'Meal Plan Combinations'!A$5:E$17,5,false),indirect(I$1),2,false)*E408</f>
        <v>2972.71</v>
      </c>
      <c r="G408" s="173">
        <f>abs(Generate!H$5-F408)</f>
        <v>97.29</v>
      </c>
    </row>
    <row r="409">
      <c r="A409" s="71" t="s">
        <v>59</v>
      </c>
      <c r="B409" s="71">
        <v>1.0</v>
      </c>
      <c r="C409" s="71">
        <v>3.0</v>
      </c>
      <c r="D409" s="71">
        <v>1.0</v>
      </c>
      <c r="E409" s="71">
        <v>3.0</v>
      </c>
      <c r="F409" s="172">
        <f>vlookup(VLOOKUP(A409,'Meal Plan Combinations'!A$5:E$17,2,false),indirect(I$1),2,false)*B409+vlookup(VLOOKUP(A409,'Meal Plan Combinations'!A$5:E$17,3,false),indirect(I$1),2,false)*C409+vlookup(VLOOKUP(A409,'Meal Plan Combinations'!A$5:E$17,4,false),indirect(I$1),2,false)*D409+vlookup(VLOOKUP(A409,'Meal Plan Combinations'!A$5:E$17,5,false),indirect(I$1),2,false)*E409</f>
        <v>3109.704</v>
      </c>
      <c r="G409" s="173">
        <f>abs(Generate!H$5-F409)</f>
        <v>39.704</v>
      </c>
    </row>
    <row r="410">
      <c r="A410" s="71" t="s">
        <v>59</v>
      </c>
      <c r="B410" s="71">
        <v>1.0</v>
      </c>
      <c r="C410" s="71">
        <v>3.0</v>
      </c>
      <c r="D410" s="71">
        <v>1.5</v>
      </c>
      <c r="E410" s="71">
        <v>0.5</v>
      </c>
      <c r="F410" s="172">
        <f>vlookup(VLOOKUP(A410,'Meal Plan Combinations'!A$5:E$17,2,false),indirect(I$1),2,false)*B410+vlookup(VLOOKUP(A410,'Meal Plan Combinations'!A$5:E$17,3,false),indirect(I$1),2,false)*C410+vlookup(VLOOKUP(A410,'Meal Plan Combinations'!A$5:E$17,4,false),indirect(I$1),2,false)*D410+vlookup(VLOOKUP(A410,'Meal Plan Combinations'!A$5:E$17,5,false),indirect(I$1),2,false)*E410</f>
        <v>2677.339</v>
      </c>
      <c r="G410" s="173">
        <f>abs(Generate!H$5-F410)</f>
        <v>392.661</v>
      </c>
    </row>
    <row r="411">
      <c r="A411" s="71" t="s">
        <v>59</v>
      </c>
      <c r="B411" s="71">
        <v>1.0</v>
      </c>
      <c r="C411" s="71">
        <v>3.0</v>
      </c>
      <c r="D411" s="71">
        <v>1.5</v>
      </c>
      <c r="E411" s="71">
        <v>1.0</v>
      </c>
      <c r="F411" s="172">
        <f>vlookup(VLOOKUP(A411,'Meal Plan Combinations'!A$5:E$17,2,false),indirect(I$1),2,false)*B411+vlookup(VLOOKUP(A411,'Meal Plan Combinations'!A$5:E$17,3,false),indirect(I$1),2,false)*C411+vlookup(VLOOKUP(A411,'Meal Plan Combinations'!A$5:E$17,4,false),indirect(I$1),2,false)*D411+vlookup(VLOOKUP(A411,'Meal Plan Combinations'!A$5:E$17,5,false),indirect(I$1),2,false)*E411</f>
        <v>2814.333</v>
      </c>
      <c r="G411" s="173">
        <f>abs(Generate!H$5-F411)</f>
        <v>255.667</v>
      </c>
    </row>
    <row r="412">
      <c r="A412" s="71" t="s">
        <v>59</v>
      </c>
      <c r="B412" s="71">
        <v>1.0</v>
      </c>
      <c r="C412" s="71">
        <v>3.0</v>
      </c>
      <c r="D412" s="71">
        <v>1.5</v>
      </c>
      <c r="E412" s="71">
        <v>1.5</v>
      </c>
      <c r="F412" s="172">
        <f>vlookup(VLOOKUP(A412,'Meal Plan Combinations'!A$5:E$17,2,false),indirect(I$1),2,false)*B412+vlookup(VLOOKUP(A412,'Meal Plan Combinations'!A$5:E$17,3,false),indirect(I$1),2,false)*C412+vlookup(VLOOKUP(A412,'Meal Plan Combinations'!A$5:E$17,4,false),indirect(I$1),2,false)*D412+vlookup(VLOOKUP(A412,'Meal Plan Combinations'!A$5:E$17,5,false),indirect(I$1),2,false)*E412</f>
        <v>2951.327</v>
      </c>
      <c r="G412" s="173">
        <f>abs(Generate!H$5-F412)</f>
        <v>118.673</v>
      </c>
    </row>
    <row r="413">
      <c r="A413" s="71" t="s">
        <v>59</v>
      </c>
      <c r="B413" s="71">
        <v>1.0</v>
      </c>
      <c r="C413" s="71">
        <v>3.0</v>
      </c>
      <c r="D413" s="71">
        <v>1.5</v>
      </c>
      <c r="E413" s="71">
        <v>2.0</v>
      </c>
      <c r="F413" s="172">
        <f>vlookup(VLOOKUP(A413,'Meal Plan Combinations'!A$5:E$17,2,false),indirect(I$1),2,false)*B413+vlookup(VLOOKUP(A413,'Meal Plan Combinations'!A$5:E$17,3,false),indirect(I$1),2,false)*C413+vlookup(VLOOKUP(A413,'Meal Plan Combinations'!A$5:E$17,4,false),indirect(I$1),2,false)*D413+vlookup(VLOOKUP(A413,'Meal Plan Combinations'!A$5:E$17,5,false),indirect(I$1),2,false)*E413</f>
        <v>3088.321</v>
      </c>
      <c r="G413" s="173">
        <f>abs(Generate!H$5-F413)</f>
        <v>18.321</v>
      </c>
    </row>
    <row r="414">
      <c r="A414" s="71" t="s">
        <v>59</v>
      </c>
      <c r="B414" s="71">
        <v>1.0</v>
      </c>
      <c r="C414" s="71">
        <v>3.0</v>
      </c>
      <c r="D414" s="71">
        <v>1.5</v>
      </c>
      <c r="E414" s="71">
        <v>2.5</v>
      </c>
      <c r="F414" s="172">
        <f>vlookup(VLOOKUP(A414,'Meal Plan Combinations'!A$5:E$17,2,false),indirect(I$1),2,false)*B414+vlookup(VLOOKUP(A414,'Meal Plan Combinations'!A$5:E$17,3,false),indirect(I$1),2,false)*C414+vlookup(VLOOKUP(A414,'Meal Plan Combinations'!A$5:E$17,4,false),indirect(I$1),2,false)*D414+vlookup(VLOOKUP(A414,'Meal Plan Combinations'!A$5:E$17,5,false),indirect(I$1),2,false)*E414</f>
        <v>3225.315</v>
      </c>
      <c r="G414" s="173">
        <f>abs(Generate!H$5-F414)</f>
        <v>155.315</v>
      </c>
    </row>
    <row r="415">
      <c r="A415" s="71" t="s">
        <v>59</v>
      </c>
      <c r="B415" s="71">
        <v>1.0</v>
      </c>
      <c r="C415" s="71">
        <v>3.0</v>
      </c>
      <c r="D415" s="71">
        <v>1.5</v>
      </c>
      <c r="E415" s="71">
        <v>3.0</v>
      </c>
      <c r="F415" s="172">
        <f>vlookup(VLOOKUP(A415,'Meal Plan Combinations'!A$5:E$17,2,false),indirect(I$1),2,false)*B415+vlookup(VLOOKUP(A415,'Meal Plan Combinations'!A$5:E$17,3,false),indirect(I$1),2,false)*C415+vlookup(VLOOKUP(A415,'Meal Plan Combinations'!A$5:E$17,4,false),indirect(I$1),2,false)*D415+vlookup(VLOOKUP(A415,'Meal Plan Combinations'!A$5:E$17,5,false),indirect(I$1),2,false)*E415</f>
        <v>3362.309</v>
      </c>
      <c r="G415" s="173">
        <f>abs(Generate!H$5-F415)</f>
        <v>292.309</v>
      </c>
    </row>
    <row r="416">
      <c r="A416" s="71" t="s">
        <v>59</v>
      </c>
      <c r="B416" s="71">
        <v>1.0</v>
      </c>
      <c r="C416" s="71">
        <v>3.0</v>
      </c>
      <c r="D416" s="71">
        <v>2.0</v>
      </c>
      <c r="E416" s="71">
        <v>0.5</v>
      </c>
      <c r="F416" s="172">
        <f>vlookup(VLOOKUP(A416,'Meal Plan Combinations'!A$5:E$17,2,false),indirect(I$1),2,false)*B416+vlookup(VLOOKUP(A416,'Meal Plan Combinations'!A$5:E$17,3,false),indirect(I$1),2,false)*C416+vlookup(VLOOKUP(A416,'Meal Plan Combinations'!A$5:E$17,4,false),indirect(I$1),2,false)*D416+vlookup(VLOOKUP(A416,'Meal Plan Combinations'!A$5:E$17,5,false),indirect(I$1),2,false)*E416</f>
        <v>2929.944</v>
      </c>
      <c r="G416" s="173">
        <f>abs(Generate!H$5-F416)</f>
        <v>140.056</v>
      </c>
    </row>
    <row r="417">
      <c r="A417" s="71" t="s">
        <v>59</v>
      </c>
      <c r="B417" s="71">
        <v>1.0</v>
      </c>
      <c r="C417" s="71">
        <v>3.0</v>
      </c>
      <c r="D417" s="71">
        <v>2.0</v>
      </c>
      <c r="E417" s="71">
        <v>1.0</v>
      </c>
      <c r="F417" s="172">
        <f>vlookup(VLOOKUP(A417,'Meal Plan Combinations'!A$5:E$17,2,false),indirect(I$1),2,false)*B417+vlookup(VLOOKUP(A417,'Meal Plan Combinations'!A$5:E$17,3,false),indirect(I$1),2,false)*C417+vlookup(VLOOKUP(A417,'Meal Plan Combinations'!A$5:E$17,4,false),indirect(I$1),2,false)*D417+vlookup(VLOOKUP(A417,'Meal Plan Combinations'!A$5:E$17,5,false),indirect(I$1),2,false)*E417</f>
        <v>3066.938</v>
      </c>
      <c r="G417" s="173">
        <f>abs(Generate!H$5-F417)</f>
        <v>3.062</v>
      </c>
    </row>
    <row r="418">
      <c r="A418" s="71" t="s">
        <v>59</v>
      </c>
      <c r="B418" s="71">
        <v>1.0</v>
      </c>
      <c r="C418" s="71">
        <v>3.0</v>
      </c>
      <c r="D418" s="71">
        <v>2.0</v>
      </c>
      <c r="E418" s="71">
        <v>1.5</v>
      </c>
      <c r="F418" s="172">
        <f>vlookup(VLOOKUP(A418,'Meal Plan Combinations'!A$5:E$17,2,false),indirect(I$1),2,false)*B418+vlookup(VLOOKUP(A418,'Meal Plan Combinations'!A$5:E$17,3,false),indirect(I$1),2,false)*C418+vlookup(VLOOKUP(A418,'Meal Plan Combinations'!A$5:E$17,4,false),indirect(I$1),2,false)*D418+vlookup(VLOOKUP(A418,'Meal Plan Combinations'!A$5:E$17,5,false),indirect(I$1),2,false)*E418</f>
        <v>3203.932</v>
      </c>
      <c r="G418" s="173">
        <f>abs(Generate!H$5-F418)</f>
        <v>133.932</v>
      </c>
    </row>
    <row r="419">
      <c r="A419" s="71" t="s">
        <v>59</v>
      </c>
      <c r="B419" s="71">
        <v>1.0</v>
      </c>
      <c r="C419" s="71">
        <v>3.0</v>
      </c>
      <c r="D419" s="71">
        <v>2.0</v>
      </c>
      <c r="E419" s="71">
        <v>2.0</v>
      </c>
      <c r="F419" s="172">
        <f>vlookup(VLOOKUP(A419,'Meal Plan Combinations'!A$5:E$17,2,false),indirect(I$1),2,false)*B419+vlookup(VLOOKUP(A419,'Meal Plan Combinations'!A$5:E$17,3,false),indirect(I$1),2,false)*C419+vlookup(VLOOKUP(A419,'Meal Plan Combinations'!A$5:E$17,4,false),indirect(I$1),2,false)*D419+vlookup(VLOOKUP(A419,'Meal Plan Combinations'!A$5:E$17,5,false),indirect(I$1),2,false)*E419</f>
        <v>3340.926</v>
      </c>
      <c r="G419" s="173">
        <f>abs(Generate!H$5-F419)</f>
        <v>270.926</v>
      </c>
    </row>
    <row r="420">
      <c r="A420" s="71" t="s">
        <v>59</v>
      </c>
      <c r="B420" s="71">
        <v>1.0</v>
      </c>
      <c r="C420" s="71">
        <v>3.0</v>
      </c>
      <c r="D420" s="71">
        <v>2.0</v>
      </c>
      <c r="E420" s="71">
        <v>2.5</v>
      </c>
      <c r="F420" s="172">
        <f>vlookup(VLOOKUP(A420,'Meal Plan Combinations'!A$5:E$17,2,false),indirect(I$1),2,false)*B420+vlookup(VLOOKUP(A420,'Meal Plan Combinations'!A$5:E$17,3,false),indirect(I$1),2,false)*C420+vlookup(VLOOKUP(A420,'Meal Plan Combinations'!A$5:E$17,4,false),indirect(I$1),2,false)*D420+vlookup(VLOOKUP(A420,'Meal Plan Combinations'!A$5:E$17,5,false),indirect(I$1),2,false)*E420</f>
        <v>3477.92</v>
      </c>
      <c r="G420" s="173">
        <f>abs(Generate!H$5-F420)</f>
        <v>407.92</v>
      </c>
    </row>
    <row r="421">
      <c r="A421" s="71" t="s">
        <v>59</v>
      </c>
      <c r="B421" s="71">
        <v>1.0</v>
      </c>
      <c r="C421" s="71">
        <v>3.0</v>
      </c>
      <c r="D421" s="71">
        <v>2.0</v>
      </c>
      <c r="E421" s="71">
        <v>3.0</v>
      </c>
      <c r="F421" s="172">
        <f>vlookup(VLOOKUP(A421,'Meal Plan Combinations'!A$5:E$17,2,false),indirect(I$1),2,false)*B421+vlookup(VLOOKUP(A421,'Meal Plan Combinations'!A$5:E$17,3,false),indirect(I$1),2,false)*C421+vlookup(VLOOKUP(A421,'Meal Plan Combinations'!A$5:E$17,4,false),indirect(I$1),2,false)*D421+vlookup(VLOOKUP(A421,'Meal Plan Combinations'!A$5:E$17,5,false),indirect(I$1),2,false)*E421</f>
        <v>3614.914</v>
      </c>
      <c r="G421" s="173">
        <f>abs(Generate!H$5-F421)</f>
        <v>544.914</v>
      </c>
    </row>
    <row r="422">
      <c r="A422" s="71" t="s">
        <v>59</v>
      </c>
      <c r="B422" s="71">
        <v>1.0</v>
      </c>
      <c r="C422" s="71">
        <v>3.0</v>
      </c>
      <c r="D422" s="71">
        <v>2.5</v>
      </c>
      <c r="E422" s="71">
        <v>0.5</v>
      </c>
      <c r="F422" s="172">
        <f>vlookup(VLOOKUP(A422,'Meal Plan Combinations'!A$5:E$17,2,false),indirect(I$1),2,false)*B422+vlookup(VLOOKUP(A422,'Meal Plan Combinations'!A$5:E$17,3,false),indirect(I$1),2,false)*C422+vlookup(VLOOKUP(A422,'Meal Plan Combinations'!A$5:E$17,4,false),indirect(I$1),2,false)*D422+vlookup(VLOOKUP(A422,'Meal Plan Combinations'!A$5:E$17,5,false),indirect(I$1),2,false)*E422</f>
        <v>3182.549</v>
      </c>
      <c r="G422" s="173">
        <f>abs(Generate!H$5-F422)</f>
        <v>112.549</v>
      </c>
    </row>
    <row r="423">
      <c r="A423" s="71" t="s">
        <v>59</v>
      </c>
      <c r="B423" s="71">
        <v>1.0</v>
      </c>
      <c r="C423" s="71">
        <v>3.0</v>
      </c>
      <c r="D423" s="71">
        <v>2.5</v>
      </c>
      <c r="E423" s="71">
        <v>1.0</v>
      </c>
      <c r="F423" s="172">
        <f>vlookup(VLOOKUP(A423,'Meal Plan Combinations'!A$5:E$17,2,false),indirect(I$1),2,false)*B423+vlookup(VLOOKUP(A423,'Meal Plan Combinations'!A$5:E$17,3,false),indirect(I$1),2,false)*C423+vlookup(VLOOKUP(A423,'Meal Plan Combinations'!A$5:E$17,4,false),indirect(I$1),2,false)*D423+vlookup(VLOOKUP(A423,'Meal Plan Combinations'!A$5:E$17,5,false),indirect(I$1),2,false)*E423</f>
        <v>3319.543</v>
      </c>
      <c r="G423" s="173">
        <f>abs(Generate!H$5-F423)</f>
        <v>249.543</v>
      </c>
    </row>
    <row r="424">
      <c r="A424" s="71" t="s">
        <v>59</v>
      </c>
      <c r="B424" s="71">
        <v>1.0</v>
      </c>
      <c r="C424" s="71">
        <v>3.0</v>
      </c>
      <c r="D424" s="71">
        <v>2.5</v>
      </c>
      <c r="E424" s="71">
        <v>1.5</v>
      </c>
      <c r="F424" s="172">
        <f>vlookup(VLOOKUP(A424,'Meal Plan Combinations'!A$5:E$17,2,false),indirect(I$1),2,false)*B424+vlookup(VLOOKUP(A424,'Meal Plan Combinations'!A$5:E$17,3,false),indirect(I$1),2,false)*C424+vlookup(VLOOKUP(A424,'Meal Plan Combinations'!A$5:E$17,4,false),indirect(I$1),2,false)*D424+vlookup(VLOOKUP(A424,'Meal Plan Combinations'!A$5:E$17,5,false),indirect(I$1),2,false)*E424</f>
        <v>3456.537</v>
      </c>
      <c r="G424" s="173">
        <f>abs(Generate!H$5-F424)</f>
        <v>386.537</v>
      </c>
    </row>
    <row r="425">
      <c r="A425" s="71" t="s">
        <v>59</v>
      </c>
      <c r="B425" s="71">
        <v>1.0</v>
      </c>
      <c r="C425" s="71">
        <v>3.0</v>
      </c>
      <c r="D425" s="71">
        <v>2.5</v>
      </c>
      <c r="E425" s="71">
        <v>2.0</v>
      </c>
      <c r="F425" s="172">
        <f>vlookup(VLOOKUP(A425,'Meal Plan Combinations'!A$5:E$17,2,false),indirect(I$1),2,false)*B425+vlookup(VLOOKUP(A425,'Meal Plan Combinations'!A$5:E$17,3,false),indirect(I$1),2,false)*C425+vlookup(VLOOKUP(A425,'Meal Plan Combinations'!A$5:E$17,4,false),indirect(I$1),2,false)*D425+vlookup(VLOOKUP(A425,'Meal Plan Combinations'!A$5:E$17,5,false),indirect(I$1),2,false)*E425</f>
        <v>3593.531</v>
      </c>
      <c r="G425" s="173">
        <f>abs(Generate!H$5-F425)</f>
        <v>523.531</v>
      </c>
    </row>
    <row r="426">
      <c r="A426" s="71" t="s">
        <v>59</v>
      </c>
      <c r="B426" s="71">
        <v>1.0</v>
      </c>
      <c r="C426" s="71">
        <v>3.0</v>
      </c>
      <c r="D426" s="71">
        <v>2.5</v>
      </c>
      <c r="E426" s="71">
        <v>2.5</v>
      </c>
      <c r="F426" s="172">
        <f>vlookup(VLOOKUP(A426,'Meal Plan Combinations'!A$5:E$17,2,false),indirect(I$1),2,false)*B426+vlookup(VLOOKUP(A426,'Meal Plan Combinations'!A$5:E$17,3,false),indirect(I$1),2,false)*C426+vlookup(VLOOKUP(A426,'Meal Plan Combinations'!A$5:E$17,4,false),indirect(I$1),2,false)*D426+vlookup(VLOOKUP(A426,'Meal Plan Combinations'!A$5:E$17,5,false),indirect(I$1),2,false)*E426</f>
        <v>3730.525</v>
      </c>
      <c r="G426" s="173">
        <f>abs(Generate!H$5-F426)</f>
        <v>660.525</v>
      </c>
    </row>
    <row r="427">
      <c r="A427" s="71" t="s">
        <v>59</v>
      </c>
      <c r="B427" s="71">
        <v>1.0</v>
      </c>
      <c r="C427" s="71">
        <v>3.0</v>
      </c>
      <c r="D427" s="71">
        <v>2.5</v>
      </c>
      <c r="E427" s="71">
        <v>3.0</v>
      </c>
      <c r="F427" s="172">
        <f>vlookup(VLOOKUP(A427,'Meal Plan Combinations'!A$5:E$17,2,false),indirect(I$1),2,false)*B427+vlookup(VLOOKUP(A427,'Meal Plan Combinations'!A$5:E$17,3,false),indirect(I$1),2,false)*C427+vlookup(VLOOKUP(A427,'Meal Plan Combinations'!A$5:E$17,4,false),indirect(I$1),2,false)*D427+vlookup(VLOOKUP(A427,'Meal Plan Combinations'!A$5:E$17,5,false),indirect(I$1),2,false)*E427</f>
        <v>3867.519</v>
      </c>
      <c r="G427" s="173">
        <f>abs(Generate!H$5-F427)</f>
        <v>797.519</v>
      </c>
    </row>
    <row r="428">
      <c r="A428" s="71" t="s">
        <v>59</v>
      </c>
      <c r="B428" s="71">
        <v>1.0</v>
      </c>
      <c r="C428" s="71">
        <v>3.0</v>
      </c>
      <c r="D428" s="71">
        <v>3.0</v>
      </c>
      <c r="E428" s="71">
        <v>0.5</v>
      </c>
      <c r="F428" s="172">
        <f>vlookup(VLOOKUP(A428,'Meal Plan Combinations'!A$5:E$17,2,false),indirect(I$1),2,false)*B428+vlookup(VLOOKUP(A428,'Meal Plan Combinations'!A$5:E$17,3,false),indirect(I$1),2,false)*C428+vlookup(VLOOKUP(A428,'Meal Plan Combinations'!A$5:E$17,4,false),indirect(I$1),2,false)*D428+vlookup(VLOOKUP(A428,'Meal Plan Combinations'!A$5:E$17,5,false),indirect(I$1),2,false)*E428</f>
        <v>3435.154</v>
      </c>
      <c r="G428" s="173">
        <f>abs(Generate!H$5-F428)</f>
        <v>365.154</v>
      </c>
    </row>
    <row r="429">
      <c r="A429" s="71" t="s">
        <v>59</v>
      </c>
      <c r="B429" s="71">
        <v>1.0</v>
      </c>
      <c r="C429" s="71">
        <v>3.0</v>
      </c>
      <c r="D429" s="71">
        <v>3.0</v>
      </c>
      <c r="E429" s="71">
        <v>1.0</v>
      </c>
      <c r="F429" s="172">
        <f>vlookup(VLOOKUP(A429,'Meal Plan Combinations'!A$5:E$17,2,false),indirect(I$1),2,false)*B429+vlookup(VLOOKUP(A429,'Meal Plan Combinations'!A$5:E$17,3,false),indirect(I$1),2,false)*C429+vlookup(VLOOKUP(A429,'Meal Plan Combinations'!A$5:E$17,4,false),indirect(I$1),2,false)*D429+vlookup(VLOOKUP(A429,'Meal Plan Combinations'!A$5:E$17,5,false),indirect(I$1),2,false)*E429</f>
        <v>3572.148</v>
      </c>
      <c r="G429" s="173">
        <f>abs(Generate!H$5-F429)</f>
        <v>502.148</v>
      </c>
    </row>
    <row r="430">
      <c r="A430" s="71" t="s">
        <v>59</v>
      </c>
      <c r="B430" s="71">
        <v>1.0</v>
      </c>
      <c r="C430" s="71">
        <v>3.0</v>
      </c>
      <c r="D430" s="71">
        <v>3.0</v>
      </c>
      <c r="E430" s="71">
        <v>1.5</v>
      </c>
      <c r="F430" s="172">
        <f>vlookup(VLOOKUP(A430,'Meal Plan Combinations'!A$5:E$17,2,false),indirect(I$1),2,false)*B430+vlookup(VLOOKUP(A430,'Meal Plan Combinations'!A$5:E$17,3,false),indirect(I$1),2,false)*C430+vlookup(VLOOKUP(A430,'Meal Plan Combinations'!A$5:E$17,4,false),indirect(I$1),2,false)*D430+vlookup(VLOOKUP(A430,'Meal Plan Combinations'!A$5:E$17,5,false),indirect(I$1),2,false)*E430</f>
        <v>3709.142</v>
      </c>
      <c r="G430" s="173">
        <f>abs(Generate!H$5-F430)</f>
        <v>639.142</v>
      </c>
    </row>
    <row r="431">
      <c r="A431" s="71" t="s">
        <v>59</v>
      </c>
      <c r="B431" s="71">
        <v>1.0</v>
      </c>
      <c r="C431" s="71">
        <v>3.0</v>
      </c>
      <c r="D431" s="71">
        <v>3.0</v>
      </c>
      <c r="E431" s="71">
        <v>2.0</v>
      </c>
      <c r="F431" s="172">
        <f>vlookup(VLOOKUP(A431,'Meal Plan Combinations'!A$5:E$17,2,false),indirect(I$1),2,false)*B431+vlookup(VLOOKUP(A431,'Meal Plan Combinations'!A$5:E$17,3,false),indirect(I$1),2,false)*C431+vlookup(VLOOKUP(A431,'Meal Plan Combinations'!A$5:E$17,4,false),indirect(I$1),2,false)*D431+vlookup(VLOOKUP(A431,'Meal Plan Combinations'!A$5:E$17,5,false),indirect(I$1),2,false)*E431</f>
        <v>3846.136</v>
      </c>
      <c r="G431" s="173">
        <f>abs(Generate!H$5-F431)</f>
        <v>776.136</v>
      </c>
    </row>
    <row r="432">
      <c r="A432" s="71" t="s">
        <v>59</v>
      </c>
      <c r="B432" s="71">
        <v>1.0</v>
      </c>
      <c r="C432" s="71">
        <v>3.0</v>
      </c>
      <c r="D432" s="71">
        <v>3.0</v>
      </c>
      <c r="E432" s="71">
        <v>2.5</v>
      </c>
      <c r="F432" s="172">
        <f>vlookup(VLOOKUP(A432,'Meal Plan Combinations'!A$5:E$17,2,false),indirect(I$1),2,false)*B432+vlookup(VLOOKUP(A432,'Meal Plan Combinations'!A$5:E$17,3,false),indirect(I$1),2,false)*C432+vlookup(VLOOKUP(A432,'Meal Plan Combinations'!A$5:E$17,4,false),indirect(I$1),2,false)*D432+vlookup(VLOOKUP(A432,'Meal Plan Combinations'!A$5:E$17,5,false),indirect(I$1),2,false)*E432</f>
        <v>3983.13</v>
      </c>
      <c r="G432" s="173">
        <f>abs(Generate!H$5-F432)</f>
        <v>913.13</v>
      </c>
    </row>
    <row r="433">
      <c r="A433" s="71" t="s">
        <v>59</v>
      </c>
      <c r="B433" s="71">
        <v>1.0</v>
      </c>
      <c r="C433" s="71">
        <v>3.0</v>
      </c>
      <c r="D433" s="71">
        <v>3.0</v>
      </c>
      <c r="E433" s="71">
        <v>3.0</v>
      </c>
      <c r="F433" s="172">
        <f>vlookup(VLOOKUP(A433,'Meal Plan Combinations'!A$5:E$17,2,false),indirect(I$1),2,false)*B433+vlookup(VLOOKUP(A433,'Meal Plan Combinations'!A$5:E$17,3,false),indirect(I$1),2,false)*C433+vlookup(VLOOKUP(A433,'Meal Plan Combinations'!A$5:E$17,4,false),indirect(I$1),2,false)*D433+vlookup(VLOOKUP(A433,'Meal Plan Combinations'!A$5:E$17,5,false),indirect(I$1),2,false)*E433</f>
        <v>4120.124</v>
      </c>
      <c r="G433" s="173">
        <f>abs(Generate!H$5-F433)</f>
        <v>1050.124</v>
      </c>
    </row>
    <row r="434">
      <c r="A434" s="71" t="s">
        <v>59</v>
      </c>
      <c r="B434" s="71">
        <v>1.5</v>
      </c>
      <c r="C434" s="71">
        <v>0.5</v>
      </c>
      <c r="D434" s="71">
        <v>0.5</v>
      </c>
      <c r="E434" s="71">
        <v>0.5</v>
      </c>
      <c r="F434" s="172">
        <f>vlookup(VLOOKUP(A434,'Meal Plan Combinations'!A$5:E$17,2,false),indirect(I$1),2,false)*B434+vlookup(VLOOKUP(A434,'Meal Plan Combinations'!A$5:E$17,3,false),indirect(I$1),2,false)*C434+vlookup(VLOOKUP(A434,'Meal Plan Combinations'!A$5:E$17,4,false),indirect(I$1),2,false)*D434+vlookup(VLOOKUP(A434,'Meal Plan Combinations'!A$5:E$17,5,false),indirect(I$1),2,false)*E434</f>
        <v>1243.474</v>
      </c>
      <c r="G434" s="173">
        <f>abs(Generate!H$5-F434)</f>
        <v>1826.526</v>
      </c>
    </row>
    <row r="435">
      <c r="A435" s="71" t="s">
        <v>59</v>
      </c>
      <c r="B435" s="71">
        <v>1.5</v>
      </c>
      <c r="C435" s="71">
        <v>0.5</v>
      </c>
      <c r="D435" s="71">
        <v>0.5</v>
      </c>
      <c r="E435" s="71">
        <v>1.0</v>
      </c>
      <c r="F435" s="172">
        <f>vlookup(VLOOKUP(A435,'Meal Plan Combinations'!A$5:E$17,2,false),indirect(I$1),2,false)*B435+vlookup(VLOOKUP(A435,'Meal Plan Combinations'!A$5:E$17,3,false),indirect(I$1),2,false)*C435+vlookup(VLOOKUP(A435,'Meal Plan Combinations'!A$5:E$17,4,false),indirect(I$1),2,false)*D435+vlookup(VLOOKUP(A435,'Meal Plan Combinations'!A$5:E$17,5,false),indirect(I$1),2,false)*E435</f>
        <v>1380.468</v>
      </c>
      <c r="G435" s="173">
        <f>abs(Generate!H$5-F435)</f>
        <v>1689.532</v>
      </c>
    </row>
    <row r="436">
      <c r="A436" s="71" t="s">
        <v>59</v>
      </c>
      <c r="B436" s="71">
        <v>1.5</v>
      </c>
      <c r="C436" s="71">
        <v>0.5</v>
      </c>
      <c r="D436" s="71">
        <v>0.5</v>
      </c>
      <c r="E436" s="71">
        <v>1.5</v>
      </c>
      <c r="F436" s="172">
        <f>vlookup(VLOOKUP(A436,'Meal Plan Combinations'!A$5:E$17,2,false),indirect(I$1),2,false)*B436+vlookup(VLOOKUP(A436,'Meal Plan Combinations'!A$5:E$17,3,false),indirect(I$1),2,false)*C436+vlookup(VLOOKUP(A436,'Meal Plan Combinations'!A$5:E$17,4,false),indirect(I$1),2,false)*D436+vlookup(VLOOKUP(A436,'Meal Plan Combinations'!A$5:E$17,5,false),indirect(I$1),2,false)*E436</f>
        <v>1517.462</v>
      </c>
      <c r="G436" s="173">
        <f>abs(Generate!H$5-F436)</f>
        <v>1552.538</v>
      </c>
    </row>
    <row r="437">
      <c r="A437" s="71" t="s">
        <v>59</v>
      </c>
      <c r="B437" s="71">
        <v>1.5</v>
      </c>
      <c r="C437" s="71">
        <v>0.5</v>
      </c>
      <c r="D437" s="71">
        <v>0.5</v>
      </c>
      <c r="E437" s="71">
        <v>2.0</v>
      </c>
      <c r="F437" s="172">
        <f>vlookup(VLOOKUP(A437,'Meal Plan Combinations'!A$5:E$17,2,false),indirect(I$1),2,false)*B437+vlookup(VLOOKUP(A437,'Meal Plan Combinations'!A$5:E$17,3,false),indirect(I$1),2,false)*C437+vlookup(VLOOKUP(A437,'Meal Plan Combinations'!A$5:E$17,4,false),indirect(I$1),2,false)*D437+vlookup(VLOOKUP(A437,'Meal Plan Combinations'!A$5:E$17,5,false),indirect(I$1),2,false)*E437</f>
        <v>1654.456</v>
      </c>
      <c r="G437" s="173">
        <f>abs(Generate!H$5-F437)</f>
        <v>1415.544</v>
      </c>
    </row>
    <row r="438">
      <c r="A438" s="71" t="s">
        <v>59</v>
      </c>
      <c r="B438" s="71">
        <v>1.5</v>
      </c>
      <c r="C438" s="71">
        <v>0.5</v>
      </c>
      <c r="D438" s="71">
        <v>0.5</v>
      </c>
      <c r="E438" s="71">
        <v>2.5</v>
      </c>
      <c r="F438" s="172">
        <f>vlookup(VLOOKUP(A438,'Meal Plan Combinations'!A$5:E$17,2,false),indirect(I$1),2,false)*B438+vlookup(VLOOKUP(A438,'Meal Plan Combinations'!A$5:E$17,3,false),indirect(I$1),2,false)*C438+vlookup(VLOOKUP(A438,'Meal Plan Combinations'!A$5:E$17,4,false),indirect(I$1),2,false)*D438+vlookup(VLOOKUP(A438,'Meal Plan Combinations'!A$5:E$17,5,false),indirect(I$1),2,false)*E438</f>
        <v>1791.45</v>
      </c>
      <c r="G438" s="173">
        <f>abs(Generate!H$5-F438)</f>
        <v>1278.55</v>
      </c>
    </row>
    <row r="439">
      <c r="A439" s="71" t="s">
        <v>59</v>
      </c>
      <c r="B439" s="71">
        <v>1.5</v>
      </c>
      <c r="C439" s="71">
        <v>0.5</v>
      </c>
      <c r="D439" s="71">
        <v>0.5</v>
      </c>
      <c r="E439" s="71">
        <v>3.0</v>
      </c>
      <c r="F439" s="172">
        <f>vlookup(VLOOKUP(A439,'Meal Plan Combinations'!A$5:E$17,2,false),indirect(I$1),2,false)*B439+vlookup(VLOOKUP(A439,'Meal Plan Combinations'!A$5:E$17,3,false),indirect(I$1),2,false)*C439+vlookup(VLOOKUP(A439,'Meal Plan Combinations'!A$5:E$17,4,false),indirect(I$1),2,false)*D439+vlookup(VLOOKUP(A439,'Meal Plan Combinations'!A$5:E$17,5,false),indirect(I$1),2,false)*E439</f>
        <v>1928.444</v>
      </c>
      <c r="G439" s="173">
        <f>abs(Generate!H$5-F439)</f>
        <v>1141.556</v>
      </c>
    </row>
    <row r="440">
      <c r="A440" s="71" t="s">
        <v>59</v>
      </c>
      <c r="B440" s="71">
        <v>1.5</v>
      </c>
      <c r="C440" s="71">
        <v>0.5</v>
      </c>
      <c r="D440" s="71">
        <v>1.0</v>
      </c>
      <c r="E440" s="71">
        <v>0.5</v>
      </c>
      <c r="F440" s="172">
        <f>vlookup(VLOOKUP(A440,'Meal Plan Combinations'!A$5:E$17,2,false),indirect(I$1),2,false)*B440+vlookup(VLOOKUP(A440,'Meal Plan Combinations'!A$5:E$17,3,false),indirect(I$1),2,false)*C440+vlookup(VLOOKUP(A440,'Meal Plan Combinations'!A$5:E$17,4,false),indirect(I$1),2,false)*D440+vlookup(VLOOKUP(A440,'Meal Plan Combinations'!A$5:E$17,5,false),indirect(I$1),2,false)*E440</f>
        <v>1496.079</v>
      </c>
      <c r="G440" s="173">
        <f>abs(Generate!H$5-F440)</f>
        <v>1573.921</v>
      </c>
    </row>
    <row r="441">
      <c r="A441" s="71" t="s">
        <v>59</v>
      </c>
      <c r="B441" s="71">
        <v>1.5</v>
      </c>
      <c r="C441" s="71">
        <v>0.5</v>
      </c>
      <c r="D441" s="71">
        <v>1.0</v>
      </c>
      <c r="E441" s="71">
        <v>1.0</v>
      </c>
      <c r="F441" s="172">
        <f>vlookup(VLOOKUP(A441,'Meal Plan Combinations'!A$5:E$17,2,false),indirect(I$1),2,false)*B441+vlookup(VLOOKUP(A441,'Meal Plan Combinations'!A$5:E$17,3,false),indirect(I$1),2,false)*C441+vlookup(VLOOKUP(A441,'Meal Plan Combinations'!A$5:E$17,4,false),indirect(I$1),2,false)*D441+vlookup(VLOOKUP(A441,'Meal Plan Combinations'!A$5:E$17,5,false),indirect(I$1),2,false)*E441</f>
        <v>1633.073</v>
      </c>
      <c r="G441" s="173">
        <f>abs(Generate!H$5-F441)</f>
        <v>1436.927</v>
      </c>
    </row>
    <row r="442">
      <c r="A442" s="71" t="s">
        <v>59</v>
      </c>
      <c r="B442" s="71">
        <v>1.5</v>
      </c>
      <c r="C442" s="71">
        <v>0.5</v>
      </c>
      <c r="D442" s="71">
        <v>1.0</v>
      </c>
      <c r="E442" s="71">
        <v>1.5</v>
      </c>
      <c r="F442" s="172">
        <f>vlookup(VLOOKUP(A442,'Meal Plan Combinations'!A$5:E$17,2,false),indirect(I$1),2,false)*B442+vlookup(VLOOKUP(A442,'Meal Plan Combinations'!A$5:E$17,3,false),indirect(I$1),2,false)*C442+vlookup(VLOOKUP(A442,'Meal Plan Combinations'!A$5:E$17,4,false),indirect(I$1),2,false)*D442+vlookup(VLOOKUP(A442,'Meal Plan Combinations'!A$5:E$17,5,false),indirect(I$1),2,false)*E442</f>
        <v>1770.067</v>
      </c>
      <c r="G442" s="173">
        <f>abs(Generate!H$5-F442)</f>
        <v>1299.933</v>
      </c>
    </row>
    <row r="443">
      <c r="A443" s="71" t="s">
        <v>59</v>
      </c>
      <c r="B443" s="71">
        <v>1.5</v>
      </c>
      <c r="C443" s="71">
        <v>0.5</v>
      </c>
      <c r="D443" s="71">
        <v>1.0</v>
      </c>
      <c r="E443" s="71">
        <v>2.0</v>
      </c>
      <c r="F443" s="172">
        <f>vlookup(VLOOKUP(A443,'Meal Plan Combinations'!A$5:E$17,2,false),indirect(I$1),2,false)*B443+vlookup(VLOOKUP(A443,'Meal Plan Combinations'!A$5:E$17,3,false),indirect(I$1),2,false)*C443+vlookup(VLOOKUP(A443,'Meal Plan Combinations'!A$5:E$17,4,false),indirect(I$1),2,false)*D443+vlookup(VLOOKUP(A443,'Meal Plan Combinations'!A$5:E$17,5,false),indirect(I$1),2,false)*E443</f>
        <v>1907.061</v>
      </c>
      <c r="G443" s="173">
        <f>abs(Generate!H$5-F443)</f>
        <v>1162.939</v>
      </c>
    </row>
    <row r="444">
      <c r="A444" s="71" t="s">
        <v>59</v>
      </c>
      <c r="B444" s="71">
        <v>1.5</v>
      </c>
      <c r="C444" s="71">
        <v>0.5</v>
      </c>
      <c r="D444" s="71">
        <v>1.0</v>
      </c>
      <c r="E444" s="71">
        <v>2.5</v>
      </c>
      <c r="F444" s="172">
        <f>vlookup(VLOOKUP(A444,'Meal Plan Combinations'!A$5:E$17,2,false),indirect(I$1),2,false)*B444+vlookup(VLOOKUP(A444,'Meal Plan Combinations'!A$5:E$17,3,false),indirect(I$1),2,false)*C444+vlookup(VLOOKUP(A444,'Meal Plan Combinations'!A$5:E$17,4,false),indirect(I$1),2,false)*D444+vlookup(VLOOKUP(A444,'Meal Plan Combinations'!A$5:E$17,5,false),indirect(I$1),2,false)*E444</f>
        <v>2044.055</v>
      </c>
      <c r="G444" s="173">
        <f>abs(Generate!H$5-F444)</f>
        <v>1025.945</v>
      </c>
    </row>
    <row r="445">
      <c r="A445" s="71" t="s">
        <v>59</v>
      </c>
      <c r="B445" s="71">
        <v>1.5</v>
      </c>
      <c r="C445" s="71">
        <v>0.5</v>
      </c>
      <c r="D445" s="71">
        <v>1.0</v>
      </c>
      <c r="E445" s="71">
        <v>3.0</v>
      </c>
      <c r="F445" s="172">
        <f>vlookup(VLOOKUP(A445,'Meal Plan Combinations'!A$5:E$17,2,false),indirect(I$1),2,false)*B445+vlookup(VLOOKUP(A445,'Meal Plan Combinations'!A$5:E$17,3,false),indirect(I$1),2,false)*C445+vlookup(VLOOKUP(A445,'Meal Plan Combinations'!A$5:E$17,4,false),indirect(I$1),2,false)*D445+vlookup(VLOOKUP(A445,'Meal Plan Combinations'!A$5:E$17,5,false),indirect(I$1),2,false)*E445</f>
        <v>2181.049</v>
      </c>
      <c r="G445" s="173">
        <f>abs(Generate!H$5-F445)</f>
        <v>888.951</v>
      </c>
    </row>
    <row r="446">
      <c r="A446" s="71" t="s">
        <v>59</v>
      </c>
      <c r="B446" s="71">
        <v>1.5</v>
      </c>
      <c r="C446" s="71">
        <v>0.5</v>
      </c>
      <c r="D446" s="71">
        <v>1.5</v>
      </c>
      <c r="E446" s="71">
        <v>0.5</v>
      </c>
      <c r="F446" s="172">
        <f>vlookup(VLOOKUP(A446,'Meal Plan Combinations'!A$5:E$17,2,false),indirect(I$1),2,false)*B446+vlookup(VLOOKUP(A446,'Meal Plan Combinations'!A$5:E$17,3,false),indirect(I$1),2,false)*C446+vlookup(VLOOKUP(A446,'Meal Plan Combinations'!A$5:E$17,4,false),indirect(I$1),2,false)*D446+vlookup(VLOOKUP(A446,'Meal Plan Combinations'!A$5:E$17,5,false),indirect(I$1),2,false)*E446</f>
        <v>1748.684</v>
      </c>
      <c r="G446" s="173">
        <f>abs(Generate!H$5-F446)</f>
        <v>1321.316</v>
      </c>
    </row>
    <row r="447">
      <c r="A447" s="71" t="s">
        <v>59</v>
      </c>
      <c r="B447" s="71">
        <v>1.5</v>
      </c>
      <c r="C447" s="71">
        <v>0.5</v>
      </c>
      <c r="D447" s="71">
        <v>1.5</v>
      </c>
      <c r="E447" s="71">
        <v>1.0</v>
      </c>
      <c r="F447" s="172">
        <f>vlookup(VLOOKUP(A447,'Meal Plan Combinations'!A$5:E$17,2,false),indirect(I$1),2,false)*B447+vlookup(VLOOKUP(A447,'Meal Plan Combinations'!A$5:E$17,3,false),indirect(I$1),2,false)*C447+vlookup(VLOOKUP(A447,'Meal Plan Combinations'!A$5:E$17,4,false),indirect(I$1),2,false)*D447+vlookup(VLOOKUP(A447,'Meal Plan Combinations'!A$5:E$17,5,false),indirect(I$1),2,false)*E447</f>
        <v>1885.678</v>
      </c>
      <c r="G447" s="173">
        <f>abs(Generate!H$5-F447)</f>
        <v>1184.322</v>
      </c>
    </row>
    <row r="448">
      <c r="A448" s="71" t="s">
        <v>59</v>
      </c>
      <c r="B448" s="71">
        <v>1.5</v>
      </c>
      <c r="C448" s="71">
        <v>0.5</v>
      </c>
      <c r="D448" s="71">
        <v>1.5</v>
      </c>
      <c r="E448" s="71">
        <v>1.5</v>
      </c>
      <c r="F448" s="172">
        <f>vlookup(VLOOKUP(A448,'Meal Plan Combinations'!A$5:E$17,2,false),indirect(I$1),2,false)*B448+vlookup(VLOOKUP(A448,'Meal Plan Combinations'!A$5:E$17,3,false),indirect(I$1),2,false)*C448+vlookup(VLOOKUP(A448,'Meal Plan Combinations'!A$5:E$17,4,false),indirect(I$1),2,false)*D448+vlookup(VLOOKUP(A448,'Meal Plan Combinations'!A$5:E$17,5,false),indirect(I$1),2,false)*E448</f>
        <v>2022.672</v>
      </c>
      <c r="G448" s="173">
        <f>abs(Generate!H$5-F448)</f>
        <v>1047.328</v>
      </c>
    </row>
    <row r="449">
      <c r="A449" s="71" t="s">
        <v>59</v>
      </c>
      <c r="B449" s="71">
        <v>1.5</v>
      </c>
      <c r="C449" s="71">
        <v>0.5</v>
      </c>
      <c r="D449" s="71">
        <v>1.5</v>
      </c>
      <c r="E449" s="71">
        <v>2.0</v>
      </c>
      <c r="F449" s="172">
        <f>vlookup(VLOOKUP(A449,'Meal Plan Combinations'!A$5:E$17,2,false),indirect(I$1),2,false)*B449+vlookup(VLOOKUP(A449,'Meal Plan Combinations'!A$5:E$17,3,false),indirect(I$1),2,false)*C449+vlookup(VLOOKUP(A449,'Meal Plan Combinations'!A$5:E$17,4,false),indirect(I$1),2,false)*D449+vlookup(VLOOKUP(A449,'Meal Plan Combinations'!A$5:E$17,5,false),indirect(I$1),2,false)*E449</f>
        <v>2159.666</v>
      </c>
      <c r="G449" s="173">
        <f>abs(Generate!H$5-F449)</f>
        <v>910.334</v>
      </c>
    </row>
    <row r="450">
      <c r="A450" s="71" t="s">
        <v>59</v>
      </c>
      <c r="B450" s="71">
        <v>1.5</v>
      </c>
      <c r="C450" s="71">
        <v>0.5</v>
      </c>
      <c r="D450" s="71">
        <v>1.5</v>
      </c>
      <c r="E450" s="71">
        <v>2.5</v>
      </c>
      <c r="F450" s="172">
        <f>vlookup(VLOOKUP(A450,'Meal Plan Combinations'!A$5:E$17,2,false),indirect(I$1),2,false)*B450+vlookup(VLOOKUP(A450,'Meal Plan Combinations'!A$5:E$17,3,false),indirect(I$1),2,false)*C450+vlookup(VLOOKUP(A450,'Meal Plan Combinations'!A$5:E$17,4,false),indirect(I$1),2,false)*D450+vlookup(VLOOKUP(A450,'Meal Plan Combinations'!A$5:E$17,5,false),indirect(I$1),2,false)*E450</f>
        <v>2296.66</v>
      </c>
      <c r="G450" s="173">
        <f>abs(Generate!H$5-F450)</f>
        <v>773.34</v>
      </c>
    </row>
    <row r="451">
      <c r="A451" s="71" t="s">
        <v>59</v>
      </c>
      <c r="B451" s="71">
        <v>1.5</v>
      </c>
      <c r="C451" s="71">
        <v>0.5</v>
      </c>
      <c r="D451" s="71">
        <v>1.5</v>
      </c>
      <c r="E451" s="71">
        <v>3.0</v>
      </c>
      <c r="F451" s="172">
        <f>vlookup(VLOOKUP(A451,'Meal Plan Combinations'!A$5:E$17,2,false),indirect(I$1),2,false)*B451+vlookup(VLOOKUP(A451,'Meal Plan Combinations'!A$5:E$17,3,false),indirect(I$1),2,false)*C451+vlookup(VLOOKUP(A451,'Meal Plan Combinations'!A$5:E$17,4,false),indirect(I$1),2,false)*D451+vlookup(VLOOKUP(A451,'Meal Plan Combinations'!A$5:E$17,5,false),indirect(I$1),2,false)*E451</f>
        <v>2433.654</v>
      </c>
      <c r="G451" s="173">
        <f>abs(Generate!H$5-F451)</f>
        <v>636.346</v>
      </c>
    </row>
    <row r="452">
      <c r="A452" s="71" t="s">
        <v>59</v>
      </c>
      <c r="B452" s="71">
        <v>1.5</v>
      </c>
      <c r="C452" s="71">
        <v>0.5</v>
      </c>
      <c r="D452" s="71">
        <v>2.0</v>
      </c>
      <c r="E452" s="71">
        <v>0.5</v>
      </c>
      <c r="F452" s="172">
        <f>vlookup(VLOOKUP(A452,'Meal Plan Combinations'!A$5:E$17,2,false),indirect(I$1),2,false)*B452+vlookup(VLOOKUP(A452,'Meal Plan Combinations'!A$5:E$17,3,false),indirect(I$1),2,false)*C452+vlookup(VLOOKUP(A452,'Meal Plan Combinations'!A$5:E$17,4,false),indirect(I$1),2,false)*D452+vlookup(VLOOKUP(A452,'Meal Plan Combinations'!A$5:E$17,5,false),indirect(I$1),2,false)*E452</f>
        <v>2001.289</v>
      </c>
      <c r="G452" s="173">
        <f>abs(Generate!H$5-F452)</f>
        <v>1068.711</v>
      </c>
    </row>
    <row r="453">
      <c r="A453" s="71" t="s">
        <v>59</v>
      </c>
      <c r="B453" s="71">
        <v>1.5</v>
      </c>
      <c r="C453" s="71">
        <v>0.5</v>
      </c>
      <c r="D453" s="71">
        <v>2.0</v>
      </c>
      <c r="E453" s="71">
        <v>1.0</v>
      </c>
      <c r="F453" s="172">
        <f>vlookup(VLOOKUP(A453,'Meal Plan Combinations'!A$5:E$17,2,false),indirect(I$1),2,false)*B453+vlookup(VLOOKUP(A453,'Meal Plan Combinations'!A$5:E$17,3,false),indirect(I$1),2,false)*C453+vlookup(VLOOKUP(A453,'Meal Plan Combinations'!A$5:E$17,4,false),indirect(I$1),2,false)*D453+vlookup(VLOOKUP(A453,'Meal Plan Combinations'!A$5:E$17,5,false),indirect(I$1),2,false)*E453</f>
        <v>2138.283</v>
      </c>
      <c r="G453" s="173">
        <f>abs(Generate!H$5-F453)</f>
        <v>931.717</v>
      </c>
    </row>
    <row r="454">
      <c r="A454" s="71" t="s">
        <v>59</v>
      </c>
      <c r="B454" s="71">
        <v>1.5</v>
      </c>
      <c r="C454" s="71">
        <v>0.5</v>
      </c>
      <c r="D454" s="71">
        <v>2.0</v>
      </c>
      <c r="E454" s="71">
        <v>1.5</v>
      </c>
      <c r="F454" s="172">
        <f>vlookup(VLOOKUP(A454,'Meal Plan Combinations'!A$5:E$17,2,false),indirect(I$1),2,false)*B454+vlookup(VLOOKUP(A454,'Meal Plan Combinations'!A$5:E$17,3,false),indirect(I$1),2,false)*C454+vlookup(VLOOKUP(A454,'Meal Plan Combinations'!A$5:E$17,4,false),indirect(I$1),2,false)*D454+vlookup(VLOOKUP(A454,'Meal Plan Combinations'!A$5:E$17,5,false),indirect(I$1),2,false)*E454</f>
        <v>2275.277</v>
      </c>
      <c r="G454" s="173">
        <f>abs(Generate!H$5-F454)</f>
        <v>794.723</v>
      </c>
    </row>
    <row r="455">
      <c r="A455" s="71" t="s">
        <v>59</v>
      </c>
      <c r="B455" s="71">
        <v>1.5</v>
      </c>
      <c r="C455" s="71">
        <v>0.5</v>
      </c>
      <c r="D455" s="71">
        <v>2.0</v>
      </c>
      <c r="E455" s="71">
        <v>2.0</v>
      </c>
      <c r="F455" s="172">
        <f>vlookup(VLOOKUP(A455,'Meal Plan Combinations'!A$5:E$17,2,false),indirect(I$1),2,false)*B455+vlookup(VLOOKUP(A455,'Meal Plan Combinations'!A$5:E$17,3,false),indirect(I$1),2,false)*C455+vlookup(VLOOKUP(A455,'Meal Plan Combinations'!A$5:E$17,4,false),indirect(I$1),2,false)*D455+vlookup(VLOOKUP(A455,'Meal Plan Combinations'!A$5:E$17,5,false),indirect(I$1),2,false)*E455</f>
        <v>2412.271</v>
      </c>
      <c r="G455" s="173">
        <f>abs(Generate!H$5-F455)</f>
        <v>657.729</v>
      </c>
    </row>
    <row r="456">
      <c r="A456" s="71" t="s">
        <v>59</v>
      </c>
      <c r="B456" s="71">
        <v>1.5</v>
      </c>
      <c r="C456" s="71">
        <v>0.5</v>
      </c>
      <c r="D456" s="71">
        <v>2.0</v>
      </c>
      <c r="E456" s="71">
        <v>2.5</v>
      </c>
      <c r="F456" s="172">
        <f>vlookup(VLOOKUP(A456,'Meal Plan Combinations'!A$5:E$17,2,false),indirect(I$1),2,false)*B456+vlookup(VLOOKUP(A456,'Meal Plan Combinations'!A$5:E$17,3,false),indirect(I$1),2,false)*C456+vlookup(VLOOKUP(A456,'Meal Plan Combinations'!A$5:E$17,4,false),indirect(I$1),2,false)*D456+vlookup(VLOOKUP(A456,'Meal Plan Combinations'!A$5:E$17,5,false),indirect(I$1),2,false)*E456</f>
        <v>2549.265</v>
      </c>
      <c r="G456" s="173">
        <f>abs(Generate!H$5-F456)</f>
        <v>520.735</v>
      </c>
    </row>
    <row r="457">
      <c r="A457" s="71" t="s">
        <v>59</v>
      </c>
      <c r="B457" s="71">
        <v>1.5</v>
      </c>
      <c r="C457" s="71">
        <v>0.5</v>
      </c>
      <c r="D457" s="71">
        <v>2.0</v>
      </c>
      <c r="E457" s="71">
        <v>3.0</v>
      </c>
      <c r="F457" s="172">
        <f>vlookup(VLOOKUP(A457,'Meal Plan Combinations'!A$5:E$17,2,false),indirect(I$1),2,false)*B457+vlookup(VLOOKUP(A457,'Meal Plan Combinations'!A$5:E$17,3,false),indirect(I$1),2,false)*C457+vlookup(VLOOKUP(A457,'Meal Plan Combinations'!A$5:E$17,4,false),indirect(I$1),2,false)*D457+vlookup(VLOOKUP(A457,'Meal Plan Combinations'!A$5:E$17,5,false),indirect(I$1),2,false)*E457</f>
        <v>2686.259</v>
      </c>
      <c r="G457" s="173">
        <f>abs(Generate!H$5-F457)</f>
        <v>383.741</v>
      </c>
    </row>
    <row r="458">
      <c r="A458" s="71" t="s">
        <v>59</v>
      </c>
      <c r="B458" s="71">
        <v>1.5</v>
      </c>
      <c r="C458" s="71">
        <v>0.5</v>
      </c>
      <c r="D458" s="71">
        <v>2.5</v>
      </c>
      <c r="E458" s="71">
        <v>0.5</v>
      </c>
      <c r="F458" s="172">
        <f>vlookup(VLOOKUP(A458,'Meal Plan Combinations'!A$5:E$17,2,false),indirect(I$1),2,false)*B458+vlookup(VLOOKUP(A458,'Meal Plan Combinations'!A$5:E$17,3,false),indirect(I$1),2,false)*C458+vlookup(VLOOKUP(A458,'Meal Plan Combinations'!A$5:E$17,4,false),indirect(I$1),2,false)*D458+vlookup(VLOOKUP(A458,'Meal Plan Combinations'!A$5:E$17,5,false),indirect(I$1),2,false)*E458</f>
        <v>2253.894</v>
      </c>
      <c r="G458" s="173">
        <f>abs(Generate!H$5-F458)</f>
        <v>816.106</v>
      </c>
    </row>
    <row r="459">
      <c r="A459" s="71" t="s">
        <v>59</v>
      </c>
      <c r="B459" s="71">
        <v>1.5</v>
      </c>
      <c r="C459" s="71">
        <v>0.5</v>
      </c>
      <c r="D459" s="71">
        <v>2.5</v>
      </c>
      <c r="E459" s="71">
        <v>1.0</v>
      </c>
      <c r="F459" s="172">
        <f>vlookup(VLOOKUP(A459,'Meal Plan Combinations'!A$5:E$17,2,false),indirect(I$1),2,false)*B459+vlookup(VLOOKUP(A459,'Meal Plan Combinations'!A$5:E$17,3,false),indirect(I$1),2,false)*C459+vlookup(VLOOKUP(A459,'Meal Plan Combinations'!A$5:E$17,4,false),indirect(I$1),2,false)*D459+vlookup(VLOOKUP(A459,'Meal Plan Combinations'!A$5:E$17,5,false),indirect(I$1),2,false)*E459</f>
        <v>2390.888</v>
      </c>
      <c r="G459" s="173">
        <f>abs(Generate!H$5-F459)</f>
        <v>679.112</v>
      </c>
    </row>
    <row r="460">
      <c r="A460" s="71" t="s">
        <v>59</v>
      </c>
      <c r="B460" s="71">
        <v>1.5</v>
      </c>
      <c r="C460" s="71">
        <v>0.5</v>
      </c>
      <c r="D460" s="71">
        <v>2.5</v>
      </c>
      <c r="E460" s="71">
        <v>1.5</v>
      </c>
      <c r="F460" s="172">
        <f>vlookup(VLOOKUP(A460,'Meal Plan Combinations'!A$5:E$17,2,false),indirect(I$1),2,false)*B460+vlookup(VLOOKUP(A460,'Meal Plan Combinations'!A$5:E$17,3,false),indirect(I$1),2,false)*C460+vlookup(VLOOKUP(A460,'Meal Plan Combinations'!A$5:E$17,4,false),indirect(I$1),2,false)*D460+vlookup(VLOOKUP(A460,'Meal Plan Combinations'!A$5:E$17,5,false),indirect(I$1),2,false)*E460</f>
        <v>2527.882</v>
      </c>
      <c r="G460" s="173">
        <f>abs(Generate!H$5-F460)</f>
        <v>542.118</v>
      </c>
    </row>
    <row r="461">
      <c r="A461" s="71" t="s">
        <v>59</v>
      </c>
      <c r="B461" s="71">
        <v>1.5</v>
      </c>
      <c r="C461" s="71">
        <v>0.5</v>
      </c>
      <c r="D461" s="71">
        <v>2.5</v>
      </c>
      <c r="E461" s="71">
        <v>2.0</v>
      </c>
      <c r="F461" s="172">
        <f>vlookup(VLOOKUP(A461,'Meal Plan Combinations'!A$5:E$17,2,false),indirect(I$1),2,false)*B461+vlookup(VLOOKUP(A461,'Meal Plan Combinations'!A$5:E$17,3,false),indirect(I$1),2,false)*C461+vlookup(VLOOKUP(A461,'Meal Plan Combinations'!A$5:E$17,4,false),indirect(I$1),2,false)*D461+vlookup(VLOOKUP(A461,'Meal Plan Combinations'!A$5:E$17,5,false),indirect(I$1),2,false)*E461</f>
        <v>2664.876</v>
      </c>
      <c r="G461" s="173">
        <f>abs(Generate!H$5-F461)</f>
        <v>405.124</v>
      </c>
    </row>
    <row r="462">
      <c r="A462" s="71" t="s">
        <v>59</v>
      </c>
      <c r="B462" s="71">
        <v>1.5</v>
      </c>
      <c r="C462" s="71">
        <v>0.5</v>
      </c>
      <c r="D462" s="71">
        <v>2.5</v>
      </c>
      <c r="E462" s="71">
        <v>2.5</v>
      </c>
      <c r="F462" s="172">
        <f>vlookup(VLOOKUP(A462,'Meal Plan Combinations'!A$5:E$17,2,false),indirect(I$1),2,false)*B462+vlookup(VLOOKUP(A462,'Meal Plan Combinations'!A$5:E$17,3,false),indirect(I$1),2,false)*C462+vlookup(VLOOKUP(A462,'Meal Plan Combinations'!A$5:E$17,4,false),indirect(I$1),2,false)*D462+vlookup(VLOOKUP(A462,'Meal Plan Combinations'!A$5:E$17,5,false),indirect(I$1),2,false)*E462</f>
        <v>2801.87</v>
      </c>
      <c r="G462" s="173">
        <f>abs(Generate!H$5-F462)</f>
        <v>268.13</v>
      </c>
    </row>
    <row r="463">
      <c r="A463" s="71" t="s">
        <v>59</v>
      </c>
      <c r="B463" s="71">
        <v>1.5</v>
      </c>
      <c r="C463" s="71">
        <v>0.5</v>
      </c>
      <c r="D463" s="71">
        <v>2.5</v>
      </c>
      <c r="E463" s="71">
        <v>3.0</v>
      </c>
      <c r="F463" s="172">
        <f>vlookup(VLOOKUP(A463,'Meal Plan Combinations'!A$5:E$17,2,false),indirect(I$1),2,false)*B463+vlookup(VLOOKUP(A463,'Meal Plan Combinations'!A$5:E$17,3,false),indirect(I$1),2,false)*C463+vlookup(VLOOKUP(A463,'Meal Plan Combinations'!A$5:E$17,4,false),indirect(I$1),2,false)*D463+vlookup(VLOOKUP(A463,'Meal Plan Combinations'!A$5:E$17,5,false),indirect(I$1),2,false)*E463</f>
        <v>2938.864</v>
      </c>
      <c r="G463" s="173">
        <f>abs(Generate!H$5-F463)</f>
        <v>131.136</v>
      </c>
    </row>
    <row r="464">
      <c r="A464" s="71" t="s">
        <v>59</v>
      </c>
      <c r="B464" s="71">
        <v>1.5</v>
      </c>
      <c r="C464" s="71">
        <v>0.5</v>
      </c>
      <c r="D464" s="71">
        <v>3.0</v>
      </c>
      <c r="E464" s="71">
        <v>0.5</v>
      </c>
      <c r="F464" s="172">
        <f>vlookup(VLOOKUP(A464,'Meal Plan Combinations'!A$5:E$17,2,false),indirect(I$1),2,false)*B464+vlookup(VLOOKUP(A464,'Meal Plan Combinations'!A$5:E$17,3,false),indirect(I$1),2,false)*C464+vlookup(VLOOKUP(A464,'Meal Plan Combinations'!A$5:E$17,4,false),indirect(I$1),2,false)*D464+vlookup(VLOOKUP(A464,'Meal Plan Combinations'!A$5:E$17,5,false),indirect(I$1),2,false)*E464</f>
        <v>2506.499</v>
      </c>
      <c r="G464" s="173">
        <f>abs(Generate!H$5-F464)</f>
        <v>563.501</v>
      </c>
    </row>
    <row r="465">
      <c r="A465" s="71" t="s">
        <v>59</v>
      </c>
      <c r="B465" s="71">
        <v>1.5</v>
      </c>
      <c r="C465" s="71">
        <v>0.5</v>
      </c>
      <c r="D465" s="71">
        <v>3.0</v>
      </c>
      <c r="E465" s="71">
        <v>1.0</v>
      </c>
      <c r="F465" s="172">
        <f>vlookup(VLOOKUP(A465,'Meal Plan Combinations'!A$5:E$17,2,false),indirect(I$1),2,false)*B465+vlookup(VLOOKUP(A465,'Meal Plan Combinations'!A$5:E$17,3,false),indirect(I$1),2,false)*C465+vlookup(VLOOKUP(A465,'Meal Plan Combinations'!A$5:E$17,4,false),indirect(I$1),2,false)*D465+vlookup(VLOOKUP(A465,'Meal Plan Combinations'!A$5:E$17,5,false),indirect(I$1),2,false)*E465</f>
        <v>2643.493</v>
      </c>
      <c r="G465" s="173">
        <f>abs(Generate!H$5-F465)</f>
        <v>426.507</v>
      </c>
    </row>
    <row r="466">
      <c r="A466" s="71" t="s">
        <v>59</v>
      </c>
      <c r="B466" s="71">
        <v>1.5</v>
      </c>
      <c r="C466" s="71">
        <v>0.5</v>
      </c>
      <c r="D466" s="71">
        <v>3.0</v>
      </c>
      <c r="E466" s="71">
        <v>1.5</v>
      </c>
      <c r="F466" s="172">
        <f>vlookup(VLOOKUP(A466,'Meal Plan Combinations'!A$5:E$17,2,false),indirect(I$1),2,false)*B466+vlookup(VLOOKUP(A466,'Meal Plan Combinations'!A$5:E$17,3,false),indirect(I$1),2,false)*C466+vlookup(VLOOKUP(A466,'Meal Plan Combinations'!A$5:E$17,4,false),indirect(I$1),2,false)*D466+vlookup(VLOOKUP(A466,'Meal Plan Combinations'!A$5:E$17,5,false),indirect(I$1),2,false)*E466</f>
        <v>2780.487</v>
      </c>
      <c r="G466" s="173">
        <f>abs(Generate!H$5-F466)</f>
        <v>289.513</v>
      </c>
    </row>
    <row r="467">
      <c r="A467" s="71" t="s">
        <v>59</v>
      </c>
      <c r="B467" s="71">
        <v>1.5</v>
      </c>
      <c r="C467" s="71">
        <v>0.5</v>
      </c>
      <c r="D467" s="71">
        <v>3.0</v>
      </c>
      <c r="E467" s="71">
        <v>2.0</v>
      </c>
      <c r="F467" s="172">
        <f>vlookup(VLOOKUP(A467,'Meal Plan Combinations'!A$5:E$17,2,false),indirect(I$1),2,false)*B467+vlookup(VLOOKUP(A467,'Meal Plan Combinations'!A$5:E$17,3,false),indirect(I$1),2,false)*C467+vlookup(VLOOKUP(A467,'Meal Plan Combinations'!A$5:E$17,4,false),indirect(I$1),2,false)*D467+vlookup(VLOOKUP(A467,'Meal Plan Combinations'!A$5:E$17,5,false),indirect(I$1),2,false)*E467</f>
        <v>2917.481</v>
      </c>
      <c r="G467" s="173">
        <f>abs(Generate!H$5-F467)</f>
        <v>152.519</v>
      </c>
    </row>
    <row r="468">
      <c r="A468" s="71" t="s">
        <v>59</v>
      </c>
      <c r="B468" s="71">
        <v>1.5</v>
      </c>
      <c r="C468" s="71">
        <v>0.5</v>
      </c>
      <c r="D468" s="71">
        <v>3.0</v>
      </c>
      <c r="E468" s="71">
        <v>2.5</v>
      </c>
      <c r="F468" s="172">
        <f>vlookup(VLOOKUP(A468,'Meal Plan Combinations'!A$5:E$17,2,false),indirect(I$1),2,false)*B468+vlookup(VLOOKUP(A468,'Meal Plan Combinations'!A$5:E$17,3,false),indirect(I$1),2,false)*C468+vlookup(VLOOKUP(A468,'Meal Plan Combinations'!A$5:E$17,4,false),indirect(I$1),2,false)*D468+vlookup(VLOOKUP(A468,'Meal Plan Combinations'!A$5:E$17,5,false),indirect(I$1),2,false)*E468</f>
        <v>3054.475</v>
      </c>
      <c r="G468" s="173">
        <f>abs(Generate!H$5-F468)</f>
        <v>15.525</v>
      </c>
    </row>
    <row r="469">
      <c r="A469" s="71" t="s">
        <v>59</v>
      </c>
      <c r="B469" s="71">
        <v>1.5</v>
      </c>
      <c r="C469" s="71">
        <v>0.5</v>
      </c>
      <c r="D469" s="71">
        <v>3.0</v>
      </c>
      <c r="E469" s="71">
        <v>3.0</v>
      </c>
      <c r="F469" s="172">
        <f>vlookup(VLOOKUP(A469,'Meal Plan Combinations'!A$5:E$17,2,false),indirect(I$1),2,false)*B469+vlookup(VLOOKUP(A469,'Meal Plan Combinations'!A$5:E$17,3,false),indirect(I$1),2,false)*C469+vlookup(VLOOKUP(A469,'Meal Plan Combinations'!A$5:E$17,4,false),indirect(I$1),2,false)*D469+vlookup(VLOOKUP(A469,'Meal Plan Combinations'!A$5:E$17,5,false),indirect(I$1),2,false)*E469</f>
        <v>3191.469</v>
      </c>
      <c r="G469" s="173">
        <f>abs(Generate!H$5-F469)</f>
        <v>121.469</v>
      </c>
    </row>
    <row r="470">
      <c r="A470" s="71" t="s">
        <v>59</v>
      </c>
      <c r="B470" s="71">
        <v>1.5</v>
      </c>
      <c r="C470" s="71">
        <v>1.0</v>
      </c>
      <c r="D470" s="71">
        <v>0.5</v>
      </c>
      <c r="E470" s="71">
        <v>0.5</v>
      </c>
      <c r="F470" s="172">
        <f>vlookup(VLOOKUP(A470,'Meal Plan Combinations'!A$5:E$17,2,false),indirect(I$1),2,false)*B470+vlookup(VLOOKUP(A470,'Meal Plan Combinations'!A$5:E$17,3,false),indirect(I$1),2,false)*C470+vlookup(VLOOKUP(A470,'Meal Plan Combinations'!A$5:E$17,4,false),indirect(I$1),2,false)*D470+vlookup(VLOOKUP(A470,'Meal Plan Combinations'!A$5:E$17,5,false),indirect(I$1),2,false)*E470</f>
        <v>1470.964</v>
      </c>
      <c r="G470" s="173">
        <f>abs(Generate!H$5-F470)</f>
        <v>1599.036</v>
      </c>
    </row>
    <row r="471">
      <c r="A471" s="71" t="s">
        <v>59</v>
      </c>
      <c r="B471" s="71">
        <v>1.5</v>
      </c>
      <c r="C471" s="71">
        <v>1.0</v>
      </c>
      <c r="D471" s="71">
        <v>0.5</v>
      </c>
      <c r="E471" s="71">
        <v>1.0</v>
      </c>
      <c r="F471" s="172">
        <f>vlookup(VLOOKUP(A471,'Meal Plan Combinations'!A$5:E$17,2,false),indirect(I$1),2,false)*B471+vlookup(VLOOKUP(A471,'Meal Plan Combinations'!A$5:E$17,3,false),indirect(I$1),2,false)*C471+vlookup(VLOOKUP(A471,'Meal Plan Combinations'!A$5:E$17,4,false),indirect(I$1),2,false)*D471+vlookup(VLOOKUP(A471,'Meal Plan Combinations'!A$5:E$17,5,false),indirect(I$1),2,false)*E471</f>
        <v>1607.958</v>
      </c>
      <c r="G471" s="173">
        <f>abs(Generate!H$5-F471)</f>
        <v>1462.042</v>
      </c>
    </row>
    <row r="472">
      <c r="A472" s="71" t="s">
        <v>59</v>
      </c>
      <c r="B472" s="71">
        <v>1.5</v>
      </c>
      <c r="C472" s="71">
        <v>1.0</v>
      </c>
      <c r="D472" s="71">
        <v>0.5</v>
      </c>
      <c r="E472" s="71">
        <v>1.5</v>
      </c>
      <c r="F472" s="172">
        <f>vlookup(VLOOKUP(A472,'Meal Plan Combinations'!A$5:E$17,2,false),indirect(I$1),2,false)*B472+vlookup(VLOOKUP(A472,'Meal Plan Combinations'!A$5:E$17,3,false),indirect(I$1),2,false)*C472+vlookup(VLOOKUP(A472,'Meal Plan Combinations'!A$5:E$17,4,false),indirect(I$1),2,false)*D472+vlookup(VLOOKUP(A472,'Meal Plan Combinations'!A$5:E$17,5,false),indirect(I$1),2,false)*E472</f>
        <v>1744.952</v>
      </c>
      <c r="G472" s="173">
        <f>abs(Generate!H$5-F472)</f>
        <v>1325.048</v>
      </c>
    </row>
    <row r="473">
      <c r="A473" s="71" t="s">
        <v>59</v>
      </c>
      <c r="B473" s="71">
        <v>1.5</v>
      </c>
      <c r="C473" s="71">
        <v>1.0</v>
      </c>
      <c r="D473" s="71">
        <v>0.5</v>
      </c>
      <c r="E473" s="71">
        <v>2.0</v>
      </c>
      <c r="F473" s="172">
        <f>vlookup(VLOOKUP(A473,'Meal Plan Combinations'!A$5:E$17,2,false),indirect(I$1),2,false)*B473+vlookup(VLOOKUP(A473,'Meal Plan Combinations'!A$5:E$17,3,false),indirect(I$1),2,false)*C473+vlookup(VLOOKUP(A473,'Meal Plan Combinations'!A$5:E$17,4,false),indirect(I$1),2,false)*D473+vlookup(VLOOKUP(A473,'Meal Plan Combinations'!A$5:E$17,5,false),indirect(I$1),2,false)*E473</f>
        <v>1881.946</v>
      </c>
      <c r="G473" s="173">
        <f>abs(Generate!H$5-F473)</f>
        <v>1188.054</v>
      </c>
    </row>
    <row r="474">
      <c r="A474" s="71" t="s">
        <v>59</v>
      </c>
      <c r="B474" s="71">
        <v>1.5</v>
      </c>
      <c r="C474" s="71">
        <v>1.0</v>
      </c>
      <c r="D474" s="71">
        <v>0.5</v>
      </c>
      <c r="E474" s="71">
        <v>2.5</v>
      </c>
      <c r="F474" s="172">
        <f>vlookup(VLOOKUP(A474,'Meal Plan Combinations'!A$5:E$17,2,false),indirect(I$1),2,false)*B474+vlookup(VLOOKUP(A474,'Meal Plan Combinations'!A$5:E$17,3,false),indirect(I$1),2,false)*C474+vlookup(VLOOKUP(A474,'Meal Plan Combinations'!A$5:E$17,4,false),indirect(I$1),2,false)*D474+vlookup(VLOOKUP(A474,'Meal Plan Combinations'!A$5:E$17,5,false),indirect(I$1),2,false)*E474</f>
        <v>2018.94</v>
      </c>
      <c r="G474" s="173">
        <f>abs(Generate!H$5-F474)</f>
        <v>1051.06</v>
      </c>
    </row>
    <row r="475">
      <c r="A475" s="71" t="s">
        <v>59</v>
      </c>
      <c r="B475" s="71">
        <v>1.5</v>
      </c>
      <c r="C475" s="71">
        <v>1.0</v>
      </c>
      <c r="D475" s="71">
        <v>0.5</v>
      </c>
      <c r="E475" s="71">
        <v>3.0</v>
      </c>
      <c r="F475" s="172">
        <f>vlookup(VLOOKUP(A475,'Meal Plan Combinations'!A$5:E$17,2,false),indirect(I$1),2,false)*B475+vlookup(VLOOKUP(A475,'Meal Plan Combinations'!A$5:E$17,3,false),indirect(I$1),2,false)*C475+vlookup(VLOOKUP(A475,'Meal Plan Combinations'!A$5:E$17,4,false),indirect(I$1),2,false)*D475+vlookup(VLOOKUP(A475,'Meal Plan Combinations'!A$5:E$17,5,false),indirect(I$1),2,false)*E475</f>
        <v>2155.934</v>
      </c>
      <c r="G475" s="173">
        <f>abs(Generate!H$5-F475)</f>
        <v>914.066</v>
      </c>
    </row>
    <row r="476">
      <c r="A476" s="71" t="s">
        <v>59</v>
      </c>
      <c r="B476" s="71">
        <v>1.5</v>
      </c>
      <c r="C476" s="71">
        <v>1.0</v>
      </c>
      <c r="D476" s="71">
        <v>1.0</v>
      </c>
      <c r="E476" s="71">
        <v>0.5</v>
      </c>
      <c r="F476" s="172">
        <f>vlookup(VLOOKUP(A476,'Meal Plan Combinations'!A$5:E$17,2,false),indirect(I$1),2,false)*B476+vlookup(VLOOKUP(A476,'Meal Plan Combinations'!A$5:E$17,3,false),indirect(I$1),2,false)*C476+vlookup(VLOOKUP(A476,'Meal Plan Combinations'!A$5:E$17,4,false),indirect(I$1),2,false)*D476+vlookup(VLOOKUP(A476,'Meal Plan Combinations'!A$5:E$17,5,false),indirect(I$1),2,false)*E476</f>
        <v>1723.569</v>
      </c>
      <c r="G476" s="173">
        <f>abs(Generate!H$5-F476)</f>
        <v>1346.431</v>
      </c>
    </row>
    <row r="477">
      <c r="A477" s="71" t="s">
        <v>59</v>
      </c>
      <c r="B477" s="71">
        <v>1.5</v>
      </c>
      <c r="C477" s="71">
        <v>1.0</v>
      </c>
      <c r="D477" s="71">
        <v>1.0</v>
      </c>
      <c r="E477" s="71">
        <v>1.0</v>
      </c>
      <c r="F477" s="172">
        <f>vlookup(VLOOKUP(A477,'Meal Plan Combinations'!A$5:E$17,2,false),indirect(I$1),2,false)*B477+vlookup(VLOOKUP(A477,'Meal Plan Combinations'!A$5:E$17,3,false),indirect(I$1),2,false)*C477+vlookup(VLOOKUP(A477,'Meal Plan Combinations'!A$5:E$17,4,false),indirect(I$1),2,false)*D477+vlookup(VLOOKUP(A477,'Meal Plan Combinations'!A$5:E$17,5,false),indirect(I$1),2,false)*E477</f>
        <v>1860.563</v>
      </c>
      <c r="G477" s="173">
        <f>abs(Generate!H$5-F477)</f>
        <v>1209.437</v>
      </c>
    </row>
    <row r="478">
      <c r="A478" s="71" t="s">
        <v>59</v>
      </c>
      <c r="B478" s="71">
        <v>1.5</v>
      </c>
      <c r="C478" s="71">
        <v>1.0</v>
      </c>
      <c r="D478" s="71">
        <v>1.0</v>
      </c>
      <c r="E478" s="71">
        <v>1.5</v>
      </c>
      <c r="F478" s="172">
        <f>vlookup(VLOOKUP(A478,'Meal Plan Combinations'!A$5:E$17,2,false),indirect(I$1),2,false)*B478+vlookup(VLOOKUP(A478,'Meal Plan Combinations'!A$5:E$17,3,false),indirect(I$1),2,false)*C478+vlookup(VLOOKUP(A478,'Meal Plan Combinations'!A$5:E$17,4,false),indirect(I$1),2,false)*D478+vlookup(VLOOKUP(A478,'Meal Plan Combinations'!A$5:E$17,5,false),indirect(I$1),2,false)*E478</f>
        <v>1997.557</v>
      </c>
      <c r="G478" s="173">
        <f>abs(Generate!H$5-F478)</f>
        <v>1072.443</v>
      </c>
    </row>
    <row r="479">
      <c r="A479" s="71" t="s">
        <v>59</v>
      </c>
      <c r="B479" s="71">
        <v>1.5</v>
      </c>
      <c r="C479" s="71">
        <v>1.0</v>
      </c>
      <c r="D479" s="71">
        <v>1.0</v>
      </c>
      <c r="E479" s="71">
        <v>2.0</v>
      </c>
      <c r="F479" s="172">
        <f>vlookup(VLOOKUP(A479,'Meal Plan Combinations'!A$5:E$17,2,false),indirect(I$1),2,false)*B479+vlookup(VLOOKUP(A479,'Meal Plan Combinations'!A$5:E$17,3,false),indirect(I$1),2,false)*C479+vlookup(VLOOKUP(A479,'Meal Plan Combinations'!A$5:E$17,4,false),indirect(I$1),2,false)*D479+vlookup(VLOOKUP(A479,'Meal Plan Combinations'!A$5:E$17,5,false),indirect(I$1),2,false)*E479</f>
        <v>2134.551</v>
      </c>
      <c r="G479" s="173">
        <f>abs(Generate!H$5-F479)</f>
        <v>935.449</v>
      </c>
    </row>
    <row r="480">
      <c r="A480" s="71" t="s">
        <v>59</v>
      </c>
      <c r="B480" s="71">
        <v>1.5</v>
      </c>
      <c r="C480" s="71">
        <v>1.0</v>
      </c>
      <c r="D480" s="71">
        <v>1.0</v>
      </c>
      <c r="E480" s="71">
        <v>2.5</v>
      </c>
      <c r="F480" s="172">
        <f>vlookup(VLOOKUP(A480,'Meal Plan Combinations'!A$5:E$17,2,false),indirect(I$1),2,false)*B480+vlookup(VLOOKUP(A480,'Meal Plan Combinations'!A$5:E$17,3,false),indirect(I$1),2,false)*C480+vlookup(VLOOKUP(A480,'Meal Plan Combinations'!A$5:E$17,4,false),indirect(I$1),2,false)*D480+vlookup(VLOOKUP(A480,'Meal Plan Combinations'!A$5:E$17,5,false),indirect(I$1),2,false)*E480</f>
        <v>2271.545</v>
      </c>
      <c r="G480" s="173">
        <f>abs(Generate!H$5-F480)</f>
        <v>798.455</v>
      </c>
    </row>
    <row r="481">
      <c r="A481" s="71" t="s">
        <v>59</v>
      </c>
      <c r="B481" s="71">
        <v>1.5</v>
      </c>
      <c r="C481" s="71">
        <v>1.0</v>
      </c>
      <c r="D481" s="71">
        <v>1.0</v>
      </c>
      <c r="E481" s="71">
        <v>3.0</v>
      </c>
      <c r="F481" s="172">
        <f>vlookup(VLOOKUP(A481,'Meal Plan Combinations'!A$5:E$17,2,false),indirect(I$1),2,false)*B481+vlookup(VLOOKUP(A481,'Meal Plan Combinations'!A$5:E$17,3,false),indirect(I$1),2,false)*C481+vlookup(VLOOKUP(A481,'Meal Plan Combinations'!A$5:E$17,4,false),indirect(I$1),2,false)*D481+vlookup(VLOOKUP(A481,'Meal Plan Combinations'!A$5:E$17,5,false),indirect(I$1),2,false)*E481</f>
        <v>2408.539</v>
      </c>
      <c r="G481" s="173">
        <f>abs(Generate!H$5-F481)</f>
        <v>661.461</v>
      </c>
    </row>
    <row r="482">
      <c r="A482" s="71" t="s">
        <v>59</v>
      </c>
      <c r="B482" s="71">
        <v>1.5</v>
      </c>
      <c r="C482" s="71">
        <v>1.0</v>
      </c>
      <c r="D482" s="71">
        <v>1.5</v>
      </c>
      <c r="E482" s="71">
        <v>0.5</v>
      </c>
      <c r="F482" s="172">
        <f>vlookup(VLOOKUP(A482,'Meal Plan Combinations'!A$5:E$17,2,false),indirect(I$1),2,false)*B482+vlookup(VLOOKUP(A482,'Meal Plan Combinations'!A$5:E$17,3,false),indirect(I$1),2,false)*C482+vlookup(VLOOKUP(A482,'Meal Plan Combinations'!A$5:E$17,4,false),indirect(I$1),2,false)*D482+vlookup(VLOOKUP(A482,'Meal Plan Combinations'!A$5:E$17,5,false),indirect(I$1),2,false)*E482</f>
        <v>1976.174</v>
      </c>
      <c r="G482" s="173">
        <f>abs(Generate!H$5-F482)</f>
        <v>1093.826</v>
      </c>
    </row>
    <row r="483">
      <c r="A483" s="71" t="s">
        <v>59</v>
      </c>
      <c r="B483" s="71">
        <v>1.5</v>
      </c>
      <c r="C483" s="71">
        <v>1.0</v>
      </c>
      <c r="D483" s="71">
        <v>1.5</v>
      </c>
      <c r="E483" s="71">
        <v>1.0</v>
      </c>
      <c r="F483" s="172">
        <f>vlookup(VLOOKUP(A483,'Meal Plan Combinations'!A$5:E$17,2,false),indirect(I$1),2,false)*B483+vlookup(VLOOKUP(A483,'Meal Plan Combinations'!A$5:E$17,3,false),indirect(I$1),2,false)*C483+vlookup(VLOOKUP(A483,'Meal Plan Combinations'!A$5:E$17,4,false),indirect(I$1),2,false)*D483+vlookup(VLOOKUP(A483,'Meal Plan Combinations'!A$5:E$17,5,false),indirect(I$1),2,false)*E483</f>
        <v>2113.168</v>
      </c>
      <c r="G483" s="173">
        <f>abs(Generate!H$5-F483)</f>
        <v>956.832</v>
      </c>
    </row>
    <row r="484">
      <c r="A484" s="71" t="s">
        <v>59</v>
      </c>
      <c r="B484" s="71">
        <v>1.5</v>
      </c>
      <c r="C484" s="71">
        <v>1.0</v>
      </c>
      <c r="D484" s="71">
        <v>1.5</v>
      </c>
      <c r="E484" s="71">
        <v>1.5</v>
      </c>
      <c r="F484" s="172">
        <f>vlookup(VLOOKUP(A484,'Meal Plan Combinations'!A$5:E$17,2,false),indirect(I$1),2,false)*B484+vlookup(VLOOKUP(A484,'Meal Plan Combinations'!A$5:E$17,3,false),indirect(I$1),2,false)*C484+vlookup(VLOOKUP(A484,'Meal Plan Combinations'!A$5:E$17,4,false),indirect(I$1),2,false)*D484+vlookup(VLOOKUP(A484,'Meal Plan Combinations'!A$5:E$17,5,false),indirect(I$1),2,false)*E484</f>
        <v>2250.162</v>
      </c>
      <c r="G484" s="173">
        <f>abs(Generate!H$5-F484)</f>
        <v>819.838</v>
      </c>
    </row>
    <row r="485">
      <c r="A485" s="71" t="s">
        <v>59</v>
      </c>
      <c r="B485" s="71">
        <v>1.5</v>
      </c>
      <c r="C485" s="71">
        <v>1.0</v>
      </c>
      <c r="D485" s="71">
        <v>1.5</v>
      </c>
      <c r="E485" s="71">
        <v>2.0</v>
      </c>
      <c r="F485" s="172">
        <f>vlookup(VLOOKUP(A485,'Meal Plan Combinations'!A$5:E$17,2,false),indirect(I$1),2,false)*B485+vlookup(VLOOKUP(A485,'Meal Plan Combinations'!A$5:E$17,3,false),indirect(I$1),2,false)*C485+vlookup(VLOOKUP(A485,'Meal Plan Combinations'!A$5:E$17,4,false),indirect(I$1),2,false)*D485+vlookup(VLOOKUP(A485,'Meal Plan Combinations'!A$5:E$17,5,false),indirect(I$1),2,false)*E485</f>
        <v>2387.156</v>
      </c>
      <c r="G485" s="173">
        <f>abs(Generate!H$5-F485)</f>
        <v>682.844</v>
      </c>
    </row>
    <row r="486">
      <c r="A486" s="71" t="s">
        <v>59</v>
      </c>
      <c r="B486" s="71">
        <v>1.5</v>
      </c>
      <c r="C486" s="71">
        <v>1.0</v>
      </c>
      <c r="D486" s="71">
        <v>1.5</v>
      </c>
      <c r="E486" s="71">
        <v>2.5</v>
      </c>
      <c r="F486" s="172">
        <f>vlookup(VLOOKUP(A486,'Meal Plan Combinations'!A$5:E$17,2,false),indirect(I$1),2,false)*B486+vlookup(VLOOKUP(A486,'Meal Plan Combinations'!A$5:E$17,3,false),indirect(I$1),2,false)*C486+vlookup(VLOOKUP(A486,'Meal Plan Combinations'!A$5:E$17,4,false),indirect(I$1),2,false)*D486+vlookup(VLOOKUP(A486,'Meal Plan Combinations'!A$5:E$17,5,false),indirect(I$1),2,false)*E486</f>
        <v>2524.15</v>
      </c>
      <c r="G486" s="173">
        <f>abs(Generate!H$5-F486)</f>
        <v>545.85</v>
      </c>
    </row>
    <row r="487">
      <c r="A487" s="71" t="s">
        <v>59</v>
      </c>
      <c r="B487" s="71">
        <v>1.5</v>
      </c>
      <c r="C487" s="71">
        <v>1.0</v>
      </c>
      <c r="D487" s="71">
        <v>1.5</v>
      </c>
      <c r="E487" s="71">
        <v>3.0</v>
      </c>
      <c r="F487" s="172">
        <f>vlookup(VLOOKUP(A487,'Meal Plan Combinations'!A$5:E$17,2,false),indirect(I$1),2,false)*B487+vlookup(VLOOKUP(A487,'Meal Plan Combinations'!A$5:E$17,3,false),indirect(I$1),2,false)*C487+vlookup(VLOOKUP(A487,'Meal Plan Combinations'!A$5:E$17,4,false),indirect(I$1),2,false)*D487+vlookup(VLOOKUP(A487,'Meal Plan Combinations'!A$5:E$17,5,false),indirect(I$1),2,false)*E487</f>
        <v>2661.144</v>
      </c>
      <c r="G487" s="173">
        <f>abs(Generate!H$5-F487)</f>
        <v>408.856</v>
      </c>
    </row>
    <row r="488">
      <c r="A488" s="71" t="s">
        <v>59</v>
      </c>
      <c r="B488" s="71">
        <v>1.5</v>
      </c>
      <c r="C488" s="71">
        <v>1.0</v>
      </c>
      <c r="D488" s="71">
        <v>2.0</v>
      </c>
      <c r="E488" s="71">
        <v>0.5</v>
      </c>
      <c r="F488" s="172">
        <f>vlookup(VLOOKUP(A488,'Meal Plan Combinations'!A$5:E$17,2,false),indirect(I$1),2,false)*B488+vlookup(VLOOKUP(A488,'Meal Plan Combinations'!A$5:E$17,3,false),indirect(I$1),2,false)*C488+vlookup(VLOOKUP(A488,'Meal Plan Combinations'!A$5:E$17,4,false),indirect(I$1),2,false)*D488+vlookup(VLOOKUP(A488,'Meal Plan Combinations'!A$5:E$17,5,false),indirect(I$1),2,false)*E488</f>
        <v>2228.779</v>
      </c>
      <c r="G488" s="173">
        <f>abs(Generate!H$5-F488)</f>
        <v>841.221</v>
      </c>
    </row>
    <row r="489">
      <c r="A489" s="71" t="s">
        <v>59</v>
      </c>
      <c r="B489" s="71">
        <v>1.5</v>
      </c>
      <c r="C489" s="71">
        <v>1.0</v>
      </c>
      <c r="D489" s="71">
        <v>2.0</v>
      </c>
      <c r="E489" s="71">
        <v>1.0</v>
      </c>
      <c r="F489" s="172">
        <f>vlookup(VLOOKUP(A489,'Meal Plan Combinations'!A$5:E$17,2,false),indirect(I$1),2,false)*B489+vlookup(VLOOKUP(A489,'Meal Plan Combinations'!A$5:E$17,3,false),indirect(I$1),2,false)*C489+vlookup(VLOOKUP(A489,'Meal Plan Combinations'!A$5:E$17,4,false),indirect(I$1),2,false)*D489+vlookup(VLOOKUP(A489,'Meal Plan Combinations'!A$5:E$17,5,false),indirect(I$1),2,false)*E489</f>
        <v>2365.773</v>
      </c>
      <c r="G489" s="173">
        <f>abs(Generate!H$5-F489)</f>
        <v>704.227</v>
      </c>
    </row>
    <row r="490">
      <c r="A490" s="71" t="s">
        <v>59</v>
      </c>
      <c r="B490" s="71">
        <v>1.5</v>
      </c>
      <c r="C490" s="71">
        <v>1.0</v>
      </c>
      <c r="D490" s="71">
        <v>2.0</v>
      </c>
      <c r="E490" s="71">
        <v>1.5</v>
      </c>
      <c r="F490" s="172">
        <f>vlookup(VLOOKUP(A490,'Meal Plan Combinations'!A$5:E$17,2,false),indirect(I$1),2,false)*B490+vlookup(VLOOKUP(A490,'Meal Plan Combinations'!A$5:E$17,3,false),indirect(I$1),2,false)*C490+vlookup(VLOOKUP(A490,'Meal Plan Combinations'!A$5:E$17,4,false),indirect(I$1),2,false)*D490+vlookup(VLOOKUP(A490,'Meal Plan Combinations'!A$5:E$17,5,false),indirect(I$1),2,false)*E490</f>
        <v>2502.767</v>
      </c>
      <c r="G490" s="173">
        <f>abs(Generate!H$5-F490)</f>
        <v>567.233</v>
      </c>
    </row>
    <row r="491">
      <c r="A491" s="71" t="s">
        <v>59</v>
      </c>
      <c r="B491" s="71">
        <v>1.5</v>
      </c>
      <c r="C491" s="71">
        <v>1.0</v>
      </c>
      <c r="D491" s="71">
        <v>2.0</v>
      </c>
      <c r="E491" s="71">
        <v>2.0</v>
      </c>
      <c r="F491" s="172">
        <f>vlookup(VLOOKUP(A491,'Meal Plan Combinations'!A$5:E$17,2,false),indirect(I$1),2,false)*B491+vlookup(VLOOKUP(A491,'Meal Plan Combinations'!A$5:E$17,3,false),indirect(I$1),2,false)*C491+vlookup(VLOOKUP(A491,'Meal Plan Combinations'!A$5:E$17,4,false),indirect(I$1),2,false)*D491+vlookup(VLOOKUP(A491,'Meal Plan Combinations'!A$5:E$17,5,false),indirect(I$1),2,false)*E491</f>
        <v>2639.761</v>
      </c>
      <c r="G491" s="173">
        <f>abs(Generate!H$5-F491)</f>
        <v>430.239</v>
      </c>
    </row>
    <row r="492">
      <c r="A492" s="71" t="s">
        <v>59</v>
      </c>
      <c r="B492" s="71">
        <v>1.5</v>
      </c>
      <c r="C492" s="71">
        <v>1.0</v>
      </c>
      <c r="D492" s="71">
        <v>2.0</v>
      </c>
      <c r="E492" s="71">
        <v>2.5</v>
      </c>
      <c r="F492" s="172">
        <f>vlookup(VLOOKUP(A492,'Meal Plan Combinations'!A$5:E$17,2,false),indirect(I$1),2,false)*B492+vlookup(VLOOKUP(A492,'Meal Plan Combinations'!A$5:E$17,3,false),indirect(I$1),2,false)*C492+vlookup(VLOOKUP(A492,'Meal Plan Combinations'!A$5:E$17,4,false),indirect(I$1),2,false)*D492+vlookup(VLOOKUP(A492,'Meal Plan Combinations'!A$5:E$17,5,false),indirect(I$1),2,false)*E492</f>
        <v>2776.755</v>
      </c>
      <c r="G492" s="173">
        <f>abs(Generate!H$5-F492)</f>
        <v>293.245</v>
      </c>
    </row>
    <row r="493">
      <c r="A493" s="71" t="s">
        <v>59</v>
      </c>
      <c r="B493" s="71">
        <v>1.5</v>
      </c>
      <c r="C493" s="71">
        <v>1.0</v>
      </c>
      <c r="D493" s="71">
        <v>2.0</v>
      </c>
      <c r="E493" s="71">
        <v>3.0</v>
      </c>
      <c r="F493" s="172">
        <f>vlookup(VLOOKUP(A493,'Meal Plan Combinations'!A$5:E$17,2,false),indirect(I$1),2,false)*B493+vlookup(VLOOKUP(A493,'Meal Plan Combinations'!A$5:E$17,3,false),indirect(I$1),2,false)*C493+vlookup(VLOOKUP(A493,'Meal Plan Combinations'!A$5:E$17,4,false),indirect(I$1),2,false)*D493+vlookup(VLOOKUP(A493,'Meal Plan Combinations'!A$5:E$17,5,false),indirect(I$1),2,false)*E493</f>
        <v>2913.749</v>
      </c>
      <c r="G493" s="173">
        <f>abs(Generate!H$5-F493)</f>
        <v>156.251</v>
      </c>
    </row>
    <row r="494">
      <c r="A494" s="71" t="s">
        <v>59</v>
      </c>
      <c r="B494" s="71">
        <v>1.5</v>
      </c>
      <c r="C494" s="71">
        <v>1.0</v>
      </c>
      <c r="D494" s="71">
        <v>2.5</v>
      </c>
      <c r="E494" s="71">
        <v>0.5</v>
      </c>
      <c r="F494" s="172">
        <f>vlookup(VLOOKUP(A494,'Meal Plan Combinations'!A$5:E$17,2,false),indirect(I$1),2,false)*B494+vlookup(VLOOKUP(A494,'Meal Plan Combinations'!A$5:E$17,3,false),indirect(I$1),2,false)*C494+vlookup(VLOOKUP(A494,'Meal Plan Combinations'!A$5:E$17,4,false),indirect(I$1),2,false)*D494+vlookup(VLOOKUP(A494,'Meal Plan Combinations'!A$5:E$17,5,false),indirect(I$1),2,false)*E494</f>
        <v>2481.384</v>
      </c>
      <c r="G494" s="173">
        <f>abs(Generate!H$5-F494)</f>
        <v>588.616</v>
      </c>
    </row>
    <row r="495">
      <c r="A495" s="71" t="s">
        <v>59</v>
      </c>
      <c r="B495" s="71">
        <v>1.5</v>
      </c>
      <c r="C495" s="71">
        <v>1.0</v>
      </c>
      <c r="D495" s="71">
        <v>2.5</v>
      </c>
      <c r="E495" s="71">
        <v>1.0</v>
      </c>
      <c r="F495" s="172">
        <f>vlookup(VLOOKUP(A495,'Meal Plan Combinations'!A$5:E$17,2,false),indirect(I$1),2,false)*B495+vlookup(VLOOKUP(A495,'Meal Plan Combinations'!A$5:E$17,3,false),indirect(I$1),2,false)*C495+vlookup(VLOOKUP(A495,'Meal Plan Combinations'!A$5:E$17,4,false),indirect(I$1),2,false)*D495+vlookup(VLOOKUP(A495,'Meal Plan Combinations'!A$5:E$17,5,false),indirect(I$1),2,false)*E495</f>
        <v>2618.378</v>
      </c>
      <c r="G495" s="173">
        <f>abs(Generate!H$5-F495)</f>
        <v>451.622</v>
      </c>
    </row>
    <row r="496">
      <c r="A496" s="71" t="s">
        <v>59</v>
      </c>
      <c r="B496" s="71">
        <v>1.5</v>
      </c>
      <c r="C496" s="71">
        <v>1.0</v>
      </c>
      <c r="D496" s="71">
        <v>2.5</v>
      </c>
      <c r="E496" s="71">
        <v>1.5</v>
      </c>
      <c r="F496" s="172">
        <f>vlookup(VLOOKUP(A496,'Meal Plan Combinations'!A$5:E$17,2,false),indirect(I$1),2,false)*B496+vlookup(VLOOKUP(A496,'Meal Plan Combinations'!A$5:E$17,3,false),indirect(I$1),2,false)*C496+vlookup(VLOOKUP(A496,'Meal Plan Combinations'!A$5:E$17,4,false),indirect(I$1),2,false)*D496+vlookup(VLOOKUP(A496,'Meal Plan Combinations'!A$5:E$17,5,false),indirect(I$1),2,false)*E496</f>
        <v>2755.372</v>
      </c>
      <c r="G496" s="173">
        <f>abs(Generate!H$5-F496)</f>
        <v>314.628</v>
      </c>
    </row>
    <row r="497">
      <c r="A497" s="71" t="s">
        <v>59</v>
      </c>
      <c r="B497" s="71">
        <v>1.5</v>
      </c>
      <c r="C497" s="71">
        <v>1.0</v>
      </c>
      <c r="D497" s="71">
        <v>2.5</v>
      </c>
      <c r="E497" s="71">
        <v>2.0</v>
      </c>
      <c r="F497" s="172">
        <f>vlookup(VLOOKUP(A497,'Meal Plan Combinations'!A$5:E$17,2,false),indirect(I$1),2,false)*B497+vlookup(VLOOKUP(A497,'Meal Plan Combinations'!A$5:E$17,3,false),indirect(I$1),2,false)*C497+vlookup(VLOOKUP(A497,'Meal Plan Combinations'!A$5:E$17,4,false),indirect(I$1),2,false)*D497+vlookup(VLOOKUP(A497,'Meal Plan Combinations'!A$5:E$17,5,false),indirect(I$1),2,false)*E497</f>
        <v>2892.366</v>
      </c>
      <c r="G497" s="173">
        <f>abs(Generate!H$5-F497)</f>
        <v>177.634</v>
      </c>
    </row>
    <row r="498">
      <c r="A498" s="71" t="s">
        <v>59</v>
      </c>
      <c r="B498" s="71">
        <v>1.5</v>
      </c>
      <c r="C498" s="71">
        <v>1.0</v>
      </c>
      <c r="D498" s="71">
        <v>2.5</v>
      </c>
      <c r="E498" s="71">
        <v>2.5</v>
      </c>
      <c r="F498" s="172">
        <f>vlookup(VLOOKUP(A498,'Meal Plan Combinations'!A$5:E$17,2,false),indirect(I$1),2,false)*B498+vlookup(VLOOKUP(A498,'Meal Plan Combinations'!A$5:E$17,3,false),indirect(I$1),2,false)*C498+vlookup(VLOOKUP(A498,'Meal Plan Combinations'!A$5:E$17,4,false),indirect(I$1),2,false)*D498+vlookup(VLOOKUP(A498,'Meal Plan Combinations'!A$5:E$17,5,false),indirect(I$1),2,false)*E498</f>
        <v>3029.36</v>
      </c>
      <c r="G498" s="173">
        <f>abs(Generate!H$5-F498)</f>
        <v>40.64</v>
      </c>
    </row>
    <row r="499">
      <c r="A499" s="71" t="s">
        <v>59</v>
      </c>
      <c r="B499" s="71">
        <v>1.5</v>
      </c>
      <c r="C499" s="71">
        <v>1.0</v>
      </c>
      <c r="D499" s="71">
        <v>2.5</v>
      </c>
      <c r="E499" s="71">
        <v>3.0</v>
      </c>
      <c r="F499" s="172">
        <f>vlookup(VLOOKUP(A499,'Meal Plan Combinations'!A$5:E$17,2,false),indirect(I$1),2,false)*B499+vlookup(VLOOKUP(A499,'Meal Plan Combinations'!A$5:E$17,3,false),indirect(I$1),2,false)*C499+vlookup(VLOOKUP(A499,'Meal Plan Combinations'!A$5:E$17,4,false),indirect(I$1),2,false)*D499+vlookup(VLOOKUP(A499,'Meal Plan Combinations'!A$5:E$17,5,false),indirect(I$1),2,false)*E499</f>
        <v>3166.354</v>
      </c>
      <c r="G499" s="173">
        <f>abs(Generate!H$5-F499)</f>
        <v>96.354</v>
      </c>
    </row>
    <row r="500">
      <c r="A500" s="71" t="s">
        <v>59</v>
      </c>
      <c r="B500" s="71">
        <v>1.5</v>
      </c>
      <c r="C500" s="71">
        <v>1.0</v>
      </c>
      <c r="D500" s="71">
        <v>3.0</v>
      </c>
      <c r="E500" s="71">
        <v>0.5</v>
      </c>
      <c r="F500" s="172">
        <f>vlookup(VLOOKUP(A500,'Meal Plan Combinations'!A$5:E$17,2,false),indirect(I$1),2,false)*B500+vlookup(VLOOKUP(A500,'Meal Plan Combinations'!A$5:E$17,3,false),indirect(I$1),2,false)*C500+vlookup(VLOOKUP(A500,'Meal Plan Combinations'!A$5:E$17,4,false),indirect(I$1),2,false)*D500+vlookup(VLOOKUP(A500,'Meal Plan Combinations'!A$5:E$17,5,false),indirect(I$1),2,false)*E500</f>
        <v>2733.989</v>
      </c>
      <c r="G500" s="173">
        <f>abs(Generate!H$5-F500)</f>
        <v>336.011</v>
      </c>
    </row>
    <row r="501">
      <c r="A501" s="71" t="s">
        <v>59</v>
      </c>
      <c r="B501" s="71">
        <v>1.5</v>
      </c>
      <c r="C501" s="71">
        <v>1.0</v>
      </c>
      <c r="D501" s="71">
        <v>3.0</v>
      </c>
      <c r="E501" s="71">
        <v>1.0</v>
      </c>
      <c r="F501" s="172">
        <f>vlookup(VLOOKUP(A501,'Meal Plan Combinations'!A$5:E$17,2,false),indirect(I$1),2,false)*B501+vlookup(VLOOKUP(A501,'Meal Plan Combinations'!A$5:E$17,3,false),indirect(I$1),2,false)*C501+vlookup(VLOOKUP(A501,'Meal Plan Combinations'!A$5:E$17,4,false),indirect(I$1),2,false)*D501+vlookup(VLOOKUP(A501,'Meal Plan Combinations'!A$5:E$17,5,false),indirect(I$1),2,false)*E501</f>
        <v>2870.983</v>
      </c>
      <c r="G501" s="173">
        <f>abs(Generate!H$5-F501)</f>
        <v>199.017</v>
      </c>
    </row>
    <row r="502">
      <c r="A502" s="71" t="s">
        <v>59</v>
      </c>
      <c r="B502" s="71">
        <v>1.5</v>
      </c>
      <c r="C502" s="71">
        <v>1.0</v>
      </c>
      <c r="D502" s="71">
        <v>3.0</v>
      </c>
      <c r="E502" s="71">
        <v>1.5</v>
      </c>
      <c r="F502" s="172">
        <f>vlookup(VLOOKUP(A502,'Meal Plan Combinations'!A$5:E$17,2,false),indirect(I$1),2,false)*B502+vlookup(VLOOKUP(A502,'Meal Plan Combinations'!A$5:E$17,3,false),indirect(I$1),2,false)*C502+vlookup(VLOOKUP(A502,'Meal Plan Combinations'!A$5:E$17,4,false),indirect(I$1),2,false)*D502+vlookup(VLOOKUP(A502,'Meal Plan Combinations'!A$5:E$17,5,false),indirect(I$1),2,false)*E502</f>
        <v>3007.977</v>
      </c>
      <c r="G502" s="173">
        <f>abs(Generate!H$5-F502)</f>
        <v>62.023</v>
      </c>
    </row>
    <row r="503">
      <c r="A503" s="71" t="s">
        <v>59</v>
      </c>
      <c r="B503" s="71">
        <v>1.5</v>
      </c>
      <c r="C503" s="71">
        <v>1.0</v>
      </c>
      <c r="D503" s="71">
        <v>3.0</v>
      </c>
      <c r="E503" s="71">
        <v>2.0</v>
      </c>
      <c r="F503" s="172">
        <f>vlookup(VLOOKUP(A503,'Meal Plan Combinations'!A$5:E$17,2,false),indirect(I$1),2,false)*B503+vlookup(VLOOKUP(A503,'Meal Plan Combinations'!A$5:E$17,3,false),indirect(I$1),2,false)*C503+vlookup(VLOOKUP(A503,'Meal Plan Combinations'!A$5:E$17,4,false),indirect(I$1),2,false)*D503+vlookup(VLOOKUP(A503,'Meal Plan Combinations'!A$5:E$17,5,false),indirect(I$1),2,false)*E503</f>
        <v>3144.971</v>
      </c>
      <c r="G503" s="173">
        <f>abs(Generate!H$5-F503)</f>
        <v>74.971</v>
      </c>
    </row>
    <row r="504">
      <c r="A504" s="71" t="s">
        <v>59</v>
      </c>
      <c r="B504" s="71">
        <v>1.5</v>
      </c>
      <c r="C504" s="71">
        <v>1.0</v>
      </c>
      <c r="D504" s="71">
        <v>3.0</v>
      </c>
      <c r="E504" s="71">
        <v>2.5</v>
      </c>
      <c r="F504" s="172">
        <f>vlookup(VLOOKUP(A504,'Meal Plan Combinations'!A$5:E$17,2,false),indirect(I$1),2,false)*B504+vlookup(VLOOKUP(A504,'Meal Plan Combinations'!A$5:E$17,3,false),indirect(I$1),2,false)*C504+vlookup(VLOOKUP(A504,'Meal Plan Combinations'!A$5:E$17,4,false),indirect(I$1),2,false)*D504+vlookup(VLOOKUP(A504,'Meal Plan Combinations'!A$5:E$17,5,false),indirect(I$1),2,false)*E504</f>
        <v>3281.965</v>
      </c>
      <c r="G504" s="173">
        <f>abs(Generate!H$5-F504)</f>
        <v>211.965</v>
      </c>
    </row>
    <row r="505">
      <c r="A505" s="71" t="s">
        <v>59</v>
      </c>
      <c r="B505" s="71">
        <v>1.5</v>
      </c>
      <c r="C505" s="71">
        <v>1.0</v>
      </c>
      <c r="D505" s="71">
        <v>3.0</v>
      </c>
      <c r="E505" s="71">
        <v>3.0</v>
      </c>
      <c r="F505" s="172">
        <f>vlookup(VLOOKUP(A505,'Meal Plan Combinations'!A$5:E$17,2,false),indirect(I$1),2,false)*B505+vlookup(VLOOKUP(A505,'Meal Plan Combinations'!A$5:E$17,3,false),indirect(I$1),2,false)*C505+vlookup(VLOOKUP(A505,'Meal Plan Combinations'!A$5:E$17,4,false),indirect(I$1),2,false)*D505+vlookup(VLOOKUP(A505,'Meal Plan Combinations'!A$5:E$17,5,false),indirect(I$1),2,false)*E505</f>
        <v>3418.959</v>
      </c>
      <c r="G505" s="173">
        <f>abs(Generate!H$5-F505)</f>
        <v>348.959</v>
      </c>
    </row>
    <row r="506">
      <c r="A506" s="71" t="s">
        <v>59</v>
      </c>
      <c r="B506" s="71">
        <v>1.5</v>
      </c>
      <c r="C506" s="71">
        <v>1.5</v>
      </c>
      <c r="D506" s="71">
        <v>0.5</v>
      </c>
      <c r="E506" s="71">
        <v>0.5</v>
      </c>
      <c r="F506" s="172">
        <f>vlookup(VLOOKUP(A506,'Meal Plan Combinations'!A$5:E$17,2,false),indirect(I$1),2,false)*B506+vlookup(VLOOKUP(A506,'Meal Plan Combinations'!A$5:E$17,3,false),indirect(I$1),2,false)*C506+vlookup(VLOOKUP(A506,'Meal Plan Combinations'!A$5:E$17,4,false),indirect(I$1),2,false)*D506+vlookup(VLOOKUP(A506,'Meal Plan Combinations'!A$5:E$17,5,false),indirect(I$1),2,false)*E506</f>
        <v>1698.454</v>
      </c>
      <c r="G506" s="173">
        <f>abs(Generate!H$5-F506)</f>
        <v>1371.546</v>
      </c>
    </row>
    <row r="507">
      <c r="A507" s="71" t="s">
        <v>59</v>
      </c>
      <c r="B507" s="71">
        <v>1.5</v>
      </c>
      <c r="C507" s="71">
        <v>1.5</v>
      </c>
      <c r="D507" s="71">
        <v>0.5</v>
      </c>
      <c r="E507" s="71">
        <v>1.0</v>
      </c>
      <c r="F507" s="172">
        <f>vlookup(VLOOKUP(A507,'Meal Plan Combinations'!A$5:E$17,2,false),indirect(I$1),2,false)*B507+vlookup(VLOOKUP(A507,'Meal Plan Combinations'!A$5:E$17,3,false),indirect(I$1),2,false)*C507+vlookup(VLOOKUP(A507,'Meal Plan Combinations'!A$5:E$17,4,false),indirect(I$1),2,false)*D507+vlookup(VLOOKUP(A507,'Meal Plan Combinations'!A$5:E$17,5,false),indirect(I$1),2,false)*E507</f>
        <v>1835.448</v>
      </c>
      <c r="G507" s="173">
        <f>abs(Generate!H$5-F507)</f>
        <v>1234.552</v>
      </c>
    </row>
    <row r="508">
      <c r="A508" s="71" t="s">
        <v>59</v>
      </c>
      <c r="B508" s="71">
        <v>1.5</v>
      </c>
      <c r="C508" s="71">
        <v>1.5</v>
      </c>
      <c r="D508" s="71">
        <v>0.5</v>
      </c>
      <c r="E508" s="71">
        <v>1.5</v>
      </c>
      <c r="F508" s="172">
        <f>vlookup(VLOOKUP(A508,'Meal Plan Combinations'!A$5:E$17,2,false),indirect(I$1),2,false)*B508+vlookup(VLOOKUP(A508,'Meal Plan Combinations'!A$5:E$17,3,false),indirect(I$1),2,false)*C508+vlookup(VLOOKUP(A508,'Meal Plan Combinations'!A$5:E$17,4,false),indirect(I$1),2,false)*D508+vlookup(VLOOKUP(A508,'Meal Plan Combinations'!A$5:E$17,5,false),indirect(I$1),2,false)*E508</f>
        <v>1972.442</v>
      </c>
      <c r="G508" s="173">
        <f>abs(Generate!H$5-F508)</f>
        <v>1097.558</v>
      </c>
    </row>
    <row r="509">
      <c r="A509" s="71" t="s">
        <v>59</v>
      </c>
      <c r="B509" s="71">
        <v>1.5</v>
      </c>
      <c r="C509" s="71">
        <v>1.5</v>
      </c>
      <c r="D509" s="71">
        <v>0.5</v>
      </c>
      <c r="E509" s="71">
        <v>2.0</v>
      </c>
      <c r="F509" s="172">
        <f>vlookup(VLOOKUP(A509,'Meal Plan Combinations'!A$5:E$17,2,false),indirect(I$1),2,false)*B509+vlookup(VLOOKUP(A509,'Meal Plan Combinations'!A$5:E$17,3,false),indirect(I$1),2,false)*C509+vlookup(VLOOKUP(A509,'Meal Plan Combinations'!A$5:E$17,4,false),indirect(I$1),2,false)*D509+vlookup(VLOOKUP(A509,'Meal Plan Combinations'!A$5:E$17,5,false),indirect(I$1),2,false)*E509</f>
        <v>2109.436</v>
      </c>
      <c r="G509" s="173">
        <f>abs(Generate!H$5-F509)</f>
        <v>960.564</v>
      </c>
    </row>
    <row r="510">
      <c r="A510" s="71" t="s">
        <v>59</v>
      </c>
      <c r="B510" s="71">
        <v>1.5</v>
      </c>
      <c r="C510" s="71">
        <v>1.5</v>
      </c>
      <c r="D510" s="71">
        <v>0.5</v>
      </c>
      <c r="E510" s="71">
        <v>2.5</v>
      </c>
      <c r="F510" s="172">
        <f>vlookup(VLOOKUP(A510,'Meal Plan Combinations'!A$5:E$17,2,false),indirect(I$1),2,false)*B510+vlookup(VLOOKUP(A510,'Meal Plan Combinations'!A$5:E$17,3,false),indirect(I$1),2,false)*C510+vlookup(VLOOKUP(A510,'Meal Plan Combinations'!A$5:E$17,4,false),indirect(I$1),2,false)*D510+vlookup(VLOOKUP(A510,'Meal Plan Combinations'!A$5:E$17,5,false),indirect(I$1),2,false)*E510</f>
        <v>2246.43</v>
      </c>
      <c r="G510" s="173">
        <f>abs(Generate!H$5-F510)</f>
        <v>823.57</v>
      </c>
    </row>
    <row r="511">
      <c r="A511" s="71" t="s">
        <v>59</v>
      </c>
      <c r="B511" s="71">
        <v>1.5</v>
      </c>
      <c r="C511" s="71">
        <v>1.5</v>
      </c>
      <c r="D511" s="71">
        <v>0.5</v>
      </c>
      <c r="E511" s="71">
        <v>3.0</v>
      </c>
      <c r="F511" s="172">
        <f>vlookup(VLOOKUP(A511,'Meal Plan Combinations'!A$5:E$17,2,false),indirect(I$1),2,false)*B511+vlookup(VLOOKUP(A511,'Meal Plan Combinations'!A$5:E$17,3,false),indirect(I$1),2,false)*C511+vlookup(VLOOKUP(A511,'Meal Plan Combinations'!A$5:E$17,4,false),indirect(I$1),2,false)*D511+vlookup(VLOOKUP(A511,'Meal Plan Combinations'!A$5:E$17,5,false),indirect(I$1),2,false)*E511</f>
        <v>2383.424</v>
      </c>
      <c r="G511" s="173">
        <f>abs(Generate!H$5-F511)</f>
        <v>686.576</v>
      </c>
    </row>
    <row r="512">
      <c r="A512" s="71" t="s">
        <v>59</v>
      </c>
      <c r="B512" s="71">
        <v>1.5</v>
      </c>
      <c r="C512" s="71">
        <v>1.5</v>
      </c>
      <c r="D512" s="71">
        <v>1.0</v>
      </c>
      <c r="E512" s="71">
        <v>0.5</v>
      </c>
      <c r="F512" s="172">
        <f>vlookup(VLOOKUP(A512,'Meal Plan Combinations'!A$5:E$17,2,false),indirect(I$1),2,false)*B512+vlookup(VLOOKUP(A512,'Meal Plan Combinations'!A$5:E$17,3,false),indirect(I$1),2,false)*C512+vlookup(VLOOKUP(A512,'Meal Plan Combinations'!A$5:E$17,4,false),indirect(I$1),2,false)*D512+vlookup(VLOOKUP(A512,'Meal Plan Combinations'!A$5:E$17,5,false),indirect(I$1),2,false)*E512</f>
        <v>1951.059</v>
      </c>
      <c r="G512" s="173">
        <f>abs(Generate!H$5-F512)</f>
        <v>1118.941</v>
      </c>
    </row>
    <row r="513">
      <c r="A513" s="71" t="s">
        <v>59</v>
      </c>
      <c r="B513" s="71">
        <v>1.5</v>
      </c>
      <c r="C513" s="71">
        <v>1.5</v>
      </c>
      <c r="D513" s="71">
        <v>1.0</v>
      </c>
      <c r="E513" s="71">
        <v>1.0</v>
      </c>
      <c r="F513" s="172">
        <f>vlookup(VLOOKUP(A513,'Meal Plan Combinations'!A$5:E$17,2,false),indirect(I$1),2,false)*B513+vlookup(VLOOKUP(A513,'Meal Plan Combinations'!A$5:E$17,3,false),indirect(I$1),2,false)*C513+vlookup(VLOOKUP(A513,'Meal Plan Combinations'!A$5:E$17,4,false),indirect(I$1),2,false)*D513+vlookup(VLOOKUP(A513,'Meal Plan Combinations'!A$5:E$17,5,false),indirect(I$1),2,false)*E513</f>
        <v>2088.053</v>
      </c>
      <c r="G513" s="173">
        <f>abs(Generate!H$5-F513)</f>
        <v>981.947</v>
      </c>
    </row>
    <row r="514">
      <c r="A514" s="71" t="s">
        <v>59</v>
      </c>
      <c r="B514" s="71">
        <v>1.5</v>
      </c>
      <c r="C514" s="71">
        <v>1.5</v>
      </c>
      <c r="D514" s="71">
        <v>1.0</v>
      </c>
      <c r="E514" s="71">
        <v>1.5</v>
      </c>
      <c r="F514" s="172">
        <f>vlookup(VLOOKUP(A514,'Meal Plan Combinations'!A$5:E$17,2,false),indirect(I$1),2,false)*B514+vlookup(VLOOKUP(A514,'Meal Plan Combinations'!A$5:E$17,3,false),indirect(I$1),2,false)*C514+vlookup(VLOOKUP(A514,'Meal Plan Combinations'!A$5:E$17,4,false),indirect(I$1),2,false)*D514+vlookup(VLOOKUP(A514,'Meal Plan Combinations'!A$5:E$17,5,false),indirect(I$1),2,false)*E514</f>
        <v>2225.047</v>
      </c>
      <c r="G514" s="173">
        <f>abs(Generate!H$5-F514)</f>
        <v>844.953</v>
      </c>
    </row>
    <row r="515">
      <c r="A515" s="71" t="s">
        <v>59</v>
      </c>
      <c r="B515" s="71">
        <v>1.5</v>
      </c>
      <c r="C515" s="71">
        <v>1.5</v>
      </c>
      <c r="D515" s="71">
        <v>1.0</v>
      </c>
      <c r="E515" s="71">
        <v>2.0</v>
      </c>
      <c r="F515" s="172">
        <f>vlookup(VLOOKUP(A515,'Meal Plan Combinations'!A$5:E$17,2,false),indirect(I$1),2,false)*B515+vlookup(VLOOKUP(A515,'Meal Plan Combinations'!A$5:E$17,3,false),indirect(I$1),2,false)*C515+vlookup(VLOOKUP(A515,'Meal Plan Combinations'!A$5:E$17,4,false),indirect(I$1),2,false)*D515+vlookup(VLOOKUP(A515,'Meal Plan Combinations'!A$5:E$17,5,false),indirect(I$1),2,false)*E515</f>
        <v>2362.041</v>
      </c>
      <c r="G515" s="173">
        <f>abs(Generate!H$5-F515)</f>
        <v>707.959</v>
      </c>
    </row>
    <row r="516">
      <c r="A516" s="71" t="s">
        <v>59</v>
      </c>
      <c r="B516" s="71">
        <v>1.5</v>
      </c>
      <c r="C516" s="71">
        <v>1.5</v>
      </c>
      <c r="D516" s="71">
        <v>1.0</v>
      </c>
      <c r="E516" s="71">
        <v>2.5</v>
      </c>
      <c r="F516" s="172">
        <f>vlookup(VLOOKUP(A516,'Meal Plan Combinations'!A$5:E$17,2,false),indirect(I$1),2,false)*B516+vlookup(VLOOKUP(A516,'Meal Plan Combinations'!A$5:E$17,3,false),indirect(I$1),2,false)*C516+vlookup(VLOOKUP(A516,'Meal Plan Combinations'!A$5:E$17,4,false),indirect(I$1),2,false)*D516+vlookup(VLOOKUP(A516,'Meal Plan Combinations'!A$5:E$17,5,false),indirect(I$1),2,false)*E516</f>
        <v>2499.035</v>
      </c>
      <c r="G516" s="173">
        <f>abs(Generate!H$5-F516)</f>
        <v>570.965</v>
      </c>
    </row>
    <row r="517">
      <c r="A517" s="71" t="s">
        <v>59</v>
      </c>
      <c r="B517" s="71">
        <v>1.5</v>
      </c>
      <c r="C517" s="71">
        <v>1.5</v>
      </c>
      <c r="D517" s="71">
        <v>1.0</v>
      </c>
      <c r="E517" s="71">
        <v>3.0</v>
      </c>
      <c r="F517" s="172">
        <f>vlookup(VLOOKUP(A517,'Meal Plan Combinations'!A$5:E$17,2,false),indirect(I$1),2,false)*B517+vlookup(VLOOKUP(A517,'Meal Plan Combinations'!A$5:E$17,3,false),indirect(I$1),2,false)*C517+vlookup(VLOOKUP(A517,'Meal Plan Combinations'!A$5:E$17,4,false),indirect(I$1),2,false)*D517+vlookup(VLOOKUP(A517,'Meal Plan Combinations'!A$5:E$17,5,false),indirect(I$1),2,false)*E517</f>
        <v>2636.029</v>
      </c>
      <c r="G517" s="173">
        <f>abs(Generate!H$5-F517)</f>
        <v>433.971</v>
      </c>
    </row>
    <row r="518">
      <c r="A518" s="71" t="s">
        <v>59</v>
      </c>
      <c r="B518" s="71">
        <v>1.5</v>
      </c>
      <c r="C518" s="71">
        <v>1.5</v>
      </c>
      <c r="D518" s="71">
        <v>1.5</v>
      </c>
      <c r="E518" s="71">
        <v>0.5</v>
      </c>
      <c r="F518" s="172">
        <f>vlookup(VLOOKUP(A518,'Meal Plan Combinations'!A$5:E$17,2,false),indirect(I$1),2,false)*B518+vlookup(VLOOKUP(A518,'Meal Plan Combinations'!A$5:E$17,3,false),indirect(I$1),2,false)*C518+vlookup(VLOOKUP(A518,'Meal Plan Combinations'!A$5:E$17,4,false),indirect(I$1),2,false)*D518+vlookup(VLOOKUP(A518,'Meal Plan Combinations'!A$5:E$17,5,false),indirect(I$1),2,false)*E518</f>
        <v>2203.664</v>
      </c>
      <c r="G518" s="173">
        <f>abs(Generate!H$5-F518)</f>
        <v>866.336</v>
      </c>
    </row>
    <row r="519">
      <c r="A519" s="71" t="s">
        <v>59</v>
      </c>
      <c r="B519" s="71">
        <v>1.5</v>
      </c>
      <c r="C519" s="71">
        <v>1.5</v>
      </c>
      <c r="D519" s="71">
        <v>1.5</v>
      </c>
      <c r="E519" s="71">
        <v>1.0</v>
      </c>
      <c r="F519" s="172">
        <f>vlookup(VLOOKUP(A519,'Meal Plan Combinations'!A$5:E$17,2,false),indirect(I$1),2,false)*B519+vlookup(VLOOKUP(A519,'Meal Plan Combinations'!A$5:E$17,3,false),indirect(I$1),2,false)*C519+vlookup(VLOOKUP(A519,'Meal Plan Combinations'!A$5:E$17,4,false),indirect(I$1),2,false)*D519+vlookup(VLOOKUP(A519,'Meal Plan Combinations'!A$5:E$17,5,false),indirect(I$1),2,false)*E519</f>
        <v>2340.658</v>
      </c>
      <c r="G519" s="173">
        <f>abs(Generate!H$5-F519)</f>
        <v>729.342</v>
      </c>
    </row>
    <row r="520">
      <c r="A520" s="71" t="s">
        <v>59</v>
      </c>
      <c r="B520" s="71">
        <v>1.5</v>
      </c>
      <c r="C520" s="71">
        <v>1.5</v>
      </c>
      <c r="D520" s="71">
        <v>1.5</v>
      </c>
      <c r="E520" s="71">
        <v>1.5</v>
      </c>
      <c r="F520" s="172">
        <f>vlookup(VLOOKUP(A520,'Meal Plan Combinations'!A$5:E$17,2,false),indirect(I$1),2,false)*B520+vlookup(VLOOKUP(A520,'Meal Plan Combinations'!A$5:E$17,3,false),indirect(I$1),2,false)*C520+vlookup(VLOOKUP(A520,'Meal Plan Combinations'!A$5:E$17,4,false),indirect(I$1),2,false)*D520+vlookup(VLOOKUP(A520,'Meal Plan Combinations'!A$5:E$17,5,false),indirect(I$1),2,false)*E520</f>
        <v>2477.652</v>
      </c>
      <c r="G520" s="173">
        <f>abs(Generate!H$5-F520)</f>
        <v>592.348</v>
      </c>
    </row>
    <row r="521">
      <c r="A521" s="71" t="s">
        <v>59</v>
      </c>
      <c r="B521" s="71">
        <v>1.5</v>
      </c>
      <c r="C521" s="71">
        <v>1.5</v>
      </c>
      <c r="D521" s="71">
        <v>1.5</v>
      </c>
      <c r="E521" s="71">
        <v>2.0</v>
      </c>
      <c r="F521" s="172">
        <f>vlookup(VLOOKUP(A521,'Meal Plan Combinations'!A$5:E$17,2,false),indirect(I$1),2,false)*B521+vlookup(VLOOKUP(A521,'Meal Plan Combinations'!A$5:E$17,3,false),indirect(I$1),2,false)*C521+vlookup(VLOOKUP(A521,'Meal Plan Combinations'!A$5:E$17,4,false),indirect(I$1),2,false)*D521+vlookup(VLOOKUP(A521,'Meal Plan Combinations'!A$5:E$17,5,false),indirect(I$1),2,false)*E521</f>
        <v>2614.646</v>
      </c>
      <c r="G521" s="173">
        <f>abs(Generate!H$5-F521)</f>
        <v>455.354</v>
      </c>
    </row>
    <row r="522">
      <c r="A522" s="71" t="s">
        <v>59</v>
      </c>
      <c r="B522" s="71">
        <v>1.5</v>
      </c>
      <c r="C522" s="71">
        <v>1.5</v>
      </c>
      <c r="D522" s="71">
        <v>1.5</v>
      </c>
      <c r="E522" s="71">
        <v>2.5</v>
      </c>
      <c r="F522" s="172">
        <f>vlookup(VLOOKUP(A522,'Meal Plan Combinations'!A$5:E$17,2,false),indirect(I$1),2,false)*B522+vlookup(VLOOKUP(A522,'Meal Plan Combinations'!A$5:E$17,3,false),indirect(I$1),2,false)*C522+vlookup(VLOOKUP(A522,'Meal Plan Combinations'!A$5:E$17,4,false),indirect(I$1),2,false)*D522+vlookup(VLOOKUP(A522,'Meal Plan Combinations'!A$5:E$17,5,false),indirect(I$1),2,false)*E522</f>
        <v>2751.64</v>
      </c>
      <c r="G522" s="173">
        <f>abs(Generate!H$5-F522)</f>
        <v>318.36</v>
      </c>
    </row>
    <row r="523">
      <c r="A523" s="71" t="s">
        <v>59</v>
      </c>
      <c r="B523" s="71">
        <v>1.5</v>
      </c>
      <c r="C523" s="71">
        <v>1.5</v>
      </c>
      <c r="D523" s="71">
        <v>1.5</v>
      </c>
      <c r="E523" s="71">
        <v>3.0</v>
      </c>
      <c r="F523" s="172">
        <f>vlookup(VLOOKUP(A523,'Meal Plan Combinations'!A$5:E$17,2,false),indirect(I$1),2,false)*B523+vlookup(VLOOKUP(A523,'Meal Plan Combinations'!A$5:E$17,3,false),indirect(I$1),2,false)*C523+vlookup(VLOOKUP(A523,'Meal Plan Combinations'!A$5:E$17,4,false),indirect(I$1),2,false)*D523+vlookup(VLOOKUP(A523,'Meal Plan Combinations'!A$5:E$17,5,false),indirect(I$1),2,false)*E523</f>
        <v>2888.634</v>
      </c>
      <c r="G523" s="173">
        <f>abs(Generate!H$5-F523)</f>
        <v>181.366</v>
      </c>
    </row>
    <row r="524">
      <c r="A524" s="71" t="s">
        <v>59</v>
      </c>
      <c r="B524" s="71">
        <v>1.5</v>
      </c>
      <c r="C524" s="71">
        <v>1.5</v>
      </c>
      <c r="D524" s="71">
        <v>2.0</v>
      </c>
      <c r="E524" s="71">
        <v>0.5</v>
      </c>
      <c r="F524" s="172">
        <f>vlookup(VLOOKUP(A524,'Meal Plan Combinations'!A$5:E$17,2,false),indirect(I$1),2,false)*B524+vlookup(VLOOKUP(A524,'Meal Plan Combinations'!A$5:E$17,3,false),indirect(I$1),2,false)*C524+vlookup(VLOOKUP(A524,'Meal Plan Combinations'!A$5:E$17,4,false),indirect(I$1),2,false)*D524+vlookup(VLOOKUP(A524,'Meal Plan Combinations'!A$5:E$17,5,false),indirect(I$1),2,false)*E524</f>
        <v>2456.269</v>
      </c>
      <c r="G524" s="173">
        <f>abs(Generate!H$5-F524)</f>
        <v>613.731</v>
      </c>
    </row>
    <row r="525">
      <c r="A525" s="71" t="s">
        <v>59</v>
      </c>
      <c r="B525" s="71">
        <v>1.5</v>
      </c>
      <c r="C525" s="71">
        <v>1.5</v>
      </c>
      <c r="D525" s="71">
        <v>2.0</v>
      </c>
      <c r="E525" s="71">
        <v>1.0</v>
      </c>
      <c r="F525" s="172">
        <f>vlookup(VLOOKUP(A525,'Meal Plan Combinations'!A$5:E$17,2,false),indirect(I$1),2,false)*B525+vlookup(VLOOKUP(A525,'Meal Plan Combinations'!A$5:E$17,3,false),indirect(I$1),2,false)*C525+vlookup(VLOOKUP(A525,'Meal Plan Combinations'!A$5:E$17,4,false),indirect(I$1),2,false)*D525+vlookup(VLOOKUP(A525,'Meal Plan Combinations'!A$5:E$17,5,false),indirect(I$1),2,false)*E525</f>
        <v>2593.263</v>
      </c>
      <c r="G525" s="173">
        <f>abs(Generate!H$5-F525)</f>
        <v>476.737</v>
      </c>
    </row>
    <row r="526">
      <c r="A526" s="71" t="s">
        <v>59</v>
      </c>
      <c r="B526" s="71">
        <v>1.5</v>
      </c>
      <c r="C526" s="71">
        <v>1.5</v>
      </c>
      <c r="D526" s="71">
        <v>2.0</v>
      </c>
      <c r="E526" s="71">
        <v>1.5</v>
      </c>
      <c r="F526" s="172">
        <f>vlookup(VLOOKUP(A526,'Meal Plan Combinations'!A$5:E$17,2,false),indirect(I$1),2,false)*B526+vlookup(VLOOKUP(A526,'Meal Plan Combinations'!A$5:E$17,3,false),indirect(I$1),2,false)*C526+vlookup(VLOOKUP(A526,'Meal Plan Combinations'!A$5:E$17,4,false),indirect(I$1),2,false)*D526+vlookup(VLOOKUP(A526,'Meal Plan Combinations'!A$5:E$17,5,false),indirect(I$1),2,false)*E526</f>
        <v>2730.257</v>
      </c>
      <c r="G526" s="173">
        <f>abs(Generate!H$5-F526)</f>
        <v>339.743</v>
      </c>
    </row>
    <row r="527">
      <c r="A527" s="71" t="s">
        <v>59</v>
      </c>
      <c r="B527" s="71">
        <v>1.5</v>
      </c>
      <c r="C527" s="71">
        <v>1.5</v>
      </c>
      <c r="D527" s="71">
        <v>2.0</v>
      </c>
      <c r="E527" s="71">
        <v>2.0</v>
      </c>
      <c r="F527" s="172">
        <f>vlookup(VLOOKUP(A527,'Meal Plan Combinations'!A$5:E$17,2,false),indirect(I$1),2,false)*B527+vlookup(VLOOKUP(A527,'Meal Plan Combinations'!A$5:E$17,3,false),indirect(I$1),2,false)*C527+vlookup(VLOOKUP(A527,'Meal Plan Combinations'!A$5:E$17,4,false),indirect(I$1),2,false)*D527+vlookup(VLOOKUP(A527,'Meal Plan Combinations'!A$5:E$17,5,false),indirect(I$1),2,false)*E527</f>
        <v>2867.251</v>
      </c>
      <c r="G527" s="173">
        <f>abs(Generate!H$5-F527)</f>
        <v>202.749</v>
      </c>
    </row>
    <row r="528">
      <c r="A528" s="71" t="s">
        <v>59</v>
      </c>
      <c r="B528" s="71">
        <v>1.5</v>
      </c>
      <c r="C528" s="71">
        <v>1.5</v>
      </c>
      <c r="D528" s="71">
        <v>2.0</v>
      </c>
      <c r="E528" s="71">
        <v>2.5</v>
      </c>
      <c r="F528" s="172">
        <f>vlookup(VLOOKUP(A528,'Meal Plan Combinations'!A$5:E$17,2,false),indirect(I$1),2,false)*B528+vlookup(VLOOKUP(A528,'Meal Plan Combinations'!A$5:E$17,3,false),indirect(I$1),2,false)*C528+vlookup(VLOOKUP(A528,'Meal Plan Combinations'!A$5:E$17,4,false),indirect(I$1),2,false)*D528+vlookup(VLOOKUP(A528,'Meal Plan Combinations'!A$5:E$17,5,false),indirect(I$1),2,false)*E528</f>
        <v>3004.245</v>
      </c>
      <c r="G528" s="173">
        <f>abs(Generate!H$5-F528)</f>
        <v>65.755</v>
      </c>
    </row>
    <row r="529">
      <c r="A529" s="71" t="s">
        <v>59</v>
      </c>
      <c r="B529" s="71">
        <v>1.5</v>
      </c>
      <c r="C529" s="71">
        <v>1.5</v>
      </c>
      <c r="D529" s="71">
        <v>2.0</v>
      </c>
      <c r="E529" s="71">
        <v>3.0</v>
      </c>
      <c r="F529" s="172">
        <f>vlookup(VLOOKUP(A529,'Meal Plan Combinations'!A$5:E$17,2,false),indirect(I$1),2,false)*B529+vlookup(VLOOKUP(A529,'Meal Plan Combinations'!A$5:E$17,3,false),indirect(I$1),2,false)*C529+vlookup(VLOOKUP(A529,'Meal Plan Combinations'!A$5:E$17,4,false),indirect(I$1),2,false)*D529+vlookup(VLOOKUP(A529,'Meal Plan Combinations'!A$5:E$17,5,false),indirect(I$1),2,false)*E529</f>
        <v>3141.239</v>
      </c>
      <c r="G529" s="173">
        <f>abs(Generate!H$5-F529)</f>
        <v>71.239</v>
      </c>
    </row>
    <row r="530">
      <c r="A530" s="71" t="s">
        <v>59</v>
      </c>
      <c r="B530" s="71">
        <v>1.5</v>
      </c>
      <c r="C530" s="71">
        <v>1.5</v>
      </c>
      <c r="D530" s="71">
        <v>2.5</v>
      </c>
      <c r="E530" s="71">
        <v>0.5</v>
      </c>
      <c r="F530" s="172">
        <f>vlookup(VLOOKUP(A530,'Meal Plan Combinations'!A$5:E$17,2,false),indirect(I$1),2,false)*B530+vlookup(VLOOKUP(A530,'Meal Plan Combinations'!A$5:E$17,3,false),indirect(I$1),2,false)*C530+vlookup(VLOOKUP(A530,'Meal Plan Combinations'!A$5:E$17,4,false),indirect(I$1),2,false)*D530+vlookup(VLOOKUP(A530,'Meal Plan Combinations'!A$5:E$17,5,false),indirect(I$1),2,false)*E530</f>
        <v>2708.874</v>
      </c>
      <c r="G530" s="173">
        <f>abs(Generate!H$5-F530)</f>
        <v>361.126</v>
      </c>
    </row>
    <row r="531">
      <c r="A531" s="71" t="s">
        <v>59</v>
      </c>
      <c r="B531" s="71">
        <v>1.5</v>
      </c>
      <c r="C531" s="71">
        <v>1.5</v>
      </c>
      <c r="D531" s="71">
        <v>2.5</v>
      </c>
      <c r="E531" s="71">
        <v>1.0</v>
      </c>
      <c r="F531" s="172">
        <f>vlookup(VLOOKUP(A531,'Meal Plan Combinations'!A$5:E$17,2,false),indirect(I$1),2,false)*B531+vlookup(VLOOKUP(A531,'Meal Plan Combinations'!A$5:E$17,3,false),indirect(I$1),2,false)*C531+vlookup(VLOOKUP(A531,'Meal Plan Combinations'!A$5:E$17,4,false),indirect(I$1),2,false)*D531+vlookup(VLOOKUP(A531,'Meal Plan Combinations'!A$5:E$17,5,false),indirect(I$1),2,false)*E531</f>
        <v>2845.868</v>
      </c>
      <c r="G531" s="173">
        <f>abs(Generate!H$5-F531)</f>
        <v>224.132</v>
      </c>
    </row>
    <row r="532">
      <c r="A532" s="71" t="s">
        <v>59</v>
      </c>
      <c r="B532" s="71">
        <v>1.5</v>
      </c>
      <c r="C532" s="71">
        <v>1.5</v>
      </c>
      <c r="D532" s="71">
        <v>2.5</v>
      </c>
      <c r="E532" s="71">
        <v>1.5</v>
      </c>
      <c r="F532" s="172">
        <f>vlookup(VLOOKUP(A532,'Meal Plan Combinations'!A$5:E$17,2,false),indirect(I$1),2,false)*B532+vlookup(VLOOKUP(A532,'Meal Plan Combinations'!A$5:E$17,3,false),indirect(I$1),2,false)*C532+vlookup(VLOOKUP(A532,'Meal Plan Combinations'!A$5:E$17,4,false),indirect(I$1),2,false)*D532+vlookup(VLOOKUP(A532,'Meal Plan Combinations'!A$5:E$17,5,false),indirect(I$1),2,false)*E532</f>
        <v>2982.862</v>
      </c>
      <c r="G532" s="173">
        <f>abs(Generate!H$5-F532)</f>
        <v>87.138</v>
      </c>
    </row>
    <row r="533">
      <c r="A533" s="71" t="s">
        <v>59</v>
      </c>
      <c r="B533" s="71">
        <v>1.5</v>
      </c>
      <c r="C533" s="71">
        <v>1.5</v>
      </c>
      <c r="D533" s="71">
        <v>2.5</v>
      </c>
      <c r="E533" s="71">
        <v>2.0</v>
      </c>
      <c r="F533" s="172">
        <f>vlookup(VLOOKUP(A533,'Meal Plan Combinations'!A$5:E$17,2,false),indirect(I$1),2,false)*B533+vlookup(VLOOKUP(A533,'Meal Plan Combinations'!A$5:E$17,3,false),indirect(I$1),2,false)*C533+vlookup(VLOOKUP(A533,'Meal Plan Combinations'!A$5:E$17,4,false),indirect(I$1),2,false)*D533+vlookup(VLOOKUP(A533,'Meal Plan Combinations'!A$5:E$17,5,false),indirect(I$1),2,false)*E533</f>
        <v>3119.856</v>
      </c>
      <c r="G533" s="173">
        <f>abs(Generate!H$5-F533)</f>
        <v>49.856</v>
      </c>
    </row>
    <row r="534">
      <c r="A534" s="71" t="s">
        <v>59</v>
      </c>
      <c r="B534" s="71">
        <v>1.5</v>
      </c>
      <c r="C534" s="71">
        <v>1.5</v>
      </c>
      <c r="D534" s="71">
        <v>2.5</v>
      </c>
      <c r="E534" s="71">
        <v>2.5</v>
      </c>
      <c r="F534" s="172">
        <f>vlookup(VLOOKUP(A534,'Meal Plan Combinations'!A$5:E$17,2,false),indirect(I$1),2,false)*B534+vlookup(VLOOKUP(A534,'Meal Plan Combinations'!A$5:E$17,3,false),indirect(I$1),2,false)*C534+vlookup(VLOOKUP(A534,'Meal Plan Combinations'!A$5:E$17,4,false),indirect(I$1),2,false)*D534+vlookup(VLOOKUP(A534,'Meal Plan Combinations'!A$5:E$17,5,false),indirect(I$1),2,false)*E534</f>
        <v>3256.85</v>
      </c>
      <c r="G534" s="173">
        <f>abs(Generate!H$5-F534)</f>
        <v>186.85</v>
      </c>
    </row>
    <row r="535">
      <c r="A535" s="71" t="s">
        <v>59</v>
      </c>
      <c r="B535" s="71">
        <v>1.5</v>
      </c>
      <c r="C535" s="71">
        <v>1.5</v>
      </c>
      <c r="D535" s="71">
        <v>2.5</v>
      </c>
      <c r="E535" s="71">
        <v>3.0</v>
      </c>
      <c r="F535" s="172">
        <f>vlookup(VLOOKUP(A535,'Meal Plan Combinations'!A$5:E$17,2,false),indirect(I$1),2,false)*B535+vlookup(VLOOKUP(A535,'Meal Plan Combinations'!A$5:E$17,3,false),indirect(I$1),2,false)*C535+vlookup(VLOOKUP(A535,'Meal Plan Combinations'!A$5:E$17,4,false),indirect(I$1),2,false)*D535+vlookup(VLOOKUP(A535,'Meal Plan Combinations'!A$5:E$17,5,false),indirect(I$1),2,false)*E535</f>
        <v>3393.844</v>
      </c>
      <c r="G535" s="173">
        <f>abs(Generate!H$5-F535)</f>
        <v>323.844</v>
      </c>
    </row>
    <row r="536">
      <c r="A536" s="71" t="s">
        <v>59</v>
      </c>
      <c r="B536" s="71">
        <v>1.5</v>
      </c>
      <c r="C536" s="71">
        <v>1.5</v>
      </c>
      <c r="D536" s="71">
        <v>3.0</v>
      </c>
      <c r="E536" s="71">
        <v>0.5</v>
      </c>
      <c r="F536" s="172">
        <f>vlookup(VLOOKUP(A536,'Meal Plan Combinations'!A$5:E$17,2,false),indirect(I$1),2,false)*B536+vlookup(VLOOKUP(A536,'Meal Plan Combinations'!A$5:E$17,3,false),indirect(I$1),2,false)*C536+vlookup(VLOOKUP(A536,'Meal Plan Combinations'!A$5:E$17,4,false),indirect(I$1),2,false)*D536+vlookup(VLOOKUP(A536,'Meal Plan Combinations'!A$5:E$17,5,false),indirect(I$1),2,false)*E536</f>
        <v>2961.479</v>
      </c>
      <c r="G536" s="173">
        <f>abs(Generate!H$5-F536)</f>
        <v>108.521</v>
      </c>
    </row>
    <row r="537">
      <c r="A537" s="71" t="s">
        <v>59</v>
      </c>
      <c r="B537" s="71">
        <v>1.5</v>
      </c>
      <c r="C537" s="71">
        <v>1.5</v>
      </c>
      <c r="D537" s="71">
        <v>3.0</v>
      </c>
      <c r="E537" s="71">
        <v>1.0</v>
      </c>
      <c r="F537" s="172">
        <f>vlookup(VLOOKUP(A537,'Meal Plan Combinations'!A$5:E$17,2,false),indirect(I$1),2,false)*B537+vlookup(VLOOKUP(A537,'Meal Plan Combinations'!A$5:E$17,3,false),indirect(I$1),2,false)*C537+vlookup(VLOOKUP(A537,'Meal Plan Combinations'!A$5:E$17,4,false),indirect(I$1),2,false)*D537+vlookup(VLOOKUP(A537,'Meal Plan Combinations'!A$5:E$17,5,false),indirect(I$1),2,false)*E537</f>
        <v>3098.473</v>
      </c>
      <c r="G537" s="173">
        <f>abs(Generate!H$5-F537)</f>
        <v>28.473</v>
      </c>
    </row>
    <row r="538">
      <c r="A538" s="71" t="s">
        <v>59</v>
      </c>
      <c r="B538" s="71">
        <v>1.5</v>
      </c>
      <c r="C538" s="71">
        <v>1.5</v>
      </c>
      <c r="D538" s="71">
        <v>3.0</v>
      </c>
      <c r="E538" s="71">
        <v>1.5</v>
      </c>
      <c r="F538" s="172">
        <f>vlookup(VLOOKUP(A538,'Meal Plan Combinations'!A$5:E$17,2,false),indirect(I$1),2,false)*B538+vlookup(VLOOKUP(A538,'Meal Plan Combinations'!A$5:E$17,3,false),indirect(I$1),2,false)*C538+vlookup(VLOOKUP(A538,'Meal Plan Combinations'!A$5:E$17,4,false),indirect(I$1),2,false)*D538+vlookup(VLOOKUP(A538,'Meal Plan Combinations'!A$5:E$17,5,false),indirect(I$1),2,false)*E538</f>
        <v>3235.467</v>
      </c>
      <c r="G538" s="173">
        <f>abs(Generate!H$5-F538)</f>
        <v>165.467</v>
      </c>
    </row>
    <row r="539">
      <c r="A539" s="71" t="s">
        <v>59</v>
      </c>
      <c r="B539" s="71">
        <v>1.5</v>
      </c>
      <c r="C539" s="71">
        <v>1.5</v>
      </c>
      <c r="D539" s="71">
        <v>3.0</v>
      </c>
      <c r="E539" s="71">
        <v>2.0</v>
      </c>
      <c r="F539" s="172">
        <f>vlookup(VLOOKUP(A539,'Meal Plan Combinations'!A$5:E$17,2,false),indirect(I$1),2,false)*B539+vlookup(VLOOKUP(A539,'Meal Plan Combinations'!A$5:E$17,3,false),indirect(I$1),2,false)*C539+vlookup(VLOOKUP(A539,'Meal Plan Combinations'!A$5:E$17,4,false),indirect(I$1),2,false)*D539+vlookup(VLOOKUP(A539,'Meal Plan Combinations'!A$5:E$17,5,false),indirect(I$1),2,false)*E539</f>
        <v>3372.461</v>
      </c>
      <c r="G539" s="173">
        <f>abs(Generate!H$5-F539)</f>
        <v>302.461</v>
      </c>
    </row>
    <row r="540">
      <c r="A540" s="71" t="s">
        <v>59</v>
      </c>
      <c r="B540" s="71">
        <v>1.5</v>
      </c>
      <c r="C540" s="71">
        <v>1.5</v>
      </c>
      <c r="D540" s="71">
        <v>3.0</v>
      </c>
      <c r="E540" s="71">
        <v>2.5</v>
      </c>
      <c r="F540" s="172">
        <f>vlookup(VLOOKUP(A540,'Meal Plan Combinations'!A$5:E$17,2,false),indirect(I$1),2,false)*B540+vlookup(VLOOKUP(A540,'Meal Plan Combinations'!A$5:E$17,3,false),indirect(I$1),2,false)*C540+vlookup(VLOOKUP(A540,'Meal Plan Combinations'!A$5:E$17,4,false),indirect(I$1),2,false)*D540+vlookup(VLOOKUP(A540,'Meal Plan Combinations'!A$5:E$17,5,false),indirect(I$1),2,false)*E540</f>
        <v>3509.455</v>
      </c>
      <c r="G540" s="173">
        <f>abs(Generate!H$5-F540)</f>
        <v>439.455</v>
      </c>
    </row>
    <row r="541">
      <c r="A541" s="71" t="s">
        <v>59</v>
      </c>
      <c r="B541" s="71">
        <v>1.5</v>
      </c>
      <c r="C541" s="71">
        <v>1.5</v>
      </c>
      <c r="D541" s="71">
        <v>3.0</v>
      </c>
      <c r="E541" s="71">
        <v>3.0</v>
      </c>
      <c r="F541" s="172">
        <f>vlookup(VLOOKUP(A541,'Meal Plan Combinations'!A$5:E$17,2,false),indirect(I$1),2,false)*B541+vlookup(VLOOKUP(A541,'Meal Plan Combinations'!A$5:E$17,3,false),indirect(I$1),2,false)*C541+vlookup(VLOOKUP(A541,'Meal Plan Combinations'!A$5:E$17,4,false),indirect(I$1),2,false)*D541+vlookup(VLOOKUP(A541,'Meal Plan Combinations'!A$5:E$17,5,false),indirect(I$1),2,false)*E541</f>
        <v>3646.449</v>
      </c>
      <c r="G541" s="173">
        <f>abs(Generate!H$5-F541)</f>
        <v>576.449</v>
      </c>
    </row>
    <row r="542">
      <c r="A542" s="71" t="s">
        <v>59</v>
      </c>
      <c r="B542" s="71">
        <v>1.5</v>
      </c>
      <c r="C542" s="71">
        <v>2.0</v>
      </c>
      <c r="D542" s="71">
        <v>0.5</v>
      </c>
      <c r="E542" s="71">
        <v>0.5</v>
      </c>
      <c r="F542" s="172">
        <f>vlookup(VLOOKUP(A542,'Meal Plan Combinations'!A$5:E$17,2,false),indirect(I$1),2,false)*B542+vlookup(VLOOKUP(A542,'Meal Plan Combinations'!A$5:E$17,3,false),indirect(I$1),2,false)*C542+vlookup(VLOOKUP(A542,'Meal Plan Combinations'!A$5:E$17,4,false),indirect(I$1),2,false)*D542+vlookup(VLOOKUP(A542,'Meal Plan Combinations'!A$5:E$17,5,false),indirect(I$1),2,false)*E542</f>
        <v>1925.944</v>
      </c>
      <c r="G542" s="173">
        <f>abs(Generate!H$5-F542)</f>
        <v>1144.056</v>
      </c>
    </row>
    <row r="543">
      <c r="A543" s="71" t="s">
        <v>59</v>
      </c>
      <c r="B543" s="71">
        <v>1.5</v>
      </c>
      <c r="C543" s="71">
        <v>2.0</v>
      </c>
      <c r="D543" s="71">
        <v>0.5</v>
      </c>
      <c r="E543" s="71">
        <v>1.0</v>
      </c>
      <c r="F543" s="172">
        <f>vlookup(VLOOKUP(A543,'Meal Plan Combinations'!A$5:E$17,2,false),indirect(I$1),2,false)*B543+vlookup(VLOOKUP(A543,'Meal Plan Combinations'!A$5:E$17,3,false),indirect(I$1),2,false)*C543+vlookup(VLOOKUP(A543,'Meal Plan Combinations'!A$5:E$17,4,false),indirect(I$1),2,false)*D543+vlookup(VLOOKUP(A543,'Meal Plan Combinations'!A$5:E$17,5,false),indirect(I$1),2,false)*E543</f>
        <v>2062.938</v>
      </c>
      <c r="G543" s="173">
        <f>abs(Generate!H$5-F543)</f>
        <v>1007.062</v>
      </c>
    </row>
    <row r="544">
      <c r="A544" s="71" t="s">
        <v>59</v>
      </c>
      <c r="B544" s="71">
        <v>1.5</v>
      </c>
      <c r="C544" s="71">
        <v>2.0</v>
      </c>
      <c r="D544" s="71">
        <v>0.5</v>
      </c>
      <c r="E544" s="71">
        <v>1.5</v>
      </c>
      <c r="F544" s="172">
        <f>vlookup(VLOOKUP(A544,'Meal Plan Combinations'!A$5:E$17,2,false),indirect(I$1),2,false)*B544+vlookup(VLOOKUP(A544,'Meal Plan Combinations'!A$5:E$17,3,false),indirect(I$1),2,false)*C544+vlookup(VLOOKUP(A544,'Meal Plan Combinations'!A$5:E$17,4,false),indirect(I$1),2,false)*D544+vlookup(VLOOKUP(A544,'Meal Plan Combinations'!A$5:E$17,5,false),indirect(I$1),2,false)*E544</f>
        <v>2199.932</v>
      </c>
      <c r="G544" s="173">
        <f>abs(Generate!H$5-F544)</f>
        <v>870.068</v>
      </c>
    </row>
    <row r="545">
      <c r="A545" s="71" t="s">
        <v>59</v>
      </c>
      <c r="B545" s="71">
        <v>1.5</v>
      </c>
      <c r="C545" s="71">
        <v>2.0</v>
      </c>
      <c r="D545" s="71">
        <v>0.5</v>
      </c>
      <c r="E545" s="71">
        <v>2.0</v>
      </c>
      <c r="F545" s="172">
        <f>vlookup(VLOOKUP(A545,'Meal Plan Combinations'!A$5:E$17,2,false),indirect(I$1),2,false)*B545+vlookup(VLOOKUP(A545,'Meal Plan Combinations'!A$5:E$17,3,false),indirect(I$1),2,false)*C545+vlookup(VLOOKUP(A545,'Meal Plan Combinations'!A$5:E$17,4,false),indirect(I$1),2,false)*D545+vlookup(VLOOKUP(A545,'Meal Plan Combinations'!A$5:E$17,5,false),indirect(I$1),2,false)*E545</f>
        <v>2336.926</v>
      </c>
      <c r="G545" s="173">
        <f>abs(Generate!H$5-F545)</f>
        <v>733.074</v>
      </c>
    </row>
    <row r="546">
      <c r="A546" s="71" t="s">
        <v>59</v>
      </c>
      <c r="B546" s="71">
        <v>1.5</v>
      </c>
      <c r="C546" s="71">
        <v>2.0</v>
      </c>
      <c r="D546" s="71">
        <v>0.5</v>
      </c>
      <c r="E546" s="71">
        <v>2.5</v>
      </c>
      <c r="F546" s="172">
        <f>vlookup(VLOOKUP(A546,'Meal Plan Combinations'!A$5:E$17,2,false),indirect(I$1),2,false)*B546+vlookup(VLOOKUP(A546,'Meal Plan Combinations'!A$5:E$17,3,false),indirect(I$1),2,false)*C546+vlookup(VLOOKUP(A546,'Meal Plan Combinations'!A$5:E$17,4,false),indirect(I$1),2,false)*D546+vlookup(VLOOKUP(A546,'Meal Plan Combinations'!A$5:E$17,5,false),indirect(I$1),2,false)*E546</f>
        <v>2473.92</v>
      </c>
      <c r="G546" s="173">
        <f>abs(Generate!H$5-F546)</f>
        <v>596.08</v>
      </c>
    </row>
    <row r="547">
      <c r="A547" s="71" t="s">
        <v>59</v>
      </c>
      <c r="B547" s="71">
        <v>1.5</v>
      </c>
      <c r="C547" s="71">
        <v>2.0</v>
      </c>
      <c r="D547" s="71">
        <v>0.5</v>
      </c>
      <c r="E547" s="71">
        <v>3.0</v>
      </c>
      <c r="F547" s="172">
        <f>vlookup(VLOOKUP(A547,'Meal Plan Combinations'!A$5:E$17,2,false),indirect(I$1),2,false)*B547+vlookup(VLOOKUP(A547,'Meal Plan Combinations'!A$5:E$17,3,false),indirect(I$1),2,false)*C547+vlookup(VLOOKUP(A547,'Meal Plan Combinations'!A$5:E$17,4,false),indirect(I$1),2,false)*D547+vlookup(VLOOKUP(A547,'Meal Plan Combinations'!A$5:E$17,5,false),indirect(I$1),2,false)*E547</f>
        <v>2610.914</v>
      </c>
      <c r="G547" s="173">
        <f>abs(Generate!H$5-F547)</f>
        <v>459.086</v>
      </c>
    </row>
    <row r="548">
      <c r="A548" s="71" t="s">
        <v>59</v>
      </c>
      <c r="B548" s="71">
        <v>1.5</v>
      </c>
      <c r="C548" s="71">
        <v>2.0</v>
      </c>
      <c r="D548" s="71">
        <v>1.0</v>
      </c>
      <c r="E548" s="71">
        <v>0.5</v>
      </c>
      <c r="F548" s="172">
        <f>vlookup(VLOOKUP(A548,'Meal Plan Combinations'!A$5:E$17,2,false),indirect(I$1),2,false)*B548+vlookup(VLOOKUP(A548,'Meal Plan Combinations'!A$5:E$17,3,false),indirect(I$1),2,false)*C548+vlookup(VLOOKUP(A548,'Meal Plan Combinations'!A$5:E$17,4,false),indirect(I$1),2,false)*D548+vlookup(VLOOKUP(A548,'Meal Plan Combinations'!A$5:E$17,5,false),indirect(I$1),2,false)*E548</f>
        <v>2178.549</v>
      </c>
      <c r="G548" s="173">
        <f>abs(Generate!H$5-F548)</f>
        <v>891.451</v>
      </c>
    </row>
    <row r="549">
      <c r="A549" s="71" t="s">
        <v>59</v>
      </c>
      <c r="B549" s="71">
        <v>1.5</v>
      </c>
      <c r="C549" s="71">
        <v>2.0</v>
      </c>
      <c r="D549" s="71">
        <v>1.0</v>
      </c>
      <c r="E549" s="71">
        <v>1.0</v>
      </c>
      <c r="F549" s="172">
        <f>vlookup(VLOOKUP(A549,'Meal Plan Combinations'!A$5:E$17,2,false),indirect(I$1),2,false)*B549+vlookup(VLOOKUP(A549,'Meal Plan Combinations'!A$5:E$17,3,false),indirect(I$1),2,false)*C549+vlookup(VLOOKUP(A549,'Meal Plan Combinations'!A$5:E$17,4,false),indirect(I$1),2,false)*D549+vlookup(VLOOKUP(A549,'Meal Plan Combinations'!A$5:E$17,5,false),indirect(I$1),2,false)*E549</f>
        <v>2315.543</v>
      </c>
      <c r="G549" s="173">
        <f>abs(Generate!H$5-F549)</f>
        <v>754.457</v>
      </c>
    </row>
    <row r="550">
      <c r="A550" s="71" t="s">
        <v>59</v>
      </c>
      <c r="B550" s="71">
        <v>1.5</v>
      </c>
      <c r="C550" s="71">
        <v>2.0</v>
      </c>
      <c r="D550" s="71">
        <v>1.0</v>
      </c>
      <c r="E550" s="71">
        <v>1.5</v>
      </c>
      <c r="F550" s="172">
        <f>vlookup(VLOOKUP(A550,'Meal Plan Combinations'!A$5:E$17,2,false),indirect(I$1),2,false)*B550+vlookup(VLOOKUP(A550,'Meal Plan Combinations'!A$5:E$17,3,false),indirect(I$1),2,false)*C550+vlookup(VLOOKUP(A550,'Meal Plan Combinations'!A$5:E$17,4,false),indirect(I$1),2,false)*D550+vlookup(VLOOKUP(A550,'Meal Plan Combinations'!A$5:E$17,5,false),indirect(I$1),2,false)*E550</f>
        <v>2452.537</v>
      </c>
      <c r="G550" s="173">
        <f>abs(Generate!H$5-F550)</f>
        <v>617.463</v>
      </c>
    </row>
    <row r="551">
      <c r="A551" s="71" t="s">
        <v>59</v>
      </c>
      <c r="B551" s="71">
        <v>1.5</v>
      </c>
      <c r="C551" s="71">
        <v>2.0</v>
      </c>
      <c r="D551" s="71">
        <v>1.0</v>
      </c>
      <c r="E551" s="71">
        <v>2.0</v>
      </c>
      <c r="F551" s="172">
        <f>vlookup(VLOOKUP(A551,'Meal Plan Combinations'!A$5:E$17,2,false),indirect(I$1),2,false)*B551+vlookup(VLOOKUP(A551,'Meal Plan Combinations'!A$5:E$17,3,false),indirect(I$1),2,false)*C551+vlookup(VLOOKUP(A551,'Meal Plan Combinations'!A$5:E$17,4,false),indirect(I$1),2,false)*D551+vlookup(VLOOKUP(A551,'Meal Plan Combinations'!A$5:E$17,5,false),indirect(I$1),2,false)*E551</f>
        <v>2589.531</v>
      </c>
      <c r="G551" s="173">
        <f>abs(Generate!H$5-F551)</f>
        <v>480.469</v>
      </c>
    </row>
    <row r="552">
      <c r="A552" s="71" t="s">
        <v>59</v>
      </c>
      <c r="B552" s="71">
        <v>1.5</v>
      </c>
      <c r="C552" s="71">
        <v>2.0</v>
      </c>
      <c r="D552" s="71">
        <v>1.0</v>
      </c>
      <c r="E552" s="71">
        <v>2.5</v>
      </c>
      <c r="F552" s="172">
        <f>vlookup(VLOOKUP(A552,'Meal Plan Combinations'!A$5:E$17,2,false),indirect(I$1),2,false)*B552+vlookup(VLOOKUP(A552,'Meal Plan Combinations'!A$5:E$17,3,false),indirect(I$1),2,false)*C552+vlookup(VLOOKUP(A552,'Meal Plan Combinations'!A$5:E$17,4,false),indirect(I$1),2,false)*D552+vlookup(VLOOKUP(A552,'Meal Plan Combinations'!A$5:E$17,5,false),indirect(I$1),2,false)*E552</f>
        <v>2726.525</v>
      </c>
      <c r="G552" s="173">
        <f>abs(Generate!H$5-F552)</f>
        <v>343.475</v>
      </c>
    </row>
    <row r="553">
      <c r="A553" s="71" t="s">
        <v>59</v>
      </c>
      <c r="B553" s="71">
        <v>1.5</v>
      </c>
      <c r="C553" s="71">
        <v>2.0</v>
      </c>
      <c r="D553" s="71">
        <v>1.0</v>
      </c>
      <c r="E553" s="71">
        <v>3.0</v>
      </c>
      <c r="F553" s="172">
        <f>vlookup(VLOOKUP(A553,'Meal Plan Combinations'!A$5:E$17,2,false),indirect(I$1),2,false)*B553+vlookup(VLOOKUP(A553,'Meal Plan Combinations'!A$5:E$17,3,false),indirect(I$1),2,false)*C553+vlookup(VLOOKUP(A553,'Meal Plan Combinations'!A$5:E$17,4,false),indirect(I$1),2,false)*D553+vlookup(VLOOKUP(A553,'Meal Plan Combinations'!A$5:E$17,5,false),indirect(I$1),2,false)*E553</f>
        <v>2863.519</v>
      </c>
      <c r="G553" s="173">
        <f>abs(Generate!H$5-F553)</f>
        <v>206.481</v>
      </c>
    </row>
    <row r="554">
      <c r="A554" s="71" t="s">
        <v>59</v>
      </c>
      <c r="B554" s="71">
        <v>1.5</v>
      </c>
      <c r="C554" s="71">
        <v>2.0</v>
      </c>
      <c r="D554" s="71">
        <v>1.5</v>
      </c>
      <c r="E554" s="71">
        <v>0.5</v>
      </c>
      <c r="F554" s="172">
        <f>vlookup(VLOOKUP(A554,'Meal Plan Combinations'!A$5:E$17,2,false),indirect(I$1),2,false)*B554+vlookup(VLOOKUP(A554,'Meal Plan Combinations'!A$5:E$17,3,false),indirect(I$1),2,false)*C554+vlookup(VLOOKUP(A554,'Meal Plan Combinations'!A$5:E$17,4,false),indirect(I$1),2,false)*D554+vlookup(VLOOKUP(A554,'Meal Plan Combinations'!A$5:E$17,5,false),indirect(I$1),2,false)*E554</f>
        <v>2431.154</v>
      </c>
      <c r="G554" s="173">
        <f>abs(Generate!H$5-F554)</f>
        <v>638.846</v>
      </c>
    </row>
    <row r="555">
      <c r="A555" s="71" t="s">
        <v>59</v>
      </c>
      <c r="B555" s="71">
        <v>1.5</v>
      </c>
      <c r="C555" s="71">
        <v>2.0</v>
      </c>
      <c r="D555" s="71">
        <v>1.5</v>
      </c>
      <c r="E555" s="71">
        <v>1.0</v>
      </c>
      <c r="F555" s="172">
        <f>vlookup(VLOOKUP(A555,'Meal Plan Combinations'!A$5:E$17,2,false),indirect(I$1),2,false)*B555+vlookup(VLOOKUP(A555,'Meal Plan Combinations'!A$5:E$17,3,false),indirect(I$1),2,false)*C555+vlookup(VLOOKUP(A555,'Meal Plan Combinations'!A$5:E$17,4,false),indirect(I$1),2,false)*D555+vlookup(VLOOKUP(A555,'Meal Plan Combinations'!A$5:E$17,5,false),indirect(I$1),2,false)*E555</f>
        <v>2568.148</v>
      </c>
      <c r="G555" s="173">
        <f>abs(Generate!H$5-F555)</f>
        <v>501.852</v>
      </c>
    </row>
    <row r="556">
      <c r="A556" s="71" t="s">
        <v>59</v>
      </c>
      <c r="B556" s="71">
        <v>1.5</v>
      </c>
      <c r="C556" s="71">
        <v>2.0</v>
      </c>
      <c r="D556" s="71">
        <v>1.5</v>
      </c>
      <c r="E556" s="71">
        <v>1.5</v>
      </c>
      <c r="F556" s="172">
        <f>vlookup(VLOOKUP(A556,'Meal Plan Combinations'!A$5:E$17,2,false),indirect(I$1),2,false)*B556+vlookup(VLOOKUP(A556,'Meal Plan Combinations'!A$5:E$17,3,false),indirect(I$1),2,false)*C556+vlookup(VLOOKUP(A556,'Meal Plan Combinations'!A$5:E$17,4,false),indirect(I$1),2,false)*D556+vlookup(VLOOKUP(A556,'Meal Plan Combinations'!A$5:E$17,5,false),indirect(I$1),2,false)*E556</f>
        <v>2705.142</v>
      </c>
      <c r="G556" s="173">
        <f>abs(Generate!H$5-F556)</f>
        <v>364.858</v>
      </c>
    </row>
    <row r="557">
      <c r="A557" s="71" t="s">
        <v>59</v>
      </c>
      <c r="B557" s="71">
        <v>1.5</v>
      </c>
      <c r="C557" s="71">
        <v>2.0</v>
      </c>
      <c r="D557" s="71">
        <v>1.5</v>
      </c>
      <c r="E557" s="71">
        <v>2.0</v>
      </c>
      <c r="F557" s="172">
        <f>vlookup(VLOOKUP(A557,'Meal Plan Combinations'!A$5:E$17,2,false),indirect(I$1),2,false)*B557+vlookup(VLOOKUP(A557,'Meal Plan Combinations'!A$5:E$17,3,false),indirect(I$1),2,false)*C557+vlookup(VLOOKUP(A557,'Meal Plan Combinations'!A$5:E$17,4,false),indirect(I$1),2,false)*D557+vlookup(VLOOKUP(A557,'Meal Plan Combinations'!A$5:E$17,5,false),indirect(I$1),2,false)*E557</f>
        <v>2842.136</v>
      </c>
      <c r="G557" s="173">
        <f>abs(Generate!H$5-F557)</f>
        <v>227.864</v>
      </c>
    </row>
    <row r="558">
      <c r="A558" s="71" t="s">
        <v>59</v>
      </c>
      <c r="B558" s="71">
        <v>1.5</v>
      </c>
      <c r="C558" s="71">
        <v>2.0</v>
      </c>
      <c r="D558" s="71">
        <v>1.5</v>
      </c>
      <c r="E558" s="71">
        <v>2.5</v>
      </c>
      <c r="F558" s="172">
        <f>vlookup(VLOOKUP(A558,'Meal Plan Combinations'!A$5:E$17,2,false),indirect(I$1),2,false)*B558+vlookup(VLOOKUP(A558,'Meal Plan Combinations'!A$5:E$17,3,false),indirect(I$1),2,false)*C558+vlookup(VLOOKUP(A558,'Meal Plan Combinations'!A$5:E$17,4,false),indirect(I$1),2,false)*D558+vlookup(VLOOKUP(A558,'Meal Plan Combinations'!A$5:E$17,5,false),indirect(I$1),2,false)*E558</f>
        <v>2979.13</v>
      </c>
      <c r="G558" s="173">
        <f>abs(Generate!H$5-F558)</f>
        <v>90.87</v>
      </c>
    </row>
    <row r="559">
      <c r="A559" s="71" t="s">
        <v>59</v>
      </c>
      <c r="B559" s="71">
        <v>1.5</v>
      </c>
      <c r="C559" s="71">
        <v>2.0</v>
      </c>
      <c r="D559" s="71">
        <v>1.5</v>
      </c>
      <c r="E559" s="71">
        <v>3.0</v>
      </c>
      <c r="F559" s="172">
        <f>vlookup(VLOOKUP(A559,'Meal Plan Combinations'!A$5:E$17,2,false),indirect(I$1),2,false)*B559+vlookup(VLOOKUP(A559,'Meal Plan Combinations'!A$5:E$17,3,false),indirect(I$1),2,false)*C559+vlookup(VLOOKUP(A559,'Meal Plan Combinations'!A$5:E$17,4,false),indirect(I$1),2,false)*D559+vlookup(VLOOKUP(A559,'Meal Plan Combinations'!A$5:E$17,5,false),indirect(I$1),2,false)*E559</f>
        <v>3116.124</v>
      </c>
      <c r="G559" s="173">
        <f>abs(Generate!H$5-F559)</f>
        <v>46.124</v>
      </c>
    </row>
    <row r="560">
      <c r="A560" s="71" t="s">
        <v>59</v>
      </c>
      <c r="B560" s="71">
        <v>1.5</v>
      </c>
      <c r="C560" s="71">
        <v>2.0</v>
      </c>
      <c r="D560" s="71">
        <v>2.0</v>
      </c>
      <c r="E560" s="71">
        <v>0.5</v>
      </c>
      <c r="F560" s="172">
        <f>vlookup(VLOOKUP(A560,'Meal Plan Combinations'!A$5:E$17,2,false),indirect(I$1),2,false)*B560+vlookup(VLOOKUP(A560,'Meal Plan Combinations'!A$5:E$17,3,false),indirect(I$1),2,false)*C560+vlookup(VLOOKUP(A560,'Meal Plan Combinations'!A$5:E$17,4,false),indirect(I$1),2,false)*D560+vlookup(VLOOKUP(A560,'Meal Plan Combinations'!A$5:E$17,5,false),indirect(I$1),2,false)*E560</f>
        <v>2683.759</v>
      </c>
      <c r="G560" s="173">
        <f>abs(Generate!H$5-F560)</f>
        <v>386.241</v>
      </c>
    </row>
    <row r="561">
      <c r="A561" s="71" t="s">
        <v>59</v>
      </c>
      <c r="B561" s="71">
        <v>1.5</v>
      </c>
      <c r="C561" s="71">
        <v>2.0</v>
      </c>
      <c r="D561" s="71">
        <v>2.0</v>
      </c>
      <c r="E561" s="71">
        <v>1.0</v>
      </c>
      <c r="F561" s="172">
        <f>vlookup(VLOOKUP(A561,'Meal Plan Combinations'!A$5:E$17,2,false),indirect(I$1),2,false)*B561+vlookup(VLOOKUP(A561,'Meal Plan Combinations'!A$5:E$17,3,false),indirect(I$1),2,false)*C561+vlookup(VLOOKUP(A561,'Meal Plan Combinations'!A$5:E$17,4,false),indirect(I$1),2,false)*D561+vlookup(VLOOKUP(A561,'Meal Plan Combinations'!A$5:E$17,5,false),indirect(I$1),2,false)*E561</f>
        <v>2820.753</v>
      </c>
      <c r="G561" s="173">
        <f>abs(Generate!H$5-F561)</f>
        <v>249.247</v>
      </c>
    </row>
    <row r="562">
      <c r="A562" s="71" t="s">
        <v>59</v>
      </c>
      <c r="B562" s="71">
        <v>1.5</v>
      </c>
      <c r="C562" s="71">
        <v>2.0</v>
      </c>
      <c r="D562" s="71">
        <v>2.0</v>
      </c>
      <c r="E562" s="71">
        <v>1.5</v>
      </c>
      <c r="F562" s="172">
        <f>vlookup(VLOOKUP(A562,'Meal Plan Combinations'!A$5:E$17,2,false),indirect(I$1),2,false)*B562+vlookup(VLOOKUP(A562,'Meal Plan Combinations'!A$5:E$17,3,false),indirect(I$1),2,false)*C562+vlookup(VLOOKUP(A562,'Meal Plan Combinations'!A$5:E$17,4,false),indirect(I$1),2,false)*D562+vlookup(VLOOKUP(A562,'Meal Plan Combinations'!A$5:E$17,5,false),indirect(I$1),2,false)*E562</f>
        <v>2957.747</v>
      </c>
      <c r="G562" s="173">
        <f>abs(Generate!H$5-F562)</f>
        <v>112.253</v>
      </c>
    </row>
    <row r="563">
      <c r="A563" s="71" t="s">
        <v>59</v>
      </c>
      <c r="B563" s="71">
        <v>1.5</v>
      </c>
      <c r="C563" s="71">
        <v>2.0</v>
      </c>
      <c r="D563" s="71">
        <v>2.0</v>
      </c>
      <c r="E563" s="71">
        <v>2.0</v>
      </c>
      <c r="F563" s="172">
        <f>vlookup(VLOOKUP(A563,'Meal Plan Combinations'!A$5:E$17,2,false),indirect(I$1),2,false)*B563+vlookup(VLOOKUP(A563,'Meal Plan Combinations'!A$5:E$17,3,false),indirect(I$1),2,false)*C563+vlookup(VLOOKUP(A563,'Meal Plan Combinations'!A$5:E$17,4,false),indirect(I$1),2,false)*D563+vlookup(VLOOKUP(A563,'Meal Plan Combinations'!A$5:E$17,5,false),indirect(I$1),2,false)*E563</f>
        <v>3094.741</v>
      </c>
      <c r="G563" s="173">
        <f>abs(Generate!H$5-F563)</f>
        <v>24.741</v>
      </c>
    </row>
    <row r="564">
      <c r="A564" s="71" t="s">
        <v>59</v>
      </c>
      <c r="B564" s="71">
        <v>1.5</v>
      </c>
      <c r="C564" s="71">
        <v>2.0</v>
      </c>
      <c r="D564" s="71">
        <v>2.0</v>
      </c>
      <c r="E564" s="71">
        <v>2.5</v>
      </c>
      <c r="F564" s="172">
        <f>vlookup(VLOOKUP(A564,'Meal Plan Combinations'!A$5:E$17,2,false),indirect(I$1),2,false)*B564+vlookup(VLOOKUP(A564,'Meal Plan Combinations'!A$5:E$17,3,false),indirect(I$1),2,false)*C564+vlookup(VLOOKUP(A564,'Meal Plan Combinations'!A$5:E$17,4,false),indirect(I$1),2,false)*D564+vlookup(VLOOKUP(A564,'Meal Plan Combinations'!A$5:E$17,5,false),indirect(I$1),2,false)*E564</f>
        <v>3231.735</v>
      </c>
      <c r="G564" s="173">
        <f>abs(Generate!H$5-F564)</f>
        <v>161.735</v>
      </c>
    </row>
    <row r="565">
      <c r="A565" s="71" t="s">
        <v>59</v>
      </c>
      <c r="B565" s="71">
        <v>1.5</v>
      </c>
      <c r="C565" s="71">
        <v>2.0</v>
      </c>
      <c r="D565" s="71">
        <v>2.0</v>
      </c>
      <c r="E565" s="71">
        <v>3.0</v>
      </c>
      <c r="F565" s="172">
        <f>vlookup(VLOOKUP(A565,'Meal Plan Combinations'!A$5:E$17,2,false),indirect(I$1),2,false)*B565+vlookup(VLOOKUP(A565,'Meal Plan Combinations'!A$5:E$17,3,false),indirect(I$1),2,false)*C565+vlookup(VLOOKUP(A565,'Meal Plan Combinations'!A$5:E$17,4,false),indirect(I$1),2,false)*D565+vlookup(VLOOKUP(A565,'Meal Plan Combinations'!A$5:E$17,5,false),indirect(I$1),2,false)*E565</f>
        <v>3368.729</v>
      </c>
      <c r="G565" s="173">
        <f>abs(Generate!H$5-F565)</f>
        <v>298.729</v>
      </c>
    </row>
    <row r="566">
      <c r="A566" s="71" t="s">
        <v>59</v>
      </c>
      <c r="B566" s="71">
        <v>1.5</v>
      </c>
      <c r="C566" s="71">
        <v>2.0</v>
      </c>
      <c r="D566" s="71">
        <v>2.5</v>
      </c>
      <c r="E566" s="71">
        <v>0.5</v>
      </c>
      <c r="F566" s="172">
        <f>vlookup(VLOOKUP(A566,'Meal Plan Combinations'!A$5:E$17,2,false),indirect(I$1),2,false)*B566+vlookup(VLOOKUP(A566,'Meal Plan Combinations'!A$5:E$17,3,false),indirect(I$1),2,false)*C566+vlookup(VLOOKUP(A566,'Meal Plan Combinations'!A$5:E$17,4,false),indirect(I$1),2,false)*D566+vlookup(VLOOKUP(A566,'Meal Plan Combinations'!A$5:E$17,5,false),indirect(I$1),2,false)*E566</f>
        <v>2936.364</v>
      </c>
      <c r="G566" s="173">
        <f>abs(Generate!H$5-F566)</f>
        <v>133.636</v>
      </c>
    </row>
    <row r="567">
      <c r="A567" s="71" t="s">
        <v>59</v>
      </c>
      <c r="B567" s="71">
        <v>1.5</v>
      </c>
      <c r="C567" s="71">
        <v>2.0</v>
      </c>
      <c r="D567" s="71">
        <v>2.5</v>
      </c>
      <c r="E567" s="71">
        <v>1.0</v>
      </c>
      <c r="F567" s="172">
        <f>vlookup(VLOOKUP(A567,'Meal Plan Combinations'!A$5:E$17,2,false),indirect(I$1),2,false)*B567+vlookup(VLOOKUP(A567,'Meal Plan Combinations'!A$5:E$17,3,false),indirect(I$1),2,false)*C567+vlookup(VLOOKUP(A567,'Meal Plan Combinations'!A$5:E$17,4,false),indirect(I$1),2,false)*D567+vlookup(VLOOKUP(A567,'Meal Plan Combinations'!A$5:E$17,5,false),indirect(I$1),2,false)*E567</f>
        <v>3073.358</v>
      </c>
      <c r="G567" s="173">
        <f>abs(Generate!H$5-F567)</f>
        <v>3.358</v>
      </c>
    </row>
    <row r="568">
      <c r="A568" s="71" t="s">
        <v>59</v>
      </c>
      <c r="B568" s="71">
        <v>1.5</v>
      </c>
      <c r="C568" s="71">
        <v>2.0</v>
      </c>
      <c r="D568" s="71">
        <v>2.5</v>
      </c>
      <c r="E568" s="71">
        <v>1.5</v>
      </c>
      <c r="F568" s="172">
        <f>vlookup(VLOOKUP(A568,'Meal Plan Combinations'!A$5:E$17,2,false),indirect(I$1),2,false)*B568+vlookup(VLOOKUP(A568,'Meal Plan Combinations'!A$5:E$17,3,false),indirect(I$1),2,false)*C568+vlookup(VLOOKUP(A568,'Meal Plan Combinations'!A$5:E$17,4,false),indirect(I$1),2,false)*D568+vlookup(VLOOKUP(A568,'Meal Plan Combinations'!A$5:E$17,5,false),indirect(I$1),2,false)*E568</f>
        <v>3210.352</v>
      </c>
      <c r="G568" s="173">
        <f>abs(Generate!H$5-F568)</f>
        <v>140.352</v>
      </c>
    </row>
    <row r="569">
      <c r="A569" s="71" t="s">
        <v>59</v>
      </c>
      <c r="B569" s="71">
        <v>1.5</v>
      </c>
      <c r="C569" s="71">
        <v>2.0</v>
      </c>
      <c r="D569" s="71">
        <v>2.5</v>
      </c>
      <c r="E569" s="71">
        <v>2.0</v>
      </c>
      <c r="F569" s="172">
        <f>vlookup(VLOOKUP(A569,'Meal Plan Combinations'!A$5:E$17,2,false),indirect(I$1),2,false)*B569+vlookup(VLOOKUP(A569,'Meal Plan Combinations'!A$5:E$17,3,false),indirect(I$1),2,false)*C569+vlookup(VLOOKUP(A569,'Meal Plan Combinations'!A$5:E$17,4,false),indirect(I$1),2,false)*D569+vlookup(VLOOKUP(A569,'Meal Plan Combinations'!A$5:E$17,5,false),indirect(I$1),2,false)*E569</f>
        <v>3347.346</v>
      </c>
      <c r="G569" s="173">
        <f>abs(Generate!H$5-F569)</f>
        <v>277.346</v>
      </c>
    </row>
    <row r="570">
      <c r="A570" s="71" t="s">
        <v>59</v>
      </c>
      <c r="B570" s="71">
        <v>1.5</v>
      </c>
      <c r="C570" s="71">
        <v>2.0</v>
      </c>
      <c r="D570" s="71">
        <v>2.5</v>
      </c>
      <c r="E570" s="71">
        <v>2.5</v>
      </c>
      <c r="F570" s="172">
        <f>vlookup(VLOOKUP(A570,'Meal Plan Combinations'!A$5:E$17,2,false),indirect(I$1),2,false)*B570+vlookup(VLOOKUP(A570,'Meal Plan Combinations'!A$5:E$17,3,false),indirect(I$1),2,false)*C570+vlookup(VLOOKUP(A570,'Meal Plan Combinations'!A$5:E$17,4,false),indirect(I$1),2,false)*D570+vlookup(VLOOKUP(A570,'Meal Plan Combinations'!A$5:E$17,5,false),indirect(I$1),2,false)*E570</f>
        <v>3484.34</v>
      </c>
      <c r="G570" s="173">
        <f>abs(Generate!H$5-F570)</f>
        <v>414.34</v>
      </c>
    </row>
    <row r="571">
      <c r="A571" s="71" t="s">
        <v>59</v>
      </c>
      <c r="B571" s="71">
        <v>1.5</v>
      </c>
      <c r="C571" s="71">
        <v>2.0</v>
      </c>
      <c r="D571" s="71">
        <v>2.5</v>
      </c>
      <c r="E571" s="71">
        <v>3.0</v>
      </c>
      <c r="F571" s="172">
        <f>vlookup(VLOOKUP(A571,'Meal Plan Combinations'!A$5:E$17,2,false),indirect(I$1),2,false)*B571+vlookup(VLOOKUP(A571,'Meal Plan Combinations'!A$5:E$17,3,false),indirect(I$1),2,false)*C571+vlookup(VLOOKUP(A571,'Meal Plan Combinations'!A$5:E$17,4,false),indirect(I$1),2,false)*D571+vlookup(VLOOKUP(A571,'Meal Plan Combinations'!A$5:E$17,5,false),indirect(I$1),2,false)*E571</f>
        <v>3621.334</v>
      </c>
      <c r="G571" s="173">
        <f>abs(Generate!H$5-F571)</f>
        <v>551.334</v>
      </c>
    </row>
    <row r="572">
      <c r="A572" s="71" t="s">
        <v>59</v>
      </c>
      <c r="B572" s="71">
        <v>1.5</v>
      </c>
      <c r="C572" s="71">
        <v>2.0</v>
      </c>
      <c r="D572" s="71">
        <v>3.0</v>
      </c>
      <c r="E572" s="71">
        <v>0.5</v>
      </c>
      <c r="F572" s="172">
        <f>vlookup(VLOOKUP(A572,'Meal Plan Combinations'!A$5:E$17,2,false),indirect(I$1),2,false)*B572+vlookup(VLOOKUP(A572,'Meal Plan Combinations'!A$5:E$17,3,false),indirect(I$1),2,false)*C572+vlookup(VLOOKUP(A572,'Meal Plan Combinations'!A$5:E$17,4,false),indirect(I$1),2,false)*D572+vlookup(VLOOKUP(A572,'Meal Plan Combinations'!A$5:E$17,5,false),indirect(I$1),2,false)*E572</f>
        <v>3188.969</v>
      </c>
      <c r="G572" s="173">
        <f>abs(Generate!H$5-F572)</f>
        <v>118.969</v>
      </c>
    </row>
    <row r="573">
      <c r="A573" s="71" t="s">
        <v>59</v>
      </c>
      <c r="B573" s="71">
        <v>1.5</v>
      </c>
      <c r="C573" s="71">
        <v>2.0</v>
      </c>
      <c r="D573" s="71">
        <v>3.0</v>
      </c>
      <c r="E573" s="71">
        <v>1.0</v>
      </c>
      <c r="F573" s="172">
        <f>vlookup(VLOOKUP(A573,'Meal Plan Combinations'!A$5:E$17,2,false),indirect(I$1),2,false)*B573+vlookup(VLOOKUP(A573,'Meal Plan Combinations'!A$5:E$17,3,false),indirect(I$1),2,false)*C573+vlookup(VLOOKUP(A573,'Meal Plan Combinations'!A$5:E$17,4,false),indirect(I$1),2,false)*D573+vlookup(VLOOKUP(A573,'Meal Plan Combinations'!A$5:E$17,5,false),indirect(I$1),2,false)*E573</f>
        <v>3325.963</v>
      </c>
      <c r="G573" s="173">
        <f>abs(Generate!H$5-F573)</f>
        <v>255.963</v>
      </c>
    </row>
    <row r="574">
      <c r="A574" s="71" t="s">
        <v>59</v>
      </c>
      <c r="B574" s="71">
        <v>1.5</v>
      </c>
      <c r="C574" s="71">
        <v>2.0</v>
      </c>
      <c r="D574" s="71">
        <v>3.0</v>
      </c>
      <c r="E574" s="71">
        <v>1.5</v>
      </c>
      <c r="F574" s="172">
        <f>vlookup(VLOOKUP(A574,'Meal Plan Combinations'!A$5:E$17,2,false),indirect(I$1),2,false)*B574+vlookup(VLOOKUP(A574,'Meal Plan Combinations'!A$5:E$17,3,false),indirect(I$1),2,false)*C574+vlookup(VLOOKUP(A574,'Meal Plan Combinations'!A$5:E$17,4,false),indirect(I$1),2,false)*D574+vlookup(VLOOKUP(A574,'Meal Plan Combinations'!A$5:E$17,5,false),indirect(I$1),2,false)*E574</f>
        <v>3462.957</v>
      </c>
      <c r="G574" s="173">
        <f>abs(Generate!H$5-F574)</f>
        <v>392.957</v>
      </c>
    </row>
    <row r="575">
      <c r="A575" s="71" t="s">
        <v>59</v>
      </c>
      <c r="B575" s="71">
        <v>1.5</v>
      </c>
      <c r="C575" s="71">
        <v>2.0</v>
      </c>
      <c r="D575" s="71">
        <v>3.0</v>
      </c>
      <c r="E575" s="71">
        <v>2.0</v>
      </c>
      <c r="F575" s="172">
        <f>vlookup(VLOOKUP(A575,'Meal Plan Combinations'!A$5:E$17,2,false),indirect(I$1),2,false)*B575+vlookup(VLOOKUP(A575,'Meal Plan Combinations'!A$5:E$17,3,false),indirect(I$1),2,false)*C575+vlookup(VLOOKUP(A575,'Meal Plan Combinations'!A$5:E$17,4,false),indirect(I$1),2,false)*D575+vlookup(VLOOKUP(A575,'Meal Plan Combinations'!A$5:E$17,5,false),indirect(I$1),2,false)*E575</f>
        <v>3599.951</v>
      </c>
      <c r="G575" s="173">
        <f>abs(Generate!H$5-F575)</f>
        <v>529.951</v>
      </c>
    </row>
    <row r="576">
      <c r="A576" s="71" t="s">
        <v>59</v>
      </c>
      <c r="B576" s="71">
        <v>1.5</v>
      </c>
      <c r="C576" s="71">
        <v>2.0</v>
      </c>
      <c r="D576" s="71">
        <v>3.0</v>
      </c>
      <c r="E576" s="71">
        <v>2.5</v>
      </c>
      <c r="F576" s="172">
        <f>vlookup(VLOOKUP(A576,'Meal Plan Combinations'!A$5:E$17,2,false),indirect(I$1),2,false)*B576+vlookup(VLOOKUP(A576,'Meal Plan Combinations'!A$5:E$17,3,false),indirect(I$1),2,false)*C576+vlookup(VLOOKUP(A576,'Meal Plan Combinations'!A$5:E$17,4,false),indirect(I$1),2,false)*D576+vlookup(VLOOKUP(A576,'Meal Plan Combinations'!A$5:E$17,5,false),indirect(I$1),2,false)*E576</f>
        <v>3736.945</v>
      </c>
      <c r="G576" s="173">
        <f>abs(Generate!H$5-F576)</f>
        <v>666.945</v>
      </c>
    </row>
    <row r="577">
      <c r="A577" s="71" t="s">
        <v>59</v>
      </c>
      <c r="B577" s="71">
        <v>1.5</v>
      </c>
      <c r="C577" s="71">
        <v>2.0</v>
      </c>
      <c r="D577" s="71">
        <v>3.0</v>
      </c>
      <c r="E577" s="71">
        <v>3.0</v>
      </c>
      <c r="F577" s="172">
        <f>vlookup(VLOOKUP(A577,'Meal Plan Combinations'!A$5:E$17,2,false),indirect(I$1),2,false)*B577+vlookup(VLOOKUP(A577,'Meal Plan Combinations'!A$5:E$17,3,false),indirect(I$1),2,false)*C577+vlookup(VLOOKUP(A577,'Meal Plan Combinations'!A$5:E$17,4,false),indirect(I$1),2,false)*D577+vlookup(VLOOKUP(A577,'Meal Plan Combinations'!A$5:E$17,5,false),indirect(I$1),2,false)*E577</f>
        <v>3873.939</v>
      </c>
      <c r="G577" s="173">
        <f>abs(Generate!H$5-F577)</f>
        <v>803.939</v>
      </c>
    </row>
    <row r="578">
      <c r="A578" s="71" t="s">
        <v>59</v>
      </c>
      <c r="B578" s="71">
        <v>1.5</v>
      </c>
      <c r="C578" s="71">
        <v>2.5</v>
      </c>
      <c r="D578" s="71">
        <v>0.5</v>
      </c>
      <c r="E578" s="71">
        <v>0.5</v>
      </c>
      <c r="F578" s="172">
        <f>vlookup(VLOOKUP(A578,'Meal Plan Combinations'!A$5:E$17,2,false),indirect(I$1),2,false)*B578+vlookup(VLOOKUP(A578,'Meal Plan Combinations'!A$5:E$17,3,false),indirect(I$1),2,false)*C578+vlookup(VLOOKUP(A578,'Meal Plan Combinations'!A$5:E$17,4,false),indirect(I$1),2,false)*D578+vlookup(VLOOKUP(A578,'Meal Plan Combinations'!A$5:E$17,5,false),indirect(I$1),2,false)*E578</f>
        <v>2153.434</v>
      </c>
      <c r="G578" s="173">
        <f>abs(Generate!H$5-F578)</f>
        <v>916.566</v>
      </c>
    </row>
    <row r="579">
      <c r="A579" s="71" t="s">
        <v>59</v>
      </c>
      <c r="B579" s="71">
        <v>1.5</v>
      </c>
      <c r="C579" s="71">
        <v>2.5</v>
      </c>
      <c r="D579" s="71">
        <v>0.5</v>
      </c>
      <c r="E579" s="71">
        <v>1.0</v>
      </c>
      <c r="F579" s="172">
        <f>vlookup(VLOOKUP(A579,'Meal Plan Combinations'!A$5:E$17,2,false),indirect(I$1),2,false)*B579+vlookup(VLOOKUP(A579,'Meal Plan Combinations'!A$5:E$17,3,false),indirect(I$1),2,false)*C579+vlookup(VLOOKUP(A579,'Meal Plan Combinations'!A$5:E$17,4,false),indirect(I$1),2,false)*D579+vlookup(VLOOKUP(A579,'Meal Plan Combinations'!A$5:E$17,5,false),indirect(I$1),2,false)*E579</f>
        <v>2290.428</v>
      </c>
      <c r="G579" s="173">
        <f>abs(Generate!H$5-F579)</f>
        <v>779.572</v>
      </c>
    </row>
    <row r="580">
      <c r="A580" s="71" t="s">
        <v>59</v>
      </c>
      <c r="B580" s="71">
        <v>1.5</v>
      </c>
      <c r="C580" s="71">
        <v>2.5</v>
      </c>
      <c r="D580" s="71">
        <v>0.5</v>
      </c>
      <c r="E580" s="71">
        <v>1.5</v>
      </c>
      <c r="F580" s="172">
        <f>vlookup(VLOOKUP(A580,'Meal Plan Combinations'!A$5:E$17,2,false),indirect(I$1),2,false)*B580+vlookup(VLOOKUP(A580,'Meal Plan Combinations'!A$5:E$17,3,false),indirect(I$1),2,false)*C580+vlookup(VLOOKUP(A580,'Meal Plan Combinations'!A$5:E$17,4,false),indirect(I$1),2,false)*D580+vlookup(VLOOKUP(A580,'Meal Plan Combinations'!A$5:E$17,5,false),indirect(I$1),2,false)*E580</f>
        <v>2427.422</v>
      </c>
      <c r="G580" s="173">
        <f>abs(Generate!H$5-F580)</f>
        <v>642.578</v>
      </c>
    </row>
    <row r="581">
      <c r="A581" s="71" t="s">
        <v>59</v>
      </c>
      <c r="B581" s="71">
        <v>1.5</v>
      </c>
      <c r="C581" s="71">
        <v>2.5</v>
      </c>
      <c r="D581" s="71">
        <v>0.5</v>
      </c>
      <c r="E581" s="71">
        <v>2.0</v>
      </c>
      <c r="F581" s="172">
        <f>vlookup(VLOOKUP(A581,'Meal Plan Combinations'!A$5:E$17,2,false),indirect(I$1),2,false)*B581+vlookup(VLOOKUP(A581,'Meal Plan Combinations'!A$5:E$17,3,false),indirect(I$1),2,false)*C581+vlookup(VLOOKUP(A581,'Meal Plan Combinations'!A$5:E$17,4,false),indirect(I$1),2,false)*D581+vlookup(VLOOKUP(A581,'Meal Plan Combinations'!A$5:E$17,5,false),indirect(I$1),2,false)*E581</f>
        <v>2564.416</v>
      </c>
      <c r="G581" s="173">
        <f>abs(Generate!H$5-F581)</f>
        <v>505.584</v>
      </c>
    </row>
    <row r="582">
      <c r="A582" s="71" t="s">
        <v>59</v>
      </c>
      <c r="B582" s="71">
        <v>1.5</v>
      </c>
      <c r="C582" s="71">
        <v>2.5</v>
      </c>
      <c r="D582" s="71">
        <v>0.5</v>
      </c>
      <c r="E582" s="71">
        <v>2.5</v>
      </c>
      <c r="F582" s="172">
        <f>vlookup(VLOOKUP(A582,'Meal Plan Combinations'!A$5:E$17,2,false),indirect(I$1),2,false)*B582+vlookup(VLOOKUP(A582,'Meal Plan Combinations'!A$5:E$17,3,false),indirect(I$1),2,false)*C582+vlookup(VLOOKUP(A582,'Meal Plan Combinations'!A$5:E$17,4,false),indirect(I$1),2,false)*D582+vlookup(VLOOKUP(A582,'Meal Plan Combinations'!A$5:E$17,5,false),indirect(I$1),2,false)*E582</f>
        <v>2701.41</v>
      </c>
      <c r="G582" s="173">
        <f>abs(Generate!H$5-F582)</f>
        <v>368.59</v>
      </c>
    </row>
    <row r="583">
      <c r="A583" s="71" t="s">
        <v>59</v>
      </c>
      <c r="B583" s="71">
        <v>1.5</v>
      </c>
      <c r="C583" s="71">
        <v>2.5</v>
      </c>
      <c r="D583" s="71">
        <v>0.5</v>
      </c>
      <c r="E583" s="71">
        <v>3.0</v>
      </c>
      <c r="F583" s="172">
        <f>vlookup(VLOOKUP(A583,'Meal Plan Combinations'!A$5:E$17,2,false),indirect(I$1),2,false)*B583+vlookup(VLOOKUP(A583,'Meal Plan Combinations'!A$5:E$17,3,false),indirect(I$1),2,false)*C583+vlookup(VLOOKUP(A583,'Meal Plan Combinations'!A$5:E$17,4,false),indirect(I$1),2,false)*D583+vlookup(VLOOKUP(A583,'Meal Plan Combinations'!A$5:E$17,5,false),indirect(I$1),2,false)*E583</f>
        <v>2838.404</v>
      </c>
      <c r="G583" s="173">
        <f>abs(Generate!H$5-F583)</f>
        <v>231.596</v>
      </c>
    </row>
    <row r="584">
      <c r="A584" s="71" t="s">
        <v>59</v>
      </c>
      <c r="B584" s="71">
        <v>1.5</v>
      </c>
      <c r="C584" s="71">
        <v>2.5</v>
      </c>
      <c r="D584" s="71">
        <v>1.0</v>
      </c>
      <c r="E584" s="71">
        <v>0.5</v>
      </c>
      <c r="F584" s="172">
        <f>vlookup(VLOOKUP(A584,'Meal Plan Combinations'!A$5:E$17,2,false),indirect(I$1),2,false)*B584+vlookup(VLOOKUP(A584,'Meal Plan Combinations'!A$5:E$17,3,false),indirect(I$1),2,false)*C584+vlookup(VLOOKUP(A584,'Meal Plan Combinations'!A$5:E$17,4,false),indirect(I$1),2,false)*D584+vlookup(VLOOKUP(A584,'Meal Plan Combinations'!A$5:E$17,5,false),indirect(I$1),2,false)*E584</f>
        <v>2406.039</v>
      </c>
      <c r="G584" s="173">
        <f>abs(Generate!H$5-F584)</f>
        <v>663.961</v>
      </c>
    </row>
    <row r="585">
      <c r="A585" s="71" t="s">
        <v>59</v>
      </c>
      <c r="B585" s="71">
        <v>1.5</v>
      </c>
      <c r="C585" s="71">
        <v>2.5</v>
      </c>
      <c r="D585" s="71">
        <v>1.0</v>
      </c>
      <c r="E585" s="71">
        <v>1.0</v>
      </c>
      <c r="F585" s="172">
        <f>vlookup(VLOOKUP(A585,'Meal Plan Combinations'!A$5:E$17,2,false),indirect(I$1),2,false)*B585+vlookup(VLOOKUP(A585,'Meal Plan Combinations'!A$5:E$17,3,false),indirect(I$1),2,false)*C585+vlookup(VLOOKUP(A585,'Meal Plan Combinations'!A$5:E$17,4,false),indirect(I$1),2,false)*D585+vlookup(VLOOKUP(A585,'Meal Plan Combinations'!A$5:E$17,5,false),indirect(I$1),2,false)*E585</f>
        <v>2543.033</v>
      </c>
      <c r="G585" s="173">
        <f>abs(Generate!H$5-F585)</f>
        <v>526.967</v>
      </c>
    </row>
    <row r="586">
      <c r="A586" s="71" t="s">
        <v>59</v>
      </c>
      <c r="B586" s="71">
        <v>1.5</v>
      </c>
      <c r="C586" s="71">
        <v>2.5</v>
      </c>
      <c r="D586" s="71">
        <v>1.0</v>
      </c>
      <c r="E586" s="71">
        <v>1.5</v>
      </c>
      <c r="F586" s="172">
        <f>vlookup(VLOOKUP(A586,'Meal Plan Combinations'!A$5:E$17,2,false),indirect(I$1),2,false)*B586+vlookup(VLOOKUP(A586,'Meal Plan Combinations'!A$5:E$17,3,false),indirect(I$1),2,false)*C586+vlookup(VLOOKUP(A586,'Meal Plan Combinations'!A$5:E$17,4,false),indirect(I$1),2,false)*D586+vlookup(VLOOKUP(A586,'Meal Plan Combinations'!A$5:E$17,5,false),indirect(I$1),2,false)*E586</f>
        <v>2680.027</v>
      </c>
      <c r="G586" s="173">
        <f>abs(Generate!H$5-F586)</f>
        <v>389.973</v>
      </c>
    </row>
    <row r="587">
      <c r="A587" s="71" t="s">
        <v>59</v>
      </c>
      <c r="B587" s="71">
        <v>1.5</v>
      </c>
      <c r="C587" s="71">
        <v>2.5</v>
      </c>
      <c r="D587" s="71">
        <v>1.0</v>
      </c>
      <c r="E587" s="71">
        <v>2.0</v>
      </c>
      <c r="F587" s="172">
        <f>vlookup(VLOOKUP(A587,'Meal Plan Combinations'!A$5:E$17,2,false),indirect(I$1),2,false)*B587+vlookup(VLOOKUP(A587,'Meal Plan Combinations'!A$5:E$17,3,false),indirect(I$1),2,false)*C587+vlookup(VLOOKUP(A587,'Meal Plan Combinations'!A$5:E$17,4,false),indirect(I$1),2,false)*D587+vlookup(VLOOKUP(A587,'Meal Plan Combinations'!A$5:E$17,5,false),indirect(I$1),2,false)*E587</f>
        <v>2817.021</v>
      </c>
      <c r="G587" s="173">
        <f>abs(Generate!H$5-F587)</f>
        <v>252.979</v>
      </c>
    </row>
    <row r="588">
      <c r="A588" s="71" t="s">
        <v>59</v>
      </c>
      <c r="B588" s="71">
        <v>1.5</v>
      </c>
      <c r="C588" s="71">
        <v>2.5</v>
      </c>
      <c r="D588" s="71">
        <v>1.0</v>
      </c>
      <c r="E588" s="71">
        <v>2.5</v>
      </c>
      <c r="F588" s="172">
        <f>vlookup(VLOOKUP(A588,'Meal Plan Combinations'!A$5:E$17,2,false),indirect(I$1),2,false)*B588+vlookup(VLOOKUP(A588,'Meal Plan Combinations'!A$5:E$17,3,false),indirect(I$1),2,false)*C588+vlookup(VLOOKUP(A588,'Meal Plan Combinations'!A$5:E$17,4,false),indirect(I$1),2,false)*D588+vlookup(VLOOKUP(A588,'Meal Plan Combinations'!A$5:E$17,5,false),indirect(I$1),2,false)*E588</f>
        <v>2954.015</v>
      </c>
      <c r="G588" s="173">
        <f>abs(Generate!H$5-F588)</f>
        <v>115.985</v>
      </c>
    </row>
    <row r="589">
      <c r="A589" s="71" t="s">
        <v>59</v>
      </c>
      <c r="B589" s="71">
        <v>1.5</v>
      </c>
      <c r="C589" s="71">
        <v>2.5</v>
      </c>
      <c r="D589" s="71">
        <v>1.0</v>
      </c>
      <c r="E589" s="71">
        <v>3.0</v>
      </c>
      <c r="F589" s="172">
        <f>vlookup(VLOOKUP(A589,'Meal Plan Combinations'!A$5:E$17,2,false),indirect(I$1),2,false)*B589+vlookup(VLOOKUP(A589,'Meal Plan Combinations'!A$5:E$17,3,false),indirect(I$1),2,false)*C589+vlookup(VLOOKUP(A589,'Meal Plan Combinations'!A$5:E$17,4,false),indirect(I$1),2,false)*D589+vlookup(VLOOKUP(A589,'Meal Plan Combinations'!A$5:E$17,5,false),indirect(I$1),2,false)*E589</f>
        <v>3091.009</v>
      </c>
      <c r="G589" s="173">
        <f>abs(Generate!H$5-F589)</f>
        <v>21.009</v>
      </c>
    </row>
    <row r="590">
      <c r="A590" s="71" t="s">
        <v>59</v>
      </c>
      <c r="B590" s="71">
        <v>1.5</v>
      </c>
      <c r="C590" s="71">
        <v>2.5</v>
      </c>
      <c r="D590" s="71">
        <v>1.5</v>
      </c>
      <c r="E590" s="71">
        <v>0.5</v>
      </c>
      <c r="F590" s="172">
        <f>vlookup(VLOOKUP(A590,'Meal Plan Combinations'!A$5:E$17,2,false),indirect(I$1),2,false)*B590+vlookup(VLOOKUP(A590,'Meal Plan Combinations'!A$5:E$17,3,false),indirect(I$1),2,false)*C590+vlookup(VLOOKUP(A590,'Meal Plan Combinations'!A$5:E$17,4,false),indirect(I$1),2,false)*D590+vlookup(VLOOKUP(A590,'Meal Plan Combinations'!A$5:E$17,5,false),indirect(I$1),2,false)*E590</f>
        <v>2658.644</v>
      </c>
      <c r="G590" s="173">
        <f>abs(Generate!H$5-F590)</f>
        <v>411.356</v>
      </c>
    </row>
    <row r="591">
      <c r="A591" s="71" t="s">
        <v>59</v>
      </c>
      <c r="B591" s="71">
        <v>1.5</v>
      </c>
      <c r="C591" s="71">
        <v>2.5</v>
      </c>
      <c r="D591" s="71">
        <v>1.5</v>
      </c>
      <c r="E591" s="71">
        <v>1.0</v>
      </c>
      <c r="F591" s="172">
        <f>vlookup(VLOOKUP(A591,'Meal Plan Combinations'!A$5:E$17,2,false),indirect(I$1),2,false)*B591+vlookup(VLOOKUP(A591,'Meal Plan Combinations'!A$5:E$17,3,false),indirect(I$1),2,false)*C591+vlookup(VLOOKUP(A591,'Meal Plan Combinations'!A$5:E$17,4,false),indirect(I$1),2,false)*D591+vlookup(VLOOKUP(A591,'Meal Plan Combinations'!A$5:E$17,5,false),indirect(I$1),2,false)*E591</f>
        <v>2795.638</v>
      </c>
      <c r="G591" s="173">
        <f>abs(Generate!H$5-F591)</f>
        <v>274.362</v>
      </c>
    </row>
    <row r="592">
      <c r="A592" s="71" t="s">
        <v>59</v>
      </c>
      <c r="B592" s="71">
        <v>1.5</v>
      </c>
      <c r="C592" s="71">
        <v>2.5</v>
      </c>
      <c r="D592" s="71">
        <v>1.5</v>
      </c>
      <c r="E592" s="71">
        <v>1.5</v>
      </c>
      <c r="F592" s="172">
        <f>vlookup(VLOOKUP(A592,'Meal Plan Combinations'!A$5:E$17,2,false),indirect(I$1),2,false)*B592+vlookup(VLOOKUP(A592,'Meal Plan Combinations'!A$5:E$17,3,false),indirect(I$1),2,false)*C592+vlookup(VLOOKUP(A592,'Meal Plan Combinations'!A$5:E$17,4,false),indirect(I$1),2,false)*D592+vlookup(VLOOKUP(A592,'Meal Plan Combinations'!A$5:E$17,5,false),indirect(I$1),2,false)*E592</f>
        <v>2932.632</v>
      </c>
      <c r="G592" s="173">
        <f>abs(Generate!H$5-F592)</f>
        <v>137.368</v>
      </c>
    </row>
    <row r="593">
      <c r="A593" s="71" t="s">
        <v>59</v>
      </c>
      <c r="B593" s="71">
        <v>1.5</v>
      </c>
      <c r="C593" s="71">
        <v>2.5</v>
      </c>
      <c r="D593" s="71">
        <v>1.5</v>
      </c>
      <c r="E593" s="71">
        <v>2.0</v>
      </c>
      <c r="F593" s="172">
        <f>vlookup(VLOOKUP(A593,'Meal Plan Combinations'!A$5:E$17,2,false),indirect(I$1),2,false)*B593+vlookup(VLOOKUP(A593,'Meal Plan Combinations'!A$5:E$17,3,false),indirect(I$1),2,false)*C593+vlookup(VLOOKUP(A593,'Meal Plan Combinations'!A$5:E$17,4,false),indirect(I$1),2,false)*D593+vlookup(VLOOKUP(A593,'Meal Plan Combinations'!A$5:E$17,5,false),indirect(I$1),2,false)*E593</f>
        <v>3069.626</v>
      </c>
      <c r="G593" s="173">
        <f>abs(Generate!H$5-F593)</f>
        <v>0.374</v>
      </c>
    </row>
    <row r="594">
      <c r="A594" s="71" t="s">
        <v>59</v>
      </c>
      <c r="B594" s="71">
        <v>1.5</v>
      </c>
      <c r="C594" s="71">
        <v>2.5</v>
      </c>
      <c r="D594" s="71">
        <v>1.5</v>
      </c>
      <c r="E594" s="71">
        <v>2.5</v>
      </c>
      <c r="F594" s="172">
        <f>vlookup(VLOOKUP(A594,'Meal Plan Combinations'!A$5:E$17,2,false),indirect(I$1),2,false)*B594+vlookup(VLOOKUP(A594,'Meal Plan Combinations'!A$5:E$17,3,false),indirect(I$1),2,false)*C594+vlookup(VLOOKUP(A594,'Meal Plan Combinations'!A$5:E$17,4,false),indirect(I$1),2,false)*D594+vlookup(VLOOKUP(A594,'Meal Plan Combinations'!A$5:E$17,5,false),indirect(I$1),2,false)*E594</f>
        <v>3206.62</v>
      </c>
      <c r="G594" s="173">
        <f>abs(Generate!H$5-F594)</f>
        <v>136.62</v>
      </c>
    </row>
    <row r="595">
      <c r="A595" s="71" t="s">
        <v>59</v>
      </c>
      <c r="B595" s="71">
        <v>1.5</v>
      </c>
      <c r="C595" s="71">
        <v>2.5</v>
      </c>
      <c r="D595" s="71">
        <v>1.5</v>
      </c>
      <c r="E595" s="71">
        <v>3.0</v>
      </c>
      <c r="F595" s="172">
        <f>vlookup(VLOOKUP(A595,'Meal Plan Combinations'!A$5:E$17,2,false),indirect(I$1),2,false)*B595+vlookup(VLOOKUP(A595,'Meal Plan Combinations'!A$5:E$17,3,false),indirect(I$1),2,false)*C595+vlookup(VLOOKUP(A595,'Meal Plan Combinations'!A$5:E$17,4,false),indirect(I$1),2,false)*D595+vlookup(VLOOKUP(A595,'Meal Plan Combinations'!A$5:E$17,5,false),indirect(I$1),2,false)*E595</f>
        <v>3343.614</v>
      </c>
      <c r="G595" s="173">
        <f>abs(Generate!H$5-F595)</f>
        <v>273.614</v>
      </c>
    </row>
    <row r="596">
      <c r="A596" s="71" t="s">
        <v>59</v>
      </c>
      <c r="B596" s="71">
        <v>1.5</v>
      </c>
      <c r="C596" s="71">
        <v>2.5</v>
      </c>
      <c r="D596" s="71">
        <v>2.0</v>
      </c>
      <c r="E596" s="71">
        <v>0.5</v>
      </c>
      <c r="F596" s="172">
        <f>vlookup(VLOOKUP(A596,'Meal Plan Combinations'!A$5:E$17,2,false),indirect(I$1),2,false)*B596+vlookup(VLOOKUP(A596,'Meal Plan Combinations'!A$5:E$17,3,false),indirect(I$1),2,false)*C596+vlookup(VLOOKUP(A596,'Meal Plan Combinations'!A$5:E$17,4,false),indirect(I$1),2,false)*D596+vlookup(VLOOKUP(A596,'Meal Plan Combinations'!A$5:E$17,5,false),indirect(I$1),2,false)*E596</f>
        <v>2911.249</v>
      </c>
      <c r="G596" s="173">
        <f>abs(Generate!H$5-F596)</f>
        <v>158.751</v>
      </c>
    </row>
    <row r="597">
      <c r="A597" s="71" t="s">
        <v>59</v>
      </c>
      <c r="B597" s="71">
        <v>1.5</v>
      </c>
      <c r="C597" s="71">
        <v>2.5</v>
      </c>
      <c r="D597" s="71">
        <v>2.0</v>
      </c>
      <c r="E597" s="71">
        <v>1.0</v>
      </c>
      <c r="F597" s="172">
        <f>vlookup(VLOOKUP(A597,'Meal Plan Combinations'!A$5:E$17,2,false),indirect(I$1),2,false)*B597+vlookup(VLOOKUP(A597,'Meal Plan Combinations'!A$5:E$17,3,false),indirect(I$1),2,false)*C597+vlookup(VLOOKUP(A597,'Meal Plan Combinations'!A$5:E$17,4,false),indirect(I$1),2,false)*D597+vlookup(VLOOKUP(A597,'Meal Plan Combinations'!A$5:E$17,5,false),indirect(I$1),2,false)*E597</f>
        <v>3048.243</v>
      </c>
      <c r="G597" s="173">
        <f>abs(Generate!H$5-F597)</f>
        <v>21.757</v>
      </c>
    </row>
    <row r="598">
      <c r="A598" s="71" t="s">
        <v>59</v>
      </c>
      <c r="B598" s="71">
        <v>1.5</v>
      </c>
      <c r="C598" s="71">
        <v>2.5</v>
      </c>
      <c r="D598" s="71">
        <v>2.0</v>
      </c>
      <c r="E598" s="71">
        <v>1.5</v>
      </c>
      <c r="F598" s="172">
        <f>vlookup(VLOOKUP(A598,'Meal Plan Combinations'!A$5:E$17,2,false),indirect(I$1),2,false)*B598+vlookup(VLOOKUP(A598,'Meal Plan Combinations'!A$5:E$17,3,false),indirect(I$1),2,false)*C598+vlookup(VLOOKUP(A598,'Meal Plan Combinations'!A$5:E$17,4,false),indirect(I$1),2,false)*D598+vlookup(VLOOKUP(A598,'Meal Plan Combinations'!A$5:E$17,5,false),indirect(I$1),2,false)*E598</f>
        <v>3185.237</v>
      </c>
      <c r="G598" s="173">
        <f>abs(Generate!H$5-F598)</f>
        <v>115.237</v>
      </c>
    </row>
    <row r="599">
      <c r="A599" s="71" t="s">
        <v>59</v>
      </c>
      <c r="B599" s="71">
        <v>1.5</v>
      </c>
      <c r="C599" s="71">
        <v>2.5</v>
      </c>
      <c r="D599" s="71">
        <v>2.0</v>
      </c>
      <c r="E599" s="71">
        <v>2.0</v>
      </c>
      <c r="F599" s="172">
        <f>vlookup(VLOOKUP(A599,'Meal Plan Combinations'!A$5:E$17,2,false),indirect(I$1),2,false)*B599+vlookup(VLOOKUP(A599,'Meal Plan Combinations'!A$5:E$17,3,false),indirect(I$1),2,false)*C599+vlookup(VLOOKUP(A599,'Meal Plan Combinations'!A$5:E$17,4,false),indirect(I$1),2,false)*D599+vlookup(VLOOKUP(A599,'Meal Plan Combinations'!A$5:E$17,5,false),indirect(I$1),2,false)*E599</f>
        <v>3322.231</v>
      </c>
      <c r="G599" s="173">
        <f>abs(Generate!H$5-F599)</f>
        <v>252.231</v>
      </c>
    </row>
    <row r="600">
      <c r="A600" s="71" t="s">
        <v>59</v>
      </c>
      <c r="B600" s="71">
        <v>1.5</v>
      </c>
      <c r="C600" s="71">
        <v>2.5</v>
      </c>
      <c r="D600" s="71">
        <v>2.0</v>
      </c>
      <c r="E600" s="71">
        <v>2.5</v>
      </c>
      <c r="F600" s="172">
        <f>vlookup(VLOOKUP(A600,'Meal Plan Combinations'!A$5:E$17,2,false),indirect(I$1),2,false)*B600+vlookup(VLOOKUP(A600,'Meal Plan Combinations'!A$5:E$17,3,false),indirect(I$1),2,false)*C600+vlookup(VLOOKUP(A600,'Meal Plan Combinations'!A$5:E$17,4,false),indirect(I$1),2,false)*D600+vlookup(VLOOKUP(A600,'Meal Plan Combinations'!A$5:E$17,5,false),indirect(I$1),2,false)*E600</f>
        <v>3459.225</v>
      </c>
      <c r="G600" s="173">
        <f>abs(Generate!H$5-F600)</f>
        <v>389.225</v>
      </c>
    </row>
    <row r="601">
      <c r="A601" s="71" t="s">
        <v>59</v>
      </c>
      <c r="B601" s="71">
        <v>1.5</v>
      </c>
      <c r="C601" s="71">
        <v>2.5</v>
      </c>
      <c r="D601" s="71">
        <v>2.0</v>
      </c>
      <c r="E601" s="71">
        <v>3.0</v>
      </c>
      <c r="F601" s="172">
        <f>vlookup(VLOOKUP(A601,'Meal Plan Combinations'!A$5:E$17,2,false),indirect(I$1),2,false)*B601+vlookup(VLOOKUP(A601,'Meal Plan Combinations'!A$5:E$17,3,false),indirect(I$1),2,false)*C601+vlookup(VLOOKUP(A601,'Meal Plan Combinations'!A$5:E$17,4,false),indirect(I$1),2,false)*D601+vlookup(VLOOKUP(A601,'Meal Plan Combinations'!A$5:E$17,5,false),indirect(I$1),2,false)*E601</f>
        <v>3596.219</v>
      </c>
      <c r="G601" s="173">
        <f>abs(Generate!H$5-F601)</f>
        <v>526.219</v>
      </c>
    </row>
    <row r="602">
      <c r="A602" s="71" t="s">
        <v>59</v>
      </c>
      <c r="B602" s="71">
        <v>1.5</v>
      </c>
      <c r="C602" s="71">
        <v>2.5</v>
      </c>
      <c r="D602" s="71">
        <v>2.5</v>
      </c>
      <c r="E602" s="71">
        <v>0.5</v>
      </c>
      <c r="F602" s="172">
        <f>vlookup(VLOOKUP(A602,'Meal Plan Combinations'!A$5:E$17,2,false),indirect(I$1),2,false)*B602+vlookup(VLOOKUP(A602,'Meal Plan Combinations'!A$5:E$17,3,false),indirect(I$1),2,false)*C602+vlookup(VLOOKUP(A602,'Meal Plan Combinations'!A$5:E$17,4,false),indirect(I$1),2,false)*D602+vlookup(VLOOKUP(A602,'Meal Plan Combinations'!A$5:E$17,5,false),indirect(I$1),2,false)*E602</f>
        <v>3163.854</v>
      </c>
      <c r="G602" s="173">
        <f>abs(Generate!H$5-F602)</f>
        <v>93.854</v>
      </c>
    </row>
    <row r="603">
      <c r="A603" s="71" t="s">
        <v>59</v>
      </c>
      <c r="B603" s="71">
        <v>1.5</v>
      </c>
      <c r="C603" s="71">
        <v>2.5</v>
      </c>
      <c r="D603" s="71">
        <v>2.5</v>
      </c>
      <c r="E603" s="71">
        <v>1.0</v>
      </c>
      <c r="F603" s="172">
        <f>vlookup(VLOOKUP(A603,'Meal Plan Combinations'!A$5:E$17,2,false),indirect(I$1),2,false)*B603+vlookup(VLOOKUP(A603,'Meal Plan Combinations'!A$5:E$17,3,false),indirect(I$1),2,false)*C603+vlookup(VLOOKUP(A603,'Meal Plan Combinations'!A$5:E$17,4,false),indirect(I$1),2,false)*D603+vlookup(VLOOKUP(A603,'Meal Plan Combinations'!A$5:E$17,5,false),indirect(I$1),2,false)*E603</f>
        <v>3300.848</v>
      </c>
      <c r="G603" s="173">
        <f>abs(Generate!H$5-F603)</f>
        <v>230.848</v>
      </c>
    </row>
    <row r="604">
      <c r="A604" s="71" t="s">
        <v>59</v>
      </c>
      <c r="B604" s="71">
        <v>1.5</v>
      </c>
      <c r="C604" s="71">
        <v>2.5</v>
      </c>
      <c r="D604" s="71">
        <v>2.5</v>
      </c>
      <c r="E604" s="71">
        <v>1.5</v>
      </c>
      <c r="F604" s="172">
        <f>vlookup(VLOOKUP(A604,'Meal Plan Combinations'!A$5:E$17,2,false),indirect(I$1),2,false)*B604+vlookup(VLOOKUP(A604,'Meal Plan Combinations'!A$5:E$17,3,false),indirect(I$1),2,false)*C604+vlookup(VLOOKUP(A604,'Meal Plan Combinations'!A$5:E$17,4,false),indirect(I$1),2,false)*D604+vlookup(VLOOKUP(A604,'Meal Plan Combinations'!A$5:E$17,5,false),indirect(I$1),2,false)*E604</f>
        <v>3437.842</v>
      </c>
      <c r="G604" s="173">
        <f>abs(Generate!H$5-F604)</f>
        <v>367.842</v>
      </c>
    </row>
    <row r="605">
      <c r="A605" s="71" t="s">
        <v>59</v>
      </c>
      <c r="B605" s="71">
        <v>1.5</v>
      </c>
      <c r="C605" s="71">
        <v>2.5</v>
      </c>
      <c r="D605" s="71">
        <v>2.5</v>
      </c>
      <c r="E605" s="71">
        <v>2.0</v>
      </c>
      <c r="F605" s="172">
        <f>vlookup(VLOOKUP(A605,'Meal Plan Combinations'!A$5:E$17,2,false),indirect(I$1),2,false)*B605+vlookup(VLOOKUP(A605,'Meal Plan Combinations'!A$5:E$17,3,false),indirect(I$1),2,false)*C605+vlookup(VLOOKUP(A605,'Meal Plan Combinations'!A$5:E$17,4,false),indirect(I$1),2,false)*D605+vlookup(VLOOKUP(A605,'Meal Plan Combinations'!A$5:E$17,5,false),indirect(I$1),2,false)*E605</f>
        <v>3574.836</v>
      </c>
      <c r="G605" s="173">
        <f>abs(Generate!H$5-F605)</f>
        <v>504.836</v>
      </c>
    </row>
    <row r="606">
      <c r="A606" s="71" t="s">
        <v>59</v>
      </c>
      <c r="B606" s="71">
        <v>1.5</v>
      </c>
      <c r="C606" s="71">
        <v>2.5</v>
      </c>
      <c r="D606" s="71">
        <v>2.5</v>
      </c>
      <c r="E606" s="71">
        <v>2.5</v>
      </c>
      <c r="F606" s="172">
        <f>vlookup(VLOOKUP(A606,'Meal Plan Combinations'!A$5:E$17,2,false),indirect(I$1),2,false)*B606+vlookup(VLOOKUP(A606,'Meal Plan Combinations'!A$5:E$17,3,false),indirect(I$1),2,false)*C606+vlookup(VLOOKUP(A606,'Meal Plan Combinations'!A$5:E$17,4,false),indirect(I$1),2,false)*D606+vlookup(VLOOKUP(A606,'Meal Plan Combinations'!A$5:E$17,5,false),indirect(I$1),2,false)*E606</f>
        <v>3711.83</v>
      </c>
      <c r="G606" s="173">
        <f>abs(Generate!H$5-F606)</f>
        <v>641.83</v>
      </c>
    </row>
    <row r="607">
      <c r="A607" s="71" t="s">
        <v>59</v>
      </c>
      <c r="B607" s="71">
        <v>1.5</v>
      </c>
      <c r="C607" s="71">
        <v>2.5</v>
      </c>
      <c r="D607" s="71">
        <v>2.5</v>
      </c>
      <c r="E607" s="71">
        <v>3.0</v>
      </c>
      <c r="F607" s="172">
        <f>vlookup(VLOOKUP(A607,'Meal Plan Combinations'!A$5:E$17,2,false),indirect(I$1),2,false)*B607+vlookup(VLOOKUP(A607,'Meal Plan Combinations'!A$5:E$17,3,false),indirect(I$1),2,false)*C607+vlookup(VLOOKUP(A607,'Meal Plan Combinations'!A$5:E$17,4,false),indirect(I$1),2,false)*D607+vlookup(VLOOKUP(A607,'Meal Plan Combinations'!A$5:E$17,5,false),indirect(I$1),2,false)*E607</f>
        <v>3848.824</v>
      </c>
      <c r="G607" s="173">
        <f>abs(Generate!H$5-F607)</f>
        <v>778.824</v>
      </c>
    </row>
    <row r="608">
      <c r="A608" s="71" t="s">
        <v>59</v>
      </c>
      <c r="B608" s="71">
        <v>1.5</v>
      </c>
      <c r="C608" s="71">
        <v>2.5</v>
      </c>
      <c r="D608" s="71">
        <v>3.0</v>
      </c>
      <c r="E608" s="71">
        <v>0.5</v>
      </c>
      <c r="F608" s="172">
        <f>vlookup(VLOOKUP(A608,'Meal Plan Combinations'!A$5:E$17,2,false),indirect(I$1),2,false)*B608+vlookup(VLOOKUP(A608,'Meal Plan Combinations'!A$5:E$17,3,false),indirect(I$1),2,false)*C608+vlookup(VLOOKUP(A608,'Meal Plan Combinations'!A$5:E$17,4,false),indirect(I$1),2,false)*D608+vlookup(VLOOKUP(A608,'Meal Plan Combinations'!A$5:E$17,5,false),indirect(I$1),2,false)*E608</f>
        <v>3416.459</v>
      </c>
      <c r="G608" s="173">
        <f>abs(Generate!H$5-F608)</f>
        <v>346.459</v>
      </c>
    </row>
    <row r="609">
      <c r="A609" s="71" t="s">
        <v>59</v>
      </c>
      <c r="B609" s="71">
        <v>1.5</v>
      </c>
      <c r="C609" s="71">
        <v>2.5</v>
      </c>
      <c r="D609" s="71">
        <v>3.0</v>
      </c>
      <c r="E609" s="71">
        <v>1.0</v>
      </c>
      <c r="F609" s="172">
        <f>vlookup(VLOOKUP(A609,'Meal Plan Combinations'!A$5:E$17,2,false),indirect(I$1),2,false)*B609+vlookup(VLOOKUP(A609,'Meal Plan Combinations'!A$5:E$17,3,false),indirect(I$1),2,false)*C609+vlookup(VLOOKUP(A609,'Meal Plan Combinations'!A$5:E$17,4,false),indirect(I$1),2,false)*D609+vlookup(VLOOKUP(A609,'Meal Plan Combinations'!A$5:E$17,5,false),indirect(I$1),2,false)*E609</f>
        <v>3553.453</v>
      </c>
      <c r="G609" s="173">
        <f>abs(Generate!H$5-F609)</f>
        <v>483.453</v>
      </c>
    </row>
    <row r="610">
      <c r="A610" s="71" t="s">
        <v>59</v>
      </c>
      <c r="B610" s="71">
        <v>1.5</v>
      </c>
      <c r="C610" s="71">
        <v>2.5</v>
      </c>
      <c r="D610" s="71">
        <v>3.0</v>
      </c>
      <c r="E610" s="71">
        <v>1.5</v>
      </c>
      <c r="F610" s="172">
        <f>vlookup(VLOOKUP(A610,'Meal Plan Combinations'!A$5:E$17,2,false),indirect(I$1),2,false)*B610+vlookup(VLOOKUP(A610,'Meal Plan Combinations'!A$5:E$17,3,false),indirect(I$1),2,false)*C610+vlookup(VLOOKUP(A610,'Meal Plan Combinations'!A$5:E$17,4,false),indirect(I$1),2,false)*D610+vlookup(VLOOKUP(A610,'Meal Plan Combinations'!A$5:E$17,5,false),indirect(I$1),2,false)*E610</f>
        <v>3690.447</v>
      </c>
      <c r="G610" s="173">
        <f>abs(Generate!H$5-F610)</f>
        <v>620.447</v>
      </c>
    </row>
    <row r="611">
      <c r="A611" s="71" t="s">
        <v>59</v>
      </c>
      <c r="B611" s="71">
        <v>1.5</v>
      </c>
      <c r="C611" s="71">
        <v>2.5</v>
      </c>
      <c r="D611" s="71">
        <v>3.0</v>
      </c>
      <c r="E611" s="71">
        <v>2.0</v>
      </c>
      <c r="F611" s="172">
        <f>vlookup(VLOOKUP(A611,'Meal Plan Combinations'!A$5:E$17,2,false),indirect(I$1),2,false)*B611+vlookup(VLOOKUP(A611,'Meal Plan Combinations'!A$5:E$17,3,false),indirect(I$1),2,false)*C611+vlookup(VLOOKUP(A611,'Meal Plan Combinations'!A$5:E$17,4,false),indirect(I$1),2,false)*D611+vlookup(VLOOKUP(A611,'Meal Plan Combinations'!A$5:E$17,5,false),indirect(I$1),2,false)*E611</f>
        <v>3827.441</v>
      </c>
      <c r="G611" s="173">
        <f>abs(Generate!H$5-F611)</f>
        <v>757.441</v>
      </c>
    </row>
    <row r="612">
      <c r="A612" s="71" t="s">
        <v>59</v>
      </c>
      <c r="B612" s="71">
        <v>1.5</v>
      </c>
      <c r="C612" s="71">
        <v>2.5</v>
      </c>
      <c r="D612" s="71">
        <v>3.0</v>
      </c>
      <c r="E612" s="71">
        <v>2.5</v>
      </c>
      <c r="F612" s="172">
        <f>vlookup(VLOOKUP(A612,'Meal Plan Combinations'!A$5:E$17,2,false),indirect(I$1),2,false)*B612+vlookup(VLOOKUP(A612,'Meal Plan Combinations'!A$5:E$17,3,false),indirect(I$1),2,false)*C612+vlookup(VLOOKUP(A612,'Meal Plan Combinations'!A$5:E$17,4,false),indirect(I$1),2,false)*D612+vlookup(VLOOKUP(A612,'Meal Plan Combinations'!A$5:E$17,5,false),indirect(I$1),2,false)*E612</f>
        <v>3964.435</v>
      </c>
      <c r="G612" s="173">
        <f>abs(Generate!H$5-F612)</f>
        <v>894.435</v>
      </c>
    </row>
    <row r="613">
      <c r="A613" s="71" t="s">
        <v>59</v>
      </c>
      <c r="B613" s="71">
        <v>1.5</v>
      </c>
      <c r="C613" s="71">
        <v>2.5</v>
      </c>
      <c r="D613" s="71">
        <v>3.0</v>
      </c>
      <c r="E613" s="71">
        <v>3.0</v>
      </c>
      <c r="F613" s="172">
        <f>vlookup(VLOOKUP(A613,'Meal Plan Combinations'!A$5:E$17,2,false),indirect(I$1),2,false)*B613+vlookup(VLOOKUP(A613,'Meal Plan Combinations'!A$5:E$17,3,false),indirect(I$1),2,false)*C613+vlookup(VLOOKUP(A613,'Meal Plan Combinations'!A$5:E$17,4,false),indirect(I$1),2,false)*D613+vlookup(VLOOKUP(A613,'Meal Plan Combinations'!A$5:E$17,5,false),indirect(I$1),2,false)*E613</f>
        <v>4101.429</v>
      </c>
      <c r="G613" s="173">
        <f>abs(Generate!H$5-F613)</f>
        <v>1031.429</v>
      </c>
    </row>
    <row r="614">
      <c r="A614" s="71" t="s">
        <v>59</v>
      </c>
      <c r="B614" s="71">
        <v>1.5</v>
      </c>
      <c r="C614" s="71">
        <v>3.0</v>
      </c>
      <c r="D614" s="71">
        <v>0.5</v>
      </c>
      <c r="E614" s="71">
        <v>0.5</v>
      </c>
      <c r="F614" s="172">
        <f>vlookup(VLOOKUP(A614,'Meal Plan Combinations'!A$5:E$17,2,false),indirect(I$1),2,false)*B614+vlookup(VLOOKUP(A614,'Meal Plan Combinations'!A$5:E$17,3,false),indirect(I$1),2,false)*C614+vlookup(VLOOKUP(A614,'Meal Plan Combinations'!A$5:E$17,4,false),indirect(I$1),2,false)*D614+vlookup(VLOOKUP(A614,'Meal Plan Combinations'!A$5:E$17,5,false),indirect(I$1),2,false)*E614</f>
        <v>2380.924</v>
      </c>
      <c r="G614" s="173">
        <f>abs(Generate!H$5-F614)</f>
        <v>689.076</v>
      </c>
    </row>
    <row r="615">
      <c r="A615" s="71" t="s">
        <v>59</v>
      </c>
      <c r="B615" s="71">
        <v>1.5</v>
      </c>
      <c r="C615" s="71">
        <v>3.0</v>
      </c>
      <c r="D615" s="71">
        <v>0.5</v>
      </c>
      <c r="E615" s="71">
        <v>1.0</v>
      </c>
      <c r="F615" s="172">
        <f>vlookup(VLOOKUP(A615,'Meal Plan Combinations'!A$5:E$17,2,false),indirect(I$1),2,false)*B615+vlookup(VLOOKUP(A615,'Meal Plan Combinations'!A$5:E$17,3,false),indirect(I$1),2,false)*C615+vlookup(VLOOKUP(A615,'Meal Plan Combinations'!A$5:E$17,4,false),indirect(I$1),2,false)*D615+vlookup(VLOOKUP(A615,'Meal Plan Combinations'!A$5:E$17,5,false),indirect(I$1),2,false)*E615</f>
        <v>2517.918</v>
      </c>
      <c r="G615" s="173">
        <f>abs(Generate!H$5-F615)</f>
        <v>552.082</v>
      </c>
    </row>
    <row r="616">
      <c r="A616" s="71" t="s">
        <v>59</v>
      </c>
      <c r="B616" s="71">
        <v>1.5</v>
      </c>
      <c r="C616" s="71">
        <v>3.0</v>
      </c>
      <c r="D616" s="71">
        <v>0.5</v>
      </c>
      <c r="E616" s="71">
        <v>1.5</v>
      </c>
      <c r="F616" s="172">
        <f>vlookup(VLOOKUP(A616,'Meal Plan Combinations'!A$5:E$17,2,false),indirect(I$1),2,false)*B616+vlookup(VLOOKUP(A616,'Meal Plan Combinations'!A$5:E$17,3,false),indirect(I$1),2,false)*C616+vlookup(VLOOKUP(A616,'Meal Plan Combinations'!A$5:E$17,4,false),indirect(I$1),2,false)*D616+vlookup(VLOOKUP(A616,'Meal Plan Combinations'!A$5:E$17,5,false),indirect(I$1),2,false)*E616</f>
        <v>2654.912</v>
      </c>
      <c r="G616" s="173">
        <f>abs(Generate!H$5-F616)</f>
        <v>415.088</v>
      </c>
    </row>
    <row r="617">
      <c r="A617" s="71" t="s">
        <v>59</v>
      </c>
      <c r="B617" s="71">
        <v>1.5</v>
      </c>
      <c r="C617" s="71">
        <v>3.0</v>
      </c>
      <c r="D617" s="71">
        <v>0.5</v>
      </c>
      <c r="E617" s="71">
        <v>2.0</v>
      </c>
      <c r="F617" s="172">
        <f>vlookup(VLOOKUP(A617,'Meal Plan Combinations'!A$5:E$17,2,false),indirect(I$1),2,false)*B617+vlookup(VLOOKUP(A617,'Meal Plan Combinations'!A$5:E$17,3,false),indirect(I$1),2,false)*C617+vlookup(VLOOKUP(A617,'Meal Plan Combinations'!A$5:E$17,4,false),indirect(I$1),2,false)*D617+vlookup(VLOOKUP(A617,'Meal Plan Combinations'!A$5:E$17,5,false),indirect(I$1),2,false)*E617</f>
        <v>2791.906</v>
      </c>
      <c r="G617" s="173">
        <f>abs(Generate!H$5-F617)</f>
        <v>278.094</v>
      </c>
    </row>
    <row r="618">
      <c r="A618" s="71" t="s">
        <v>59</v>
      </c>
      <c r="B618" s="71">
        <v>1.5</v>
      </c>
      <c r="C618" s="71">
        <v>3.0</v>
      </c>
      <c r="D618" s="71">
        <v>0.5</v>
      </c>
      <c r="E618" s="71">
        <v>2.5</v>
      </c>
      <c r="F618" s="172">
        <f>vlookup(VLOOKUP(A618,'Meal Plan Combinations'!A$5:E$17,2,false),indirect(I$1),2,false)*B618+vlookup(VLOOKUP(A618,'Meal Plan Combinations'!A$5:E$17,3,false),indirect(I$1),2,false)*C618+vlookup(VLOOKUP(A618,'Meal Plan Combinations'!A$5:E$17,4,false),indirect(I$1),2,false)*D618+vlookup(VLOOKUP(A618,'Meal Plan Combinations'!A$5:E$17,5,false),indirect(I$1),2,false)*E618</f>
        <v>2928.9</v>
      </c>
      <c r="G618" s="173">
        <f>abs(Generate!H$5-F618)</f>
        <v>141.1</v>
      </c>
    </row>
    <row r="619">
      <c r="A619" s="71" t="s">
        <v>59</v>
      </c>
      <c r="B619" s="71">
        <v>1.5</v>
      </c>
      <c r="C619" s="71">
        <v>3.0</v>
      </c>
      <c r="D619" s="71">
        <v>0.5</v>
      </c>
      <c r="E619" s="71">
        <v>3.0</v>
      </c>
      <c r="F619" s="172">
        <f>vlookup(VLOOKUP(A619,'Meal Plan Combinations'!A$5:E$17,2,false),indirect(I$1),2,false)*B619+vlookup(VLOOKUP(A619,'Meal Plan Combinations'!A$5:E$17,3,false),indirect(I$1),2,false)*C619+vlookup(VLOOKUP(A619,'Meal Plan Combinations'!A$5:E$17,4,false),indirect(I$1),2,false)*D619+vlookup(VLOOKUP(A619,'Meal Plan Combinations'!A$5:E$17,5,false),indirect(I$1),2,false)*E619</f>
        <v>3065.894</v>
      </c>
      <c r="G619" s="173">
        <f>abs(Generate!H$5-F619)</f>
        <v>4.106</v>
      </c>
    </row>
    <row r="620">
      <c r="A620" s="71" t="s">
        <v>59</v>
      </c>
      <c r="B620" s="71">
        <v>1.5</v>
      </c>
      <c r="C620" s="71">
        <v>3.0</v>
      </c>
      <c r="D620" s="71">
        <v>1.0</v>
      </c>
      <c r="E620" s="71">
        <v>0.5</v>
      </c>
      <c r="F620" s="172">
        <f>vlookup(VLOOKUP(A620,'Meal Plan Combinations'!A$5:E$17,2,false),indirect(I$1),2,false)*B620+vlookup(VLOOKUP(A620,'Meal Plan Combinations'!A$5:E$17,3,false),indirect(I$1),2,false)*C620+vlookup(VLOOKUP(A620,'Meal Plan Combinations'!A$5:E$17,4,false),indirect(I$1),2,false)*D620+vlookup(VLOOKUP(A620,'Meal Plan Combinations'!A$5:E$17,5,false),indirect(I$1),2,false)*E620</f>
        <v>2633.529</v>
      </c>
      <c r="G620" s="173">
        <f>abs(Generate!H$5-F620)</f>
        <v>436.471</v>
      </c>
    </row>
    <row r="621">
      <c r="A621" s="71" t="s">
        <v>59</v>
      </c>
      <c r="B621" s="71">
        <v>1.5</v>
      </c>
      <c r="C621" s="71">
        <v>3.0</v>
      </c>
      <c r="D621" s="71">
        <v>1.0</v>
      </c>
      <c r="E621" s="71">
        <v>1.0</v>
      </c>
      <c r="F621" s="172">
        <f>vlookup(VLOOKUP(A621,'Meal Plan Combinations'!A$5:E$17,2,false),indirect(I$1),2,false)*B621+vlookup(VLOOKUP(A621,'Meal Plan Combinations'!A$5:E$17,3,false),indirect(I$1),2,false)*C621+vlookup(VLOOKUP(A621,'Meal Plan Combinations'!A$5:E$17,4,false),indirect(I$1),2,false)*D621+vlookup(VLOOKUP(A621,'Meal Plan Combinations'!A$5:E$17,5,false),indirect(I$1),2,false)*E621</f>
        <v>2770.523</v>
      </c>
      <c r="G621" s="173">
        <f>abs(Generate!H$5-F621)</f>
        <v>299.477</v>
      </c>
    </row>
    <row r="622">
      <c r="A622" s="71" t="s">
        <v>59</v>
      </c>
      <c r="B622" s="71">
        <v>1.5</v>
      </c>
      <c r="C622" s="71">
        <v>3.0</v>
      </c>
      <c r="D622" s="71">
        <v>1.0</v>
      </c>
      <c r="E622" s="71">
        <v>1.5</v>
      </c>
      <c r="F622" s="172">
        <f>vlookup(VLOOKUP(A622,'Meal Plan Combinations'!A$5:E$17,2,false),indirect(I$1),2,false)*B622+vlookup(VLOOKUP(A622,'Meal Plan Combinations'!A$5:E$17,3,false),indirect(I$1),2,false)*C622+vlookup(VLOOKUP(A622,'Meal Plan Combinations'!A$5:E$17,4,false),indirect(I$1),2,false)*D622+vlookup(VLOOKUP(A622,'Meal Plan Combinations'!A$5:E$17,5,false),indirect(I$1),2,false)*E622</f>
        <v>2907.517</v>
      </c>
      <c r="G622" s="173">
        <f>abs(Generate!H$5-F622)</f>
        <v>162.483</v>
      </c>
    </row>
    <row r="623">
      <c r="A623" s="71" t="s">
        <v>59</v>
      </c>
      <c r="B623" s="71">
        <v>1.5</v>
      </c>
      <c r="C623" s="71">
        <v>3.0</v>
      </c>
      <c r="D623" s="71">
        <v>1.0</v>
      </c>
      <c r="E623" s="71">
        <v>2.0</v>
      </c>
      <c r="F623" s="172">
        <f>vlookup(VLOOKUP(A623,'Meal Plan Combinations'!A$5:E$17,2,false),indirect(I$1),2,false)*B623+vlookup(VLOOKUP(A623,'Meal Plan Combinations'!A$5:E$17,3,false),indirect(I$1),2,false)*C623+vlookup(VLOOKUP(A623,'Meal Plan Combinations'!A$5:E$17,4,false),indirect(I$1),2,false)*D623+vlookup(VLOOKUP(A623,'Meal Plan Combinations'!A$5:E$17,5,false),indirect(I$1),2,false)*E623</f>
        <v>3044.511</v>
      </c>
      <c r="G623" s="173">
        <f>abs(Generate!H$5-F623)</f>
        <v>25.489</v>
      </c>
    </row>
    <row r="624">
      <c r="A624" s="71" t="s">
        <v>59</v>
      </c>
      <c r="B624" s="71">
        <v>1.5</v>
      </c>
      <c r="C624" s="71">
        <v>3.0</v>
      </c>
      <c r="D624" s="71">
        <v>1.0</v>
      </c>
      <c r="E624" s="71">
        <v>2.5</v>
      </c>
      <c r="F624" s="172">
        <f>vlookup(VLOOKUP(A624,'Meal Plan Combinations'!A$5:E$17,2,false),indirect(I$1),2,false)*B624+vlookup(VLOOKUP(A624,'Meal Plan Combinations'!A$5:E$17,3,false),indirect(I$1),2,false)*C624+vlookup(VLOOKUP(A624,'Meal Plan Combinations'!A$5:E$17,4,false),indirect(I$1),2,false)*D624+vlookup(VLOOKUP(A624,'Meal Plan Combinations'!A$5:E$17,5,false),indirect(I$1),2,false)*E624</f>
        <v>3181.505</v>
      </c>
      <c r="G624" s="173">
        <f>abs(Generate!H$5-F624)</f>
        <v>111.505</v>
      </c>
    </row>
    <row r="625">
      <c r="A625" s="71" t="s">
        <v>59</v>
      </c>
      <c r="B625" s="71">
        <v>1.5</v>
      </c>
      <c r="C625" s="71">
        <v>3.0</v>
      </c>
      <c r="D625" s="71">
        <v>1.0</v>
      </c>
      <c r="E625" s="71">
        <v>3.0</v>
      </c>
      <c r="F625" s="172">
        <f>vlookup(VLOOKUP(A625,'Meal Plan Combinations'!A$5:E$17,2,false),indirect(I$1),2,false)*B625+vlookup(VLOOKUP(A625,'Meal Plan Combinations'!A$5:E$17,3,false),indirect(I$1),2,false)*C625+vlookup(VLOOKUP(A625,'Meal Plan Combinations'!A$5:E$17,4,false),indirect(I$1),2,false)*D625+vlookup(VLOOKUP(A625,'Meal Plan Combinations'!A$5:E$17,5,false),indirect(I$1),2,false)*E625</f>
        <v>3318.499</v>
      </c>
      <c r="G625" s="173">
        <f>abs(Generate!H$5-F625)</f>
        <v>248.499</v>
      </c>
    </row>
    <row r="626">
      <c r="A626" s="71" t="s">
        <v>59</v>
      </c>
      <c r="B626" s="71">
        <v>1.5</v>
      </c>
      <c r="C626" s="71">
        <v>3.0</v>
      </c>
      <c r="D626" s="71">
        <v>1.5</v>
      </c>
      <c r="E626" s="71">
        <v>0.5</v>
      </c>
      <c r="F626" s="172">
        <f>vlookup(VLOOKUP(A626,'Meal Plan Combinations'!A$5:E$17,2,false),indirect(I$1),2,false)*B626+vlookup(VLOOKUP(A626,'Meal Plan Combinations'!A$5:E$17,3,false),indirect(I$1),2,false)*C626+vlookup(VLOOKUP(A626,'Meal Plan Combinations'!A$5:E$17,4,false),indirect(I$1),2,false)*D626+vlookup(VLOOKUP(A626,'Meal Plan Combinations'!A$5:E$17,5,false),indirect(I$1),2,false)*E626</f>
        <v>2886.134</v>
      </c>
      <c r="G626" s="173">
        <f>abs(Generate!H$5-F626)</f>
        <v>183.866</v>
      </c>
    </row>
    <row r="627">
      <c r="A627" s="71" t="s">
        <v>59</v>
      </c>
      <c r="B627" s="71">
        <v>1.5</v>
      </c>
      <c r="C627" s="71">
        <v>3.0</v>
      </c>
      <c r="D627" s="71">
        <v>1.5</v>
      </c>
      <c r="E627" s="71">
        <v>1.0</v>
      </c>
      <c r="F627" s="172">
        <f>vlookup(VLOOKUP(A627,'Meal Plan Combinations'!A$5:E$17,2,false),indirect(I$1),2,false)*B627+vlookup(VLOOKUP(A627,'Meal Plan Combinations'!A$5:E$17,3,false),indirect(I$1),2,false)*C627+vlookup(VLOOKUP(A627,'Meal Plan Combinations'!A$5:E$17,4,false),indirect(I$1),2,false)*D627+vlookup(VLOOKUP(A627,'Meal Plan Combinations'!A$5:E$17,5,false),indirect(I$1),2,false)*E627</f>
        <v>3023.128</v>
      </c>
      <c r="G627" s="173">
        <f>abs(Generate!H$5-F627)</f>
        <v>46.872</v>
      </c>
    </row>
    <row r="628">
      <c r="A628" s="71" t="s">
        <v>59</v>
      </c>
      <c r="B628" s="71">
        <v>1.5</v>
      </c>
      <c r="C628" s="71">
        <v>3.0</v>
      </c>
      <c r="D628" s="71">
        <v>1.5</v>
      </c>
      <c r="E628" s="71">
        <v>1.5</v>
      </c>
      <c r="F628" s="172">
        <f>vlookup(VLOOKUP(A628,'Meal Plan Combinations'!A$5:E$17,2,false),indirect(I$1),2,false)*B628+vlookup(VLOOKUP(A628,'Meal Plan Combinations'!A$5:E$17,3,false),indirect(I$1),2,false)*C628+vlookup(VLOOKUP(A628,'Meal Plan Combinations'!A$5:E$17,4,false),indirect(I$1),2,false)*D628+vlookup(VLOOKUP(A628,'Meal Plan Combinations'!A$5:E$17,5,false),indirect(I$1),2,false)*E628</f>
        <v>3160.122</v>
      </c>
      <c r="G628" s="173">
        <f>abs(Generate!H$5-F628)</f>
        <v>90.122</v>
      </c>
    </row>
    <row r="629">
      <c r="A629" s="71" t="s">
        <v>59</v>
      </c>
      <c r="B629" s="71">
        <v>1.5</v>
      </c>
      <c r="C629" s="71">
        <v>3.0</v>
      </c>
      <c r="D629" s="71">
        <v>1.5</v>
      </c>
      <c r="E629" s="71">
        <v>2.0</v>
      </c>
      <c r="F629" s="172">
        <f>vlookup(VLOOKUP(A629,'Meal Plan Combinations'!A$5:E$17,2,false),indirect(I$1),2,false)*B629+vlookup(VLOOKUP(A629,'Meal Plan Combinations'!A$5:E$17,3,false),indirect(I$1),2,false)*C629+vlookup(VLOOKUP(A629,'Meal Plan Combinations'!A$5:E$17,4,false),indirect(I$1),2,false)*D629+vlookup(VLOOKUP(A629,'Meal Plan Combinations'!A$5:E$17,5,false),indirect(I$1),2,false)*E629</f>
        <v>3297.116</v>
      </c>
      <c r="G629" s="173">
        <f>abs(Generate!H$5-F629)</f>
        <v>227.116</v>
      </c>
    </row>
    <row r="630">
      <c r="A630" s="71" t="s">
        <v>59</v>
      </c>
      <c r="B630" s="71">
        <v>1.5</v>
      </c>
      <c r="C630" s="71">
        <v>3.0</v>
      </c>
      <c r="D630" s="71">
        <v>1.5</v>
      </c>
      <c r="E630" s="71">
        <v>2.5</v>
      </c>
      <c r="F630" s="172">
        <f>vlookup(VLOOKUP(A630,'Meal Plan Combinations'!A$5:E$17,2,false),indirect(I$1),2,false)*B630+vlookup(VLOOKUP(A630,'Meal Plan Combinations'!A$5:E$17,3,false),indirect(I$1),2,false)*C630+vlookup(VLOOKUP(A630,'Meal Plan Combinations'!A$5:E$17,4,false),indirect(I$1),2,false)*D630+vlookup(VLOOKUP(A630,'Meal Plan Combinations'!A$5:E$17,5,false),indirect(I$1),2,false)*E630</f>
        <v>3434.11</v>
      </c>
      <c r="G630" s="173">
        <f>abs(Generate!H$5-F630)</f>
        <v>364.11</v>
      </c>
    </row>
    <row r="631">
      <c r="A631" s="71" t="s">
        <v>59</v>
      </c>
      <c r="B631" s="71">
        <v>1.5</v>
      </c>
      <c r="C631" s="71">
        <v>3.0</v>
      </c>
      <c r="D631" s="71">
        <v>1.5</v>
      </c>
      <c r="E631" s="71">
        <v>3.0</v>
      </c>
      <c r="F631" s="172">
        <f>vlookup(VLOOKUP(A631,'Meal Plan Combinations'!A$5:E$17,2,false),indirect(I$1),2,false)*B631+vlookup(VLOOKUP(A631,'Meal Plan Combinations'!A$5:E$17,3,false),indirect(I$1),2,false)*C631+vlookup(VLOOKUP(A631,'Meal Plan Combinations'!A$5:E$17,4,false),indirect(I$1),2,false)*D631+vlookup(VLOOKUP(A631,'Meal Plan Combinations'!A$5:E$17,5,false),indirect(I$1),2,false)*E631</f>
        <v>3571.104</v>
      </c>
      <c r="G631" s="173">
        <f>abs(Generate!H$5-F631)</f>
        <v>501.104</v>
      </c>
    </row>
    <row r="632">
      <c r="A632" s="71" t="s">
        <v>59</v>
      </c>
      <c r="B632" s="71">
        <v>1.5</v>
      </c>
      <c r="C632" s="71">
        <v>3.0</v>
      </c>
      <c r="D632" s="71">
        <v>2.0</v>
      </c>
      <c r="E632" s="71">
        <v>0.5</v>
      </c>
      <c r="F632" s="172">
        <f>vlookup(VLOOKUP(A632,'Meal Plan Combinations'!A$5:E$17,2,false),indirect(I$1),2,false)*B632+vlookup(VLOOKUP(A632,'Meal Plan Combinations'!A$5:E$17,3,false),indirect(I$1),2,false)*C632+vlookup(VLOOKUP(A632,'Meal Plan Combinations'!A$5:E$17,4,false),indirect(I$1),2,false)*D632+vlookup(VLOOKUP(A632,'Meal Plan Combinations'!A$5:E$17,5,false),indirect(I$1),2,false)*E632</f>
        <v>3138.739</v>
      </c>
      <c r="G632" s="173">
        <f>abs(Generate!H$5-F632)</f>
        <v>68.739</v>
      </c>
    </row>
    <row r="633">
      <c r="A633" s="71" t="s">
        <v>59</v>
      </c>
      <c r="B633" s="71">
        <v>1.5</v>
      </c>
      <c r="C633" s="71">
        <v>3.0</v>
      </c>
      <c r="D633" s="71">
        <v>2.0</v>
      </c>
      <c r="E633" s="71">
        <v>1.0</v>
      </c>
      <c r="F633" s="172">
        <f>vlookup(VLOOKUP(A633,'Meal Plan Combinations'!A$5:E$17,2,false),indirect(I$1),2,false)*B633+vlookup(VLOOKUP(A633,'Meal Plan Combinations'!A$5:E$17,3,false),indirect(I$1),2,false)*C633+vlookup(VLOOKUP(A633,'Meal Plan Combinations'!A$5:E$17,4,false),indirect(I$1),2,false)*D633+vlookup(VLOOKUP(A633,'Meal Plan Combinations'!A$5:E$17,5,false),indirect(I$1),2,false)*E633</f>
        <v>3275.733</v>
      </c>
      <c r="G633" s="173">
        <f>abs(Generate!H$5-F633)</f>
        <v>205.733</v>
      </c>
    </row>
    <row r="634">
      <c r="A634" s="71" t="s">
        <v>59</v>
      </c>
      <c r="B634" s="71">
        <v>1.5</v>
      </c>
      <c r="C634" s="71">
        <v>3.0</v>
      </c>
      <c r="D634" s="71">
        <v>2.0</v>
      </c>
      <c r="E634" s="71">
        <v>1.5</v>
      </c>
      <c r="F634" s="172">
        <f>vlookup(VLOOKUP(A634,'Meal Plan Combinations'!A$5:E$17,2,false),indirect(I$1),2,false)*B634+vlookup(VLOOKUP(A634,'Meal Plan Combinations'!A$5:E$17,3,false),indirect(I$1),2,false)*C634+vlookup(VLOOKUP(A634,'Meal Plan Combinations'!A$5:E$17,4,false),indirect(I$1),2,false)*D634+vlookup(VLOOKUP(A634,'Meal Plan Combinations'!A$5:E$17,5,false),indirect(I$1),2,false)*E634</f>
        <v>3412.727</v>
      </c>
      <c r="G634" s="173">
        <f>abs(Generate!H$5-F634)</f>
        <v>342.727</v>
      </c>
    </row>
    <row r="635">
      <c r="A635" s="71" t="s">
        <v>59</v>
      </c>
      <c r="B635" s="71">
        <v>1.5</v>
      </c>
      <c r="C635" s="71">
        <v>3.0</v>
      </c>
      <c r="D635" s="71">
        <v>2.0</v>
      </c>
      <c r="E635" s="71">
        <v>2.0</v>
      </c>
      <c r="F635" s="172">
        <f>vlookup(VLOOKUP(A635,'Meal Plan Combinations'!A$5:E$17,2,false),indirect(I$1),2,false)*B635+vlookup(VLOOKUP(A635,'Meal Plan Combinations'!A$5:E$17,3,false),indirect(I$1),2,false)*C635+vlookup(VLOOKUP(A635,'Meal Plan Combinations'!A$5:E$17,4,false),indirect(I$1),2,false)*D635+vlookup(VLOOKUP(A635,'Meal Plan Combinations'!A$5:E$17,5,false),indirect(I$1),2,false)*E635</f>
        <v>3549.721</v>
      </c>
      <c r="G635" s="173">
        <f>abs(Generate!H$5-F635)</f>
        <v>479.721</v>
      </c>
    </row>
    <row r="636">
      <c r="A636" s="71" t="s">
        <v>59</v>
      </c>
      <c r="B636" s="71">
        <v>1.5</v>
      </c>
      <c r="C636" s="71">
        <v>3.0</v>
      </c>
      <c r="D636" s="71">
        <v>2.0</v>
      </c>
      <c r="E636" s="71">
        <v>2.5</v>
      </c>
      <c r="F636" s="172">
        <f>vlookup(VLOOKUP(A636,'Meal Plan Combinations'!A$5:E$17,2,false),indirect(I$1),2,false)*B636+vlookup(VLOOKUP(A636,'Meal Plan Combinations'!A$5:E$17,3,false),indirect(I$1),2,false)*C636+vlookup(VLOOKUP(A636,'Meal Plan Combinations'!A$5:E$17,4,false),indirect(I$1),2,false)*D636+vlookup(VLOOKUP(A636,'Meal Plan Combinations'!A$5:E$17,5,false),indirect(I$1),2,false)*E636</f>
        <v>3686.715</v>
      </c>
      <c r="G636" s="173">
        <f>abs(Generate!H$5-F636)</f>
        <v>616.715</v>
      </c>
    </row>
    <row r="637">
      <c r="A637" s="71" t="s">
        <v>59</v>
      </c>
      <c r="B637" s="71">
        <v>1.5</v>
      </c>
      <c r="C637" s="71">
        <v>3.0</v>
      </c>
      <c r="D637" s="71">
        <v>2.0</v>
      </c>
      <c r="E637" s="71">
        <v>3.0</v>
      </c>
      <c r="F637" s="172">
        <f>vlookup(VLOOKUP(A637,'Meal Plan Combinations'!A$5:E$17,2,false),indirect(I$1),2,false)*B637+vlookup(VLOOKUP(A637,'Meal Plan Combinations'!A$5:E$17,3,false),indirect(I$1),2,false)*C637+vlookup(VLOOKUP(A637,'Meal Plan Combinations'!A$5:E$17,4,false),indirect(I$1),2,false)*D637+vlookup(VLOOKUP(A637,'Meal Plan Combinations'!A$5:E$17,5,false),indirect(I$1),2,false)*E637</f>
        <v>3823.709</v>
      </c>
      <c r="G637" s="173">
        <f>abs(Generate!H$5-F637)</f>
        <v>753.709</v>
      </c>
    </row>
    <row r="638">
      <c r="A638" s="71" t="s">
        <v>59</v>
      </c>
      <c r="B638" s="71">
        <v>1.5</v>
      </c>
      <c r="C638" s="71">
        <v>3.0</v>
      </c>
      <c r="D638" s="71">
        <v>2.5</v>
      </c>
      <c r="E638" s="71">
        <v>0.5</v>
      </c>
      <c r="F638" s="172">
        <f>vlookup(VLOOKUP(A638,'Meal Plan Combinations'!A$5:E$17,2,false),indirect(I$1),2,false)*B638+vlookup(VLOOKUP(A638,'Meal Plan Combinations'!A$5:E$17,3,false),indirect(I$1),2,false)*C638+vlookup(VLOOKUP(A638,'Meal Plan Combinations'!A$5:E$17,4,false),indirect(I$1),2,false)*D638+vlookup(VLOOKUP(A638,'Meal Plan Combinations'!A$5:E$17,5,false),indirect(I$1),2,false)*E638</f>
        <v>3391.344</v>
      </c>
      <c r="G638" s="173">
        <f>abs(Generate!H$5-F638)</f>
        <v>321.344</v>
      </c>
    </row>
    <row r="639">
      <c r="A639" s="71" t="s">
        <v>59</v>
      </c>
      <c r="B639" s="71">
        <v>1.5</v>
      </c>
      <c r="C639" s="71">
        <v>3.0</v>
      </c>
      <c r="D639" s="71">
        <v>2.5</v>
      </c>
      <c r="E639" s="71">
        <v>1.0</v>
      </c>
      <c r="F639" s="172">
        <f>vlookup(VLOOKUP(A639,'Meal Plan Combinations'!A$5:E$17,2,false),indirect(I$1),2,false)*B639+vlookup(VLOOKUP(A639,'Meal Plan Combinations'!A$5:E$17,3,false),indirect(I$1),2,false)*C639+vlookup(VLOOKUP(A639,'Meal Plan Combinations'!A$5:E$17,4,false),indirect(I$1),2,false)*D639+vlookup(VLOOKUP(A639,'Meal Plan Combinations'!A$5:E$17,5,false),indirect(I$1),2,false)*E639</f>
        <v>3528.338</v>
      </c>
      <c r="G639" s="173">
        <f>abs(Generate!H$5-F639)</f>
        <v>458.338</v>
      </c>
    </row>
    <row r="640">
      <c r="A640" s="71" t="s">
        <v>59</v>
      </c>
      <c r="B640" s="71">
        <v>1.5</v>
      </c>
      <c r="C640" s="71">
        <v>3.0</v>
      </c>
      <c r="D640" s="71">
        <v>2.5</v>
      </c>
      <c r="E640" s="71">
        <v>1.5</v>
      </c>
      <c r="F640" s="172">
        <f>vlookup(VLOOKUP(A640,'Meal Plan Combinations'!A$5:E$17,2,false),indirect(I$1),2,false)*B640+vlookup(VLOOKUP(A640,'Meal Plan Combinations'!A$5:E$17,3,false),indirect(I$1),2,false)*C640+vlookup(VLOOKUP(A640,'Meal Plan Combinations'!A$5:E$17,4,false),indirect(I$1),2,false)*D640+vlookup(VLOOKUP(A640,'Meal Plan Combinations'!A$5:E$17,5,false),indirect(I$1),2,false)*E640</f>
        <v>3665.332</v>
      </c>
      <c r="G640" s="173">
        <f>abs(Generate!H$5-F640)</f>
        <v>595.332</v>
      </c>
    </row>
    <row r="641">
      <c r="A641" s="71" t="s">
        <v>59</v>
      </c>
      <c r="B641" s="71">
        <v>1.5</v>
      </c>
      <c r="C641" s="71">
        <v>3.0</v>
      </c>
      <c r="D641" s="71">
        <v>2.5</v>
      </c>
      <c r="E641" s="71">
        <v>2.0</v>
      </c>
      <c r="F641" s="172">
        <f>vlookup(VLOOKUP(A641,'Meal Plan Combinations'!A$5:E$17,2,false),indirect(I$1),2,false)*B641+vlookup(VLOOKUP(A641,'Meal Plan Combinations'!A$5:E$17,3,false),indirect(I$1),2,false)*C641+vlookup(VLOOKUP(A641,'Meal Plan Combinations'!A$5:E$17,4,false),indirect(I$1),2,false)*D641+vlookup(VLOOKUP(A641,'Meal Plan Combinations'!A$5:E$17,5,false),indirect(I$1),2,false)*E641</f>
        <v>3802.326</v>
      </c>
      <c r="G641" s="173">
        <f>abs(Generate!H$5-F641)</f>
        <v>732.326</v>
      </c>
    </row>
    <row r="642">
      <c r="A642" s="71" t="s">
        <v>59</v>
      </c>
      <c r="B642" s="71">
        <v>1.5</v>
      </c>
      <c r="C642" s="71">
        <v>3.0</v>
      </c>
      <c r="D642" s="71">
        <v>2.5</v>
      </c>
      <c r="E642" s="71">
        <v>2.5</v>
      </c>
      <c r="F642" s="172">
        <f>vlookup(VLOOKUP(A642,'Meal Plan Combinations'!A$5:E$17,2,false),indirect(I$1),2,false)*B642+vlookup(VLOOKUP(A642,'Meal Plan Combinations'!A$5:E$17,3,false),indirect(I$1),2,false)*C642+vlookup(VLOOKUP(A642,'Meal Plan Combinations'!A$5:E$17,4,false),indirect(I$1),2,false)*D642+vlookup(VLOOKUP(A642,'Meal Plan Combinations'!A$5:E$17,5,false),indirect(I$1),2,false)*E642</f>
        <v>3939.32</v>
      </c>
      <c r="G642" s="173">
        <f>abs(Generate!H$5-F642)</f>
        <v>869.32</v>
      </c>
    </row>
    <row r="643">
      <c r="A643" s="71" t="s">
        <v>59</v>
      </c>
      <c r="B643" s="71">
        <v>1.5</v>
      </c>
      <c r="C643" s="71">
        <v>3.0</v>
      </c>
      <c r="D643" s="71">
        <v>2.5</v>
      </c>
      <c r="E643" s="71">
        <v>3.0</v>
      </c>
      <c r="F643" s="172">
        <f>vlookup(VLOOKUP(A643,'Meal Plan Combinations'!A$5:E$17,2,false),indirect(I$1),2,false)*B643+vlookup(VLOOKUP(A643,'Meal Plan Combinations'!A$5:E$17,3,false),indirect(I$1),2,false)*C643+vlookup(VLOOKUP(A643,'Meal Plan Combinations'!A$5:E$17,4,false),indirect(I$1),2,false)*D643+vlookup(VLOOKUP(A643,'Meal Plan Combinations'!A$5:E$17,5,false),indirect(I$1),2,false)*E643</f>
        <v>4076.314</v>
      </c>
      <c r="G643" s="173">
        <f>abs(Generate!H$5-F643)</f>
        <v>1006.314</v>
      </c>
    </row>
    <row r="644">
      <c r="A644" s="71" t="s">
        <v>59</v>
      </c>
      <c r="B644" s="71">
        <v>1.5</v>
      </c>
      <c r="C644" s="71">
        <v>3.0</v>
      </c>
      <c r="D644" s="71">
        <v>3.0</v>
      </c>
      <c r="E644" s="71">
        <v>0.5</v>
      </c>
      <c r="F644" s="172">
        <f>vlookup(VLOOKUP(A644,'Meal Plan Combinations'!A$5:E$17,2,false),indirect(I$1),2,false)*B644+vlookup(VLOOKUP(A644,'Meal Plan Combinations'!A$5:E$17,3,false),indirect(I$1),2,false)*C644+vlookup(VLOOKUP(A644,'Meal Plan Combinations'!A$5:E$17,4,false),indirect(I$1),2,false)*D644+vlookup(VLOOKUP(A644,'Meal Plan Combinations'!A$5:E$17,5,false),indirect(I$1),2,false)*E644</f>
        <v>3643.949</v>
      </c>
      <c r="G644" s="173">
        <f>abs(Generate!H$5-F644)</f>
        <v>573.949</v>
      </c>
    </row>
    <row r="645">
      <c r="A645" s="71" t="s">
        <v>59</v>
      </c>
      <c r="B645" s="71">
        <v>1.5</v>
      </c>
      <c r="C645" s="71">
        <v>3.0</v>
      </c>
      <c r="D645" s="71">
        <v>3.0</v>
      </c>
      <c r="E645" s="71">
        <v>1.0</v>
      </c>
      <c r="F645" s="172">
        <f>vlookup(VLOOKUP(A645,'Meal Plan Combinations'!A$5:E$17,2,false),indirect(I$1),2,false)*B645+vlookup(VLOOKUP(A645,'Meal Plan Combinations'!A$5:E$17,3,false),indirect(I$1),2,false)*C645+vlookup(VLOOKUP(A645,'Meal Plan Combinations'!A$5:E$17,4,false),indirect(I$1),2,false)*D645+vlookup(VLOOKUP(A645,'Meal Plan Combinations'!A$5:E$17,5,false),indirect(I$1),2,false)*E645</f>
        <v>3780.943</v>
      </c>
      <c r="G645" s="173">
        <f>abs(Generate!H$5-F645)</f>
        <v>710.943</v>
      </c>
    </row>
    <row r="646">
      <c r="A646" s="71" t="s">
        <v>59</v>
      </c>
      <c r="B646" s="71">
        <v>1.5</v>
      </c>
      <c r="C646" s="71">
        <v>3.0</v>
      </c>
      <c r="D646" s="71">
        <v>3.0</v>
      </c>
      <c r="E646" s="71">
        <v>1.5</v>
      </c>
      <c r="F646" s="172">
        <f>vlookup(VLOOKUP(A646,'Meal Plan Combinations'!A$5:E$17,2,false),indirect(I$1),2,false)*B646+vlookup(VLOOKUP(A646,'Meal Plan Combinations'!A$5:E$17,3,false),indirect(I$1),2,false)*C646+vlookup(VLOOKUP(A646,'Meal Plan Combinations'!A$5:E$17,4,false),indirect(I$1),2,false)*D646+vlookup(VLOOKUP(A646,'Meal Plan Combinations'!A$5:E$17,5,false),indirect(I$1),2,false)*E646</f>
        <v>3917.937</v>
      </c>
      <c r="G646" s="173">
        <f>abs(Generate!H$5-F646)</f>
        <v>847.937</v>
      </c>
    </row>
    <row r="647">
      <c r="A647" s="71" t="s">
        <v>59</v>
      </c>
      <c r="B647" s="71">
        <v>1.5</v>
      </c>
      <c r="C647" s="71">
        <v>3.0</v>
      </c>
      <c r="D647" s="71">
        <v>3.0</v>
      </c>
      <c r="E647" s="71">
        <v>2.0</v>
      </c>
      <c r="F647" s="172">
        <f>vlookup(VLOOKUP(A647,'Meal Plan Combinations'!A$5:E$17,2,false),indirect(I$1),2,false)*B647+vlookup(VLOOKUP(A647,'Meal Plan Combinations'!A$5:E$17,3,false),indirect(I$1),2,false)*C647+vlookup(VLOOKUP(A647,'Meal Plan Combinations'!A$5:E$17,4,false),indirect(I$1),2,false)*D647+vlookup(VLOOKUP(A647,'Meal Plan Combinations'!A$5:E$17,5,false),indirect(I$1),2,false)*E647</f>
        <v>4054.931</v>
      </c>
      <c r="G647" s="173">
        <f>abs(Generate!H$5-F647)</f>
        <v>984.931</v>
      </c>
    </row>
    <row r="648">
      <c r="A648" s="71" t="s">
        <v>59</v>
      </c>
      <c r="B648" s="71">
        <v>1.5</v>
      </c>
      <c r="C648" s="71">
        <v>3.0</v>
      </c>
      <c r="D648" s="71">
        <v>3.0</v>
      </c>
      <c r="E648" s="71">
        <v>2.5</v>
      </c>
      <c r="F648" s="172">
        <f>vlookup(VLOOKUP(A648,'Meal Plan Combinations'!A$5:E$17,2,false),indirect(I$1),2,false)*B648+vlookup(VLOOKUP(A648,'Meal Plan Combinations'!A$5:E$17,3,false),indirect(I$1),2,false)*C648+vlookup(VLOOKUP(A648,'Meal Plan Combinations'!A$5:E$17,4,false),indirect(I$1),2,false)*D648+vlookup(VLOOKUP(A648,'Meal Plan Combinations'!A$5:E$17,5,false),indirect(I$1),2,false)*E648</f>
        <v>4191.925</v>
      </c>
      <c r="G648" s="173">
        <f>abs(Generate!H$5-F648)</f>
        <v>1121.925</v>
      </c>
    </row>
    <row r="649">
      <c r="A649" s="71" t="s">
        <v>59</v>
      </c>
      <c r="B649" s="71">
        <v>1.5</v>
      </c>
      <c r="C649" s="71">
        <v>3.0</v>
      </c>
      <c r="D649" s="71">
        <v>3.0</v>
      </c>
      <c r="E649" s="71">
        <v>3.0</v>
      </c>
      <c r="F649" s="172">
        <f>vlookup(VLOOKUP(A649,'Meal Plan Combinations'!A$5:E$17,2,false),indirect(I$1),2,false)*B649+vlookup(VLOOKUP(A649,'Meal Plan Combinations'!A$5:E$17,3,false),indirect(I$1),2,false)*C649+vlookup(VLOOKUP(A649,'Meal Plan Combinations'!A$5:E$17,4,false),indirect(I$1),2,false)*D649+vlookup(VLOOKUP(A649,'Meal Plan Combinations'!A$5:E$17,5,false),indirect(I$1),2,false)*E649</f>
        <v>4328.919</v>
      </c>
      <c r="G649" s="173">
        <f>abs(Generate!H$5-F649)</f>
        <v>1258.919</v>
      </c>
    </row>
    <row r="650">
      <c r="A650" s="71" t="s">
        <v>59</v>
      </c>
      <c r="B650" s="71">
        <v>2.0</v>
      </c>
      <c r="C650" s="71">
        <v>0.5</v>
      </c>
      <c r="D650" s="71">
        <v>0.5</v>
      </c>
      <c r="E650" s="71">
        <v>0.5</v>
      </c>
      <c r="F650" s="172">
        <f>vlookup(VLOOKUP(A650,'Meal Plan Combinations'!A$5:E$17,2,false),indirect(I$1),2,false)*B650+vlookup(VLOOKUP(A650,'Meal Plan Combinations'!A$5:E$17,3,false),indirect(I$1),2,false)*C650+vlookup(VLOOKUP(A650,'Meal Plan Combinations'!A$5:E$17,4,false),indirect(I$1),2,false)*D650+vlookup(VLOOKUP(A650,'Meal Plan Combinations'!A$5:E$17,5,false),indirect(I$1),2,false)*E650</f>
        <v>1452.269</v>
      </c>
      <c r="G650" s="173">
        <f>abs(Generate!H$5-F650)</f>
        <v>1617.731</v>
      </c>
    </row>
    <row r="651">
      <c r="A651" s="71" t="s">
        <v>59</v>
      </c>
      <c r="B651" s="71">
        <v>2.0</v>
      </c>
      <c r="C651" s="71">
        <v>0.5</v>
      </c>
      <c r="D651" s="71">
        <v>0.5</v>
      </c>
      <c r="E651" s="71">
        <v>1.0</v>
      </c>
      <c r="F651" s="172">
        <f>vlookup(VLOOKUP(A651,'Meal Plan Combinations'!A$5:E$17,2,false),indirect(I$1),2,false)*B651+vlookup(VLOOKUP(A651,'Meal Plan Combinations'!A$5:E$17,3,false),indirect(I$1),2,false)*C651+vlookup(VLOOKUP(A651,'Meal Plan Combinations'!A$5:E$17,4,false),indirect(I$1),2,false)*D651+vlookup(VLOOKUP(A651,'Meal Plan Combinations'!A$5:E$17,5,false),indirect(I$1),2,false)*E651</f>
        <v>1589.263</v>
      </c>
      <c r="G651" s="173">
        <f>abs(Generate!H$5-F651)</f>
        <v>1480.737</v>
      </c>
    </row>
    <row r="652">
      <c r="A652" s="71" t="s">
        <v>59</v>
      </c>
      <c r="B652" s="71">
        <v>2.0</v>
      </c>
      <c r="C652" s="71">
        <v>0.5</v>
      </c>
      <c r="D652" s="71">
        <v>0.5</v>
      </c>
      <c r="E652" s="71">
        <v>1.5</v>
      </c>
      <c r="F652" s="172">
        <f>vlookup(VLOOKUP(A652,'Meal Plan Combinations'!A$5:E$17,2,false),indirect(I$1),2,false)*B652+vlookup(VLOOKUP(A652,'Meal Plan Combinations'!A$5:E$17,3,false),indirect(I$1),2,false)*C652+vlookup(VLOOKUP(A652,'Meal Plan Combinations'!A$5:E$17,4,false),indirect(I$1),2,false)*D652+vlookup(VLOOKUP(A652,'Meal Plan Combinations'!A$5:E$17,5,false),indirect(I$1),2,false)*E652</f>
        <v>1726.257</v>
      </c>
      <c r="G652" s="173">
        <f>abs(Generate!H$5-F652)</f>
        <v>1343.743</v>
      </c>
    </row>
    <row r="653">
      <c r="A653" s="71" t="s">
        <v>59</v>
      </c>
      <c r="B653" s="71">
        <v>2.0</v>
      </c>
      <c r="C653" s="71">
        <v>0.5</v>
      </c>
      <c r="D653" s="71">
        <v>0.5</v>
      </c>
      <c r="E653" s="71">
        <v>2.0</v>
      </c>
      <c r="F653" s="172">
        <f>vlookup(VLOOKUP(A653,'Meal Plan Combinations'!A$5:E$17,2,false),indirect(I$1),2,false)*B653+vlookup(VLOOKUP(A653,'Meal Plan Combinations'!A$5:E$17,3,false),indirect(I$1),2,false)*C653+vlookup(VLOOKUP(A653,'Meal Plan Combinations'!A$5:E$17,4,false),indirect(I$1),2,false)*D653+vlookup(VLOOKUP(A653,'Meal Plan Combinations'!A$5:E$17,5,false),indirect(I$1),2,false)*E653</f>
        <v>1863.251</v>
      </c>
      <c r="G653" s="173">
        <f>abs(Generate!H$5-F653)</f>
        <v>1206.749</v>
      </c>
    </row>
    <row r="654">
      <c r="A654" s="71" t="s">
        <v>59</v>
      </c>
      <c r="B654" s="71">
        <v>2.0</v>
      </c>
      <c r="C654" s="71">
        <v>0.5</v>
      </c>
      <c r="D654" s="71">
        <v>0.5</v>
      </c>
      <c r="E654" s="71">
        <v>2.5</v>
      </c>
      <c r="F654" s="172">
        <f>vlookup(VLOOKUP(A654,'Meal Plan Combinations'!A$5:E$17,2,false),indirect(I$1),2,false)*B654+vlookup(VLOOKUP(A654,'Meal Plan Combinations'!A$5:E$17,3,false),indirect(I$1),2,false)*C654+vlookup(VLOOKUP(A654,'Meal Plan Combinations'!A$5:E$17,4,false),indirect(I$1),2,false)*D654+vlookup(VLOOKUP(A654,'Meal Plan Combinations'!A$5:E$17,5,false),indirect(I$1),2,false)*E654</f>
        <v>2000.245</v>
      </c>
      <c r="G654" s="173">
        <f>abs(Generate!H$5-F654)</f>
        <v>1069.755</v>
      </c>
    </row>
    <row r="655">
      <c r="A655" s="71" t="s">
        <v>59</v>
      </c>
      <c r="B655" s="71">
        <v>2.0</v>
      </c>
      <c r="C655" s="71">
        <v>0.5</v>
      </c>
      <c r="D655" s="71">
        <v>0.5</v>
      </c>
      <c r="E655" s="71">
        <v>3.0</v>
      </c>
      <c r="F655" s="172">
        <f>vlookup(VLOOKUP(A655,'Meal Plan Combinations'!A$5:E$17,2,false),indirect(I$1),2,false)*B655+vlookup(VLOOKUP(A655,'Meal Plan Combinations'!A$5:E$17,3,false),indirect(I$1),2,false)*C655+vlookup(VLOOKUP(A655,'Meal Plan Combinations'!A$5:E$17,4,false),indirect(I$1),2,false)*D655+vlookup(VLOOKUP(A655,'Meal Plan Combinations'!A$5:E$17,5,false),indirect(I$1),2,false)*E655</f>
        <v>2137.239</v>
      </c>
      <c r="G655" s="173">
        <f>abs(Generate!H$5-F655)</f>
        <v>932.761</v>
      </c>
    </row>
    <row r="656">
      <c r="A656" s="71" t="s">
        <v>59</v>
      </c>
      <c r="B656" s="71">
        <v>2.0</v>
      </c>
      <c r="C656" s="71">
        <v>0.5</v>
      </c>
      <c r="D656" s="71">
        <v>1.0</v>
      </c>
      <c r="E656" s="71">
        <v>0.5</v>
      </c>
      <c r="F656" s="172">
        <f>vlookup(VLOOKUP(A656,'Meal Plan Combinations'!A$5:E$17,2,false),indirect(I$1),2,false)*B656+vlookup(VLOOKUP(A656,'Meal Plan Combinations'!A$5:E$17,3,false),indirect(I$1),2,false)*C656+vlookup(VLOOKUP(A656,'Meal Plan Combinations'!A$5:E$17,4,false),indirect(I$1),2,false)*D656+vlookup(VLOOKUP(A656,'Meal Plan Combinations'!A$5:E$17,5,false),indirect(I$1),2,false)*E656</f>
        <v>1704.874</v>
      </c>
      <c r="G656" s="173">
        <f>abs(Generate!H$5-F656)</f>
        <v>1365.126</v>
      </c>
    </row>
    <row r="657">
      <c r="A657" s="71" t="s">
        <v>59</v>
      </c>
      <c r="B657" s="71">
        <v>2.0</v>
      </c>
      <c r="C657" s="71">
        <v>0.5</v>
      </c>
      <c r="D657" s="71">
        <v>1.0</v>
      </c>
      <c r="E657" s="71">
        <v>1.0</v>
      </c>
      <c r="F657" s="172">
        <f>vlookup(VLOOKUP(A657,'Meal Plan Combinations'!A$5:E$17,2,false),indirect(I$1),2,false)*B657+vlookup(VLOOKUP(A657,'Meal Plan Combinations'!A$5:E$17,3,false),indirect(I$1),2,false)*C657+vlookup(VLOOKUP(A657,'Meal Plan Combinations'!A$5:E$17,4,false),indirect(I$1),2,false)*D657+vlookup(VLOOKUP(A657,'Meal Plan Combinations'!A$5:E$17,5,false),indirect(I$1),2,false)*E657</f>
        <v>1841.868</v>
      </c>
      <c r="G657" s="173">
        <f>abs(Generate!H$5-F657)</f>
        <v>1228.132</v>
      </c>
    </row>
    <row r="658">
      <c r="A658" s="71" t="s">
        <v>59</v>
      </c>
      <c r="B658" s="71">
        <v>2.0</v>
      </c>
      <c r="C658" s="71">
        <v>0.5</v>
      </c>
      <c r="D658" s="71">
        <v>1.0</v>
      </c>
      <c r="E658" s="71">
        <v>1.5</v>
      </c>
      <c r="F658" s="172">
        <f>vlookup(VLOOKUP(A658,'Meal Plan Combinations'!A$5:E$17,2,false),indirect(I$1),2,false)*B658+vlookup(VLOOKUP(A658,'Meal Plan Combinations'!A$5:E$17,3,false),indirect(I$1),2,false)*C658+vlookup(VLOOKUP(A658,'Meal Plan Combinations'!A$5:E$17,4,false),indirect(I$1),2,false)*D658+vlookup(VLOOKUP(A658,'Meal Plan Combinations'!A$5:E$17,5,false),indirect(I$1),2,false)*E658</f>
        <v>1978.862</v>
      </c>
      <c r="G658" s="173">
        <f>abs(Generate!H$5-F658)</f>
        <v>1091.138</v>
      </c>
    </row>
    <row r="659">
      <c r="A659" s="71" t="s">
        <v>59</v>
      </c>
      <c r="B659" s="71">
        <v>2.0</v>
      </c>
      <c r="C659" s="71">
        <v>0.5</v>
      </c>
      <c r="D659" s="71">
        <v>1.0</v>
      </c>
      <c r="E659" s="71">
        <v>2.0</v>
      </c>
      <c r="F659" s="172">
        <f>vlookup(VLOOKUP(A659,'Meal Plan Combinations'!A$5:E$17,2,false),indirect(I$1),2,false)*B659+vlookup(VLOOKUP(A659,'Meal Plan Combinations'!A$5:E$17,3,false),indirect(I$1),2,false)*C659+vlookup(VLOOKUP(A659,'Meal Plan Combinations'!A$5:E$17,4,false),indirect(I$1),2,false)*D659+vlookup(VLOOKUP(A659,'Meal Plan Combinations'!A$5:E$17,5,false),indirect(I$1),2,false)*E659</f>
        <v>2115.856</v>
      </c>
      <c r="G659" s="173">
        <f>abs(Generate!H$5-F659)</f>
        <v>954.144</v>
      </c>
    </row>
    <row r="660">
      <c r="A660" s="71" t="s">
        <v>59</v>
      </c>
      <c r="B660" s="71">
        <v>2.0</v>
      </c>
      <c r="C660" s="71">
        <v>0.5</v>
      </c>
      <c r="D660" s="71">
        <v>1.0</v>
      </c>
      <c r="E660" s="71">
        <v>2.5</v>
      </c>
      <c r="F660" s="172">
        <f>vlookup(VLOOKUP(A660,'Meal Plan Combinations'!A$5:E$17,2,false),indirect(I$1),2,false)*B660+vlookup(VLOOKUP(A660,'Meal Plan Combinations'!A$5:E$17,3,false),indirect(I$1),2,false)*C660+vlookup(VLOOKUP(A660,'Meal Plan Combinations'!A$5:E$17,4,false),indirect(I$1),2,false)*D660+vlookup(VLOOKUP(A660,'Meal Plan Combinations'!A$5:E$17,5,false),indirect(I$1),2,false)*E660</f>
        <v>2252.85</v>
      </c>
      <c r="G660" s="173">
        <f>abs(Generate!H$5-F660)</f>
        <v>817.15</v>
      </c>
    </row>
    <row r="661">
      <c r="A661" s="71" t="s">
        <v>59</v>
      </c>
      <c r="B661" s="71">
        <v>2.0</v>
      </c>
      <c r="C661" s="71">
        <v>0.5</v>
      </c>
      <c r="D661" s="71">
        <v>1.0</v>
      </c>
      <c r="E661" s="71">
        <v>3.0</v>
      </c>
      <c r="F661" s="172">
        <f>vlookup(VLOOKUP(A661,'Meal Plan Combinations'!A$5:E$17,2,false),indirect(I$1),2,false)*B661+vlookup(VLOOKUP(A661,'Meal Plan Combinations'!A$5:E$17,3,false),indirect(I$1),2,false)*C661+vlookup(VLOOKUP(A661,'Meal Plan Combinations'!A$5:E$17,4,false),indirect(I$1),2,false)*D661+vlookup(VLOOKUP(A661,'Meal Plan Combinations'!A$5:E$17,5,false),indirect(I$1),2,false)*E661</f>
        <v>2389.844</v>
      </c>
      <c r="G661" s="173">
        <f>abs(Generate!H$5-F661)</f>
        <v>680.156</v>
      </c>
    </row>
    <row r="662">
      <c r="A662" s="71" t="s">
        <v>59</v>
      </c>
      <c r="B662" s="71">
        <v>2.0</v>
      </c>
      <c r="C662" s="71">
        <v>0.5</v>
      </c>
      <c r="D662" s="71">
        <v>1.5</v>
      </c>
      <c r="E662" s="71">
        <v>0.5</v>
      </c>
      <c r="F662" s="172">
        <f>vlookup(VLOOKUP(A662,'Meal Plan Combinations'!A$5:E$17,2,false),indirect(I$1),2,false)*B662+vlookup(VLOOKUP(A662,'Meal Plan Combinations'!A$5:E$17,3,false),indirect(I$1),2,false)*C662+vlookup(VLOOKUP(A662,'Meal Plan Combinations'!A$5:E$17,4,false),indirect(I$1),2,false)*D662+vlookup(VLOOKUP(A662,'Meal Plan Combinations'!A$5:E$17,5,false),indirect(I$1),2,false)*E662</f>
        <v>1957.479</v>
      </c>
      <c r="G662" s="173">
        <f>abs(Generate!H$5-F662)</f>
        <v>1112.521</v>
      </c>
    </row>
    <row r="663">
      <c r="A663" s="71" t="s">
        <v>59</v>
      </c>
      <c r="B663" s="71">
        <v>2.0</v>
      </c>
      <c r="C663" s="71">
        <v>0.5</v>
      </c>
      <c r="D663" s="71">
        <v>1.5</v>
      </c>
      <c r="E663" s="71">
        <v>1.0</v>
      </c>
      <c r="F663" s="172">
        <f>vlookup(VLOOKUP(A663,'Meal Plan Combinations'!A$5:E$17,2,false),indirect(I$1),2,false)*B663+vlookup(VLOOKUP(A663,'Meal Plan Combinations'!A$5:E$17,3,false),indirect(I$1),2,false)*C663+vlookup(VLOOKUP(A663,'Meal Plan Combinations'!A$5:E$17,4,false),indirect(I$1),2,false)*D663+vlookup(VLOOKUP(A663,'Meal Plan Combinations'!A$5:E$17,5,false),indirect(I$1),2,false)*E663</f>
        <v>2094.473</v>
      </c>
      <c r="G663" s="173">
        <f>abs(Generate!H$5-F663)</f>
        <v>975.527</v>
      </c>
    </row>
    <row r="664">
      <c r="A664" s="71" t="s">
        <v>59</v>
      </c>
      <c r="B664" s="71">
        <v>2.0</v>
      </c>
      <c r="C664" s="71">
        <v>0.5</v>
      </c>
      <c r="D664" s="71">
        <v>1.5</v>
      </c>
      <c r="E664" s="71">
        <v>1.5</v>
      </c>
      <c r="F664" s="172">
        <f>vlookup(VLOOKUP(A664,'Meal Plan Combinations'!A$5:E$17,2,false),indirect(I$1),2,false)*B664+vlookup(VLOOKUP(A664,'Meal Plan Combinations'!A$5:E$17,3,false),indirect(I$1),2,false)*C664+vlookup(VLOOKUP(A664,'Meal Plan Combinations'!A$5:E$17,4,false),indirect(I$1),2,false)*D664+vlookup(VLOOKUP(A664,'Meal Plan Combinations'!A$5:E$17,5,false),indirect(I$1),2,false)*E664</f>
        <v>2231.467</v>
      </c>
      <c r="G664" s="173">
        <f>abs(Generate!H$5-F664)</f>
        <v>838.533</v>
      </c>
    </row>
    <row r="665">
      <c r="A665" s="71" t="s">
        <v>59</v>
      </c>
      <c r="B665" s="71">
        <v>2.0</v>
      </c>
      <c r="C665" s="71">
        <v>0.5</v>
      </c>
      <c r="D665" s="71">
        <v>1.5</v>
      </c>
      <c r="E665" s="71">
        <v>2.0</v>
      </c>
      <c r="F665" s="172">
        <f>vlookup(VLOOKUP(A665,'Meal Plan Combinations'!A$5:E$17,2,false),indirect(I$1),2,false)*B665+vlookup(VLOOKUP(A665,'Meal Plan Combinations'!A$5:E$17,3,false),indirect(I$1),2,false)*C665+vlookup(VLOOKUP(A665,'Meal Plan Combinations'!A$5:E$17,4,false),indirect(I$1),2,false)*D665+vlookup(VLOOKUP(A665,'Meal Plan Combinations'!A$5:E$17,5,false),indirect(I$1),2,false)*E665</f>
        <v>2368.461</v>
      </c>
      <c r="G665" s="173">
        <f>abs(Generate!H$5-F665)</f>
        <v>701.539</v>
      </c>
    </row>
    <row r="666">
      <c r="A666" s="71" t="s">
        <v>59</v>
      </c>
      <c r="B666" s="71">
        <v>2.0</v>
      </c>
      <c r="C666" s="71">
        <v>0.5</v>
      </c>
      <c r="D666" s="71">
        <v>1.5</v>
      </c>
      <c r="E666" s="71">
        <v>2.5</v>
      </c>
      <c r="F666" s="172">
        <f>vlookup(VLOOKUP(A666,'Meal Plan Combinations'!A$5:E$17,2,false),indirect(I$1),2,false)*B666+vlookup(VLOOKUP(A666,'Meal Plan Combinations'!A$5:E$17,3,false),indirect(I$1),2,false)*C666+vlookup(VLOOKUP(A666,'Meal Plan Combinations'!A$5:E$17,4,false),indirect(I$1),2,false)*D666+vlookup(VLOOKUP(A666,'Meal Plan Combinations'!A$5:E$17,5,false),indirect(I$1),2,false)*E666</f>
        <v>2505.455</v>
      </c>
      <c r="G666" s="173">
        <f>abs(Generate!H$5-F666)</f>
        <v>564.545</v>
      </c>
    </row>
    <row r="667">
      <c r="A667" s="71" t="s">
        <v>59</v>
      </c>
      <c r="B667" s="71">
        <v>2.0</v>
      </c>
      <c r="C667" s="71">
        <v>0.5</v>
      </c>
      <c r="D667" s="71">
        <v>1.5</v>
      </c>
      <c r="E667" s="71">
        <v>3.0</v>
      </c>
      <c r="F667" s="172">
        <f>vlookup(VLOOKUP(A667,'Meal Plan Combinations'!A$5:E$17,2,false),indirect(I$1),2,false)*B667+vlookup(VLOOKUP(A667,'Meal Plan Combinations'!A$5:E$17,3,false),indirect(I$1),2,false)*C667+vlookup(VLOOKUP(A667,'Meal Plan Combinations'!A$5:E$17,4,false),indirect(I$1),2,false)*D667+vlookup(VLOOKUP(A667,'Meal Plan Combinations'!A$5:E$17,5,false),indirect(I$1),2,false)*E667</f>
        <v>2642.449</v>
      </c>
      <c r="G667" s="173">
        <f>abs(Generate!H$5-F667)</f>
        <v>427.551</v>
      </c>
    </row>
    <row r="668">
      <c r="A668" s="71" t="s">
        <v>59</v>
      </c>
      <c r="B668" s="71">
        <v>2.0</v>
      </c>
      <c r="C668" s="71">
        <v>0.5</v>
      </c>
      <c r="D668" s="71">
        <v>2.0</v>
      </c>
      <c r="E668" s="71">
        <v>0.5</v>
      </c>
      <c r="F668" s="172">
        <f>vlookup(VLOOKUP(A668,'Meal Plan Combinations'!A$5:E$17,2,false),indirect(I$1),2,false)*B668+vlookup(VLOOKUP(A668,'Meal Plan Combinations'!A$5:E$17,3,false),indirect(I$1),2,false)*C668+vlookup(VLOOKUP(A668,'Meal Plan Combinations'!A$5:E$17,4,false),indirect(I$1),2,false)*D668+vlookup(VLOOKUP(A668,'Meal Plan Combinations'!A$5:E$17,5,false),indirect(I$1),2,false)*E668</f>
        <v>2210.084</v>
      </c>
      <c r="G668" s="173">
        <f>abs(Generate!H$5-F668)</f>
        <v>859.916</v>
      </c>
    </row>
    <row r="669">
      <c r="A669" s="71" t="s">
        <v>59</v>
      </c>
      <c r="B669" s="71">
        <v>2.0</v>
      </c>
      <c r="C669" s="71">
        <v>0.5</v>
      </c>
      <c r="D669" s="71">
        <v>2.0</v>
      </c>
      <c r="E669" s="71">
        <v>1.0</v>
      </c>
      <c r="F669" s="172">
        <f>vlookup(VLOOKUP(A669,'Meal Plan Combinations'!A$5:E$17,2,false),indirect(I$1),2,false)*B669+vlookup(VLOOKUP(A669,'Meal Plan Combinations'!A$5:E$17,3,false),indirect(I$1),2,false)*C669+vlookup(VLOOKUP(A669,'Meal Plan Combinations'!A$5:E$17,4,false),indirect(I$1),2,false)*D669+vlookup(VLOOKUP(A669,'Meal Plan Combinations'!A$5:E$17,5,false),indirect(I$1),2,false)*E669</f>
        <v>2347.078</v>
      </c>
      <c r="G669" s="173">
        <f>abs(Generate!H$5-F669)</f>
        <v>722.922</v>
      </c>
    </row>
    <row r="670">
      <c r="A670" s="71" t="s">
        <v>59</v>
      </c>
      <c r="B670" s="71">
        <v>2.0</v>
      </c>
      <c r="C670" s="71">
        <v>0.5</v>
      </c>
      <c r="D670" s="71">
        <v>2.0</v>
      </c>
      <c r="E670" s="71">
        <v>1.5</v>
      </c>
      <c r="F670" s="172">
        <f>vlookup(VLOOKUP(A670,'Meal Plan Combinations'!A$5:E$17,2,false),indirect(I$1),2,false)*B670+vlookup(VLOOKUP(A670,'Meal Plan Combinations'!A$5:E$17,3,false),indirect(I$1),2,false)*C670+vlookup(VLOOKUP(A670,'Meal Plan Combinations'!A$5:E$17,4,false),indirect(I$1),2,false)*D670+vlookup(VLOOKUP(A670,'Meal Plan Combinations'!A$5:E$17,5,false),indirect(I$1),2,false)*E670</f>
        <v>2484.072</v>
      </c>
      <c r="G670" s="173">
        <f>abs(Generate!H$5-F670)</f>
        <v>585.928</v>
      </c>
    </row>
    <row r="671">
      <c r="A671" s="71" t="s">
        <v>59</v>
      </c>
      <c r="B671" s="71">
        <v>2.0</v>
      </c>
      <c r="C671" s="71">
        <v>0.5</v>
      </c>
      <c r="D671" s="71">
        <v>2.0</v>
      </c>
      <c r="E671" s="71">
        <v>2.0</v>
      </c>
      <c r="F671" s="172">
        <f>vlookup(VLOOKUP(A671,'Meal Plan Combinations'!A$5:E$17,2,false),indirect(I$1),2,false)*B671+vlookup(VLOOKUP(A671,'Meal Plan Combinations'!A$5:E$17,3,false),indirect(I$1),2,false)*C671+vlookup(VLOOKUP(A671,'Meal Plan Combinations'!A$5:E$17,4,false),indirect(I$1),2,false)*D671+vlookup(VLOOKUP(A671,'Meal Plan Combinations'!A$5:E$17,5,false),indirect(I$1),2,false)*E671</f>
        <v>2621.066</v>
      </c>
      <c r="G671" s="173">
        <f>abs(Generate!H$5-F671)</f>
        <v>448.934</v>
      </c>
    </row>
    <row r="672">
      <c r="A672" s="71" t="s">
        <v>59</v>
      </c>
      <c r="B672" s="71">
        <v>2.0</v>
      </c>
      <c r="C672" s="71">
        <v>0.5</v>
      </c>
      <c r="D672" s="71">
        <v>2.0</v>
      </c>
      <c r="E672" s="71">
        <v>2.5</v>
      </c>
      <c r="F672" s="172">
        <f>vlookup(VLOOKUP(A672,'Meal Plan Combinations'!A$5:E$17,2,false),indirect(I$1),2,false)*B672+vlookup(VLOOKUP(A672,'Meal Plan Combinations'!A$5:E$17,3,false),indirect(I$1),2,false)*C672+vlookup(VLOOKUP(A672,'Meal Plan Combinations'!A$5:E$17,4,false),indirect(I$1),2,false)*D672+vlookup(VLOOKUP(A672,'Meal Plan Combinations'!A$5:E$17,5,false),indirect(I$1),2,false)*E672</f>
        <v>2758.06</v>
      </c>
      <c r="G672" s="173">
        <f>abs(Generate!H$5-F672)</f>
        <v>311.94</v>
      </c>
    </row>
    <row r="673">
      <c r="A673" s="71" t="s">
        <v>59</v>
      </c>
      <c r="B673" s="71">
        <v>2.0</v>
      </c>
      <c r="C673" s="71">
        <v>0.5</v>
      </c>
      <c r="D673" s="71">
        <v>2.0</v>
      </c>
      <c r="E673" s="71">
        <v>3.0</v>
      </c>
      <c r="F673" s="172">
        <f>vlookup(VLOOKUP(A673,'Meal Plan Combinations'!A$5:E$17,2,false),indirect(I$1),2,false)*B673+vlookup(VLOOKUP(A673,'Meal Plan Combinations'!A$5:E$17,3,false),indirect(I$1),2,false)*C673+vlookup(VLOOKUP(A673,'Meal Plan Combinations'!A$5:E$17,4,false),indirect(I$1),2,false)*D673+vlookup(VLOOKUP(A673,'Meal Plan Combinations'!A$5:E$17,5,false),indirect(I$1),2,false)*E673</f>
        <v>2895.054</v>
      </c>
      <c r="G673" s="173">
        <f>abs(Generate!H$5-F673)</f>
        <v>174.946</v>
      </c>
    </row>
    <row r="674">
      <c r="A674" s="71" t="s">
        <v>59</v>
      </c>
      <c r="B674" s="71">
        <v>2.0</v>
      </c>
      <c r="C674" s="71">
        <v>0.5</v>
      </c>
      <c r="D674" s="71">
        <v>2.5</v>
      </c>
      <c r="E674" s="71">
        <v>0.5</v>
      </c>
      <c r="F674" s="172">
        <f>vlookup(VLOOKUP(A674,'Meal Plan Combinations'!A$5:E$17,2,false),indirect(I$1),2,false)*B674+vlookup(VLOOKUP(A674,'Meal Plan Combinations'!A$5:E$17,3,false),indirect(I$1),2,false)*C674+vlookup(VLOOKUP(A674,'Meal Plan Combinations'!A$5:E$17,4,false),indirect(I$1),2,false)*D674+vlookup(VLOOKUP(A674,'Meal Plan Combinations'!A$5:E$17,5,false),indirect(I$1),2,false)*E674</f>
        <v>2462.689</v>
      </c>
      <c r="G674" s="173">
        <f>abs(Generate!H$5-F674)</f>
        <v>607.311</v>
      </c>
    </row>
    <row r="675">
      <c r="A675" s="71" t="s">
        <v>59</v>
      </c>
      <c r="B675" s="71">
        <v>2.0</v>
      </c>
      <c r="C675" s="71">
        <v>0.5</v>
      </c>
      <c r="D675" s="71">
        <v>2.5</v>
      </c>
      <c r="E675" s="71">
        <v>1.0</v>
      </c>
      <c r="F675" s="172">
        <f>vlookup(VLOOKUP(A675,'Meal Plan Combinations'!A$5:E$17,2,false),indirect(I$1),2,false)*B675+vlookup(VLOOKUP(A675,'Meal Plan Combinations'!A$5:E$17,3,false),indirect(I$1),2,false)*C675+vlookup(VLOOKUP(A675,'Meal Plan Combinations'!A$5:E$17,4,false),indirect(I$1),2,false)*D675+vlookup(VLOOKUP(A675,'Meal Plan Combinations'!A$5:E$17,5,false),indirect(I$1),2,false)*E675</f>
        <v>2599.683</v>
      </c>
      <c r="G675" s="173">
        <f>abs(Generate!H$5-F675)</f>
        <v>470.317</v>
      </c>
    </row>
    <row r="676">
      <c r="A676" s="71" t="s">
        <v>59</v>
      </c>
      <c r="B676" s="71">
        <v>2.0</v>
      </c>
      <c r="C676" s="71">
        <v>0.5</v>
      </c>
      <c r="D676" s="71">
        <v>2.5</v>
      </c>
      <c r="E676" s="71">
        <v>1.5</v>
      </c>
      <c r="F676" s="172">
        <f>vlookup(VLOOKUP(A676,'Meal Plan Combinations'!A$5:E$17,2,false),indirect(I$1),2,false)*B676+vlookup(VLOOKUP(A676,'Meal Plan Combinations'!A$5:E$17,3,false),indirect(I$1),2,false)*C676+vlookup(VLOOKUP(A676,'Meal Plan Combinations'!A$5:E$17,4,false),indirect(I$1),2,false)*D676+vlookup(VLOOKUP(A676,'Meal Plan Combinations'!A$5:E$17,5,false),indirect(I$1),2,false)*E676</f>
        <v>2736.677</v>
      </c>
      <c r="G676" s="173">
        <f>abs(Generate!H$5-F676)</f>
        <v>333.323</v>
      </c>
    </row>
    <row r="677">
      <c r="A677" s="71" t="s">
        <v>59</v>
      </c>
      <c r="B677" s="71">
        <v>2.0</v>
      </c>
      <c r="C677" s="71">
        <v>0.5</v>
      </c>
      <c r="D677" s="71">
        <v>2.5</v>
      </c>
      <c r="E677" s="71">
        <v>2.0</v>
      </c>
      <c r="F677" s="172">
        <f>vlookup(VLOOKUP(A677,'Meal Plan Combinations'!A$5:E$17,2,false),indirect(I$1),2,false)*B677+vlookup(VLOOKUP(A677,'Meal Plan Combinations'!A$5:E$17,3,false),indirect(I$1),2,false)*C677+vlookup(VLOOKUP(A677,'Meal Plan Combinations'!A$5:E$17,4,false),indirect(I$1),2,false)*D677+vlookup(VLOOKUP(A677,'Meal Plan Combinations'!A$5:E$17,5,false),indirect(I$1),2,false)*E677</f>
        <v>2873.671</v>
      </c>
      <c r="G677" s="173">
        <f>abs(Generate!H$5-F677)</f>
        <v>196.329</v>
      </c>
    </row>
    <row r="678">
      <c r="A678" s="71" t="s">
        <v>59</v>
      </c>
      <c r="B678" s="71">
        <v>2.0</v>
      </c>
      <c r="C678" s="71">
        <v>0.5</v>
      </c>
      <c r="D678" s="71">
        <v>2.5</v>
      </c>
      <c r="E678" s="71">
        <v>2.5</v>
      </c>
      <c r="F678" s="172">
        <f>vlookup(VLOOKUP(A678,'Meal Plan Combinations'!A$5:E$17,2,false),indirect(I$1),2,false)*B678+vlookup(VLOOKUP(A678,'Meal Plan Combinations'!A$5:E$17,3,false),indirect(I$1),2,false)*C678+vlookup(VLOOKUP(A678,'Meal Plan Combinations'!A$5:E$17,4,false),indirect(I$1),2,false)*D678+vlookup(VLOOKUP(A678,'Meal Plan Combinations'!A$5:E$17,5,false),indirect(I$1),2,false)*E678</f>
        <v>3010.665</v>
      </c>
      <c r="G678" s="173">
        <f>abs(Generate!H$5-F678)</f>
        <v>59.335</v>
      </c>
    </row>
    <row r="679">
      <c r="A679" s="71" t="s">
        <v>59</v>
      </c>
      <c r="B679" s="71">
        <v>2.0</v>
      </c>
      <c r="C679" s="71">
        <v>0.5</v>
      </c>
      <c r="D679" s="71">
        <v>2.5</v>
      </c>
      <c r="E679" s="71">
        <v>3.0</v>
      </c>
      <c r="F679" s="172">
        <f>vlookup(VLOOKUP(A679,'Meal Plan Combinations'!A$5:E$17,2,false),indirect(I$1),2,false)*B679+vlookup(VLOOKUP(A679,'Meal Plan Combinations'!A$5:E$17,3,false),indirect(I$1),2,false)*C679+vlookup(VLOOKUP(A679,'Meal Plan Combinations'!A$5:E$17,4,false),indirect(I$1),2,false)*D679+vlookup(VLOOKUP(A679,'Meal Plan Combinations'!A$5:E$17,5,false),indirect(I$1),2,false)*E679</f>
        <v>3147.659</v>
      </c>
      <c r="G679" s="173">
        <f>abs(Generate!H$5-F679)</f>
        <v>77.659</v>
      </c>
    </row>
    <row r="680">
      <c r="A680" s="71" t="s">
        <v>59</v>
      </c>
      <c r="B680" s="71">
        <v>2.0</v>
      </c>
      <c r="C680" s="71">
        <v>0.5</v>
      </c>
      <c r="D680" s="71">
        <v>3.0</v>
      </c>
      <c r="E680" s="71">
        <v>0.5</v>
      </c>
      <c r="F680" s="172">
        <f>vlookup(VLOOKUP(A680,'Meal Plan Combinations'!A$5:E$17,2,false),indirect(I$1),2,false)*B680+vlookup(VLOOKUP(A680,'Meal Plan Combinations'!A$5:E$17,3,false),indirect(I$1),2,false)*C680+vlookup(VLOOKUP(A680,'Meal Plan Combinations'!A$5:E$17,4,false),indirect(I$1),2,false)*D680+vlookup(VLOOKUP(A680,'Meal Plan Combinations'!A$5:E$17,5,false),indirect(I$1),2,false)*E680</f>
        <v>2715.294</v>
      </c>
      <c r="G680" s="173">
        <f>abs(Generate!H$5-F680)</f>
        <v>354.706</v>
      </c>
    </row>
    <row r="681">
      <c r="A681" s="71" t="s">
        <v>59</v>
      </c>
      <c r="B681" s="71">
        <v>2.0</v>
      </c>
      <c r="C681" s="71">
        <v>0.5</v>
      </c>
      <c r="D681" s="71">
        <v>3.0</v>
      </c>
      <c r="E681" s="71">
        <v>1.0</v>
      </c>
      <c r="F681" s="172">
        <f>vlookup(VLOOKUP(A681,'Meal Plan Combinations'!A$5:E$17,2,false),indirect(I$1),2,false)*B681+vlookup(VLOOKUP(A681,'Meal Plan Combinations'!A$5:E$17,3,false),indirect(I$1),2,false)*C681+vlookup(VLOOKUP(A681,'Meal Plan Combinations'!A$5:E$17,4,false),indirect(I$1),2,false)*D681+vlookup(VLOOKUP(A681,'Meal Plan Combinations'!A$5:E$17,5,false),indirect(I$1),2,false)*E681</f>
        <v>2852.288</v>
      </c>
      <c r="G681" s="173">
        <f>abs(Generate!H$5-F681)</f>
        <v>217.712</v>
      </c>
    </row>
    <row r="682">
      <c r="A682" s="71" t="s">
        <v>59</v>
      </c>
      <c r="B682" s="71">
        <v>2.0</v>
      </c>
      <c r="C682" s="71">
        <v>0.5</v>
      </c>
      <c r="D682" s="71">
        <v>3.0</v>
      </c>
      <c r="E682" s="71">
        <v>1.5</v>
      </c>
      <c r="F682" s="172">
        <f>vlookup(VLOOKUP(A682,'Meal Plan Combinations'!A$5:E$17,2,false),indirect(I$1),2,false)*B682+vlookup(VLOOKUP(A682,'Meal Plan Combinations'!A$5:E$17,3,false),indirect(I$1),2,false)*C682+vlookup(VLOOKUP(A682,'Meal Plan Combinations'!A$5:E$17,4,false),indirect(I$1),2,false)*D682+vlookup(VLOOKUP(A682,'Meal Plan Combinations'!A$5:E$17,5,false),indirect(I$1),2,false)*E682</f>
        <v>2989.282</v>
      </c>
      <c r="G682" s="173">
        <f>abs(Generate!H$5-F682)</f>
        <v>80.718</v>
      </c>
    </row>
    <row r="683">
      <c r="A683" s="71" t="s">
        <v>59</v>
      </c>
      <c r="B683" s="71">
        <v>2.0</v>
      </c>
      <c r="C683" s="71">
        <v>0.5</v>
      </c>
      <c r="D683" s="71">
        <v>3.0</v>
      </c>
      <c r="E683" s="71">
        <v>2.0</v>
      </c>
      <c r="F683" s="172">
        <f>vlookup(VLOOKUP(A683,'Meal Plan Combinations'!A$5:E$17,2,false),indirect(I$1),2,false)*B683+vlookup(VLOOKUP(A683,'Meal Plan Combinations'!A$5:E$17,3,false),indirect(I$1),2,false)*C683+vlookup(VLOOKUP(A683,'Meal Plan Combinations'!A$5:E$17,4,false),indirect(I$1),2,false)*D683+vlookup(VLOOKUP(A683,'Meal Plan Combinations'!A$5:E$17,5,false),indirect(I$1),2,false)*E683</f>
        <v>3126.276</v>
      </c>
      <c r="G683" s="173">
        <f>abs(Generate!H$5-F683)</f>
        <v>56.276</v>
      </c>
    </row>
    <row r="684">
      <c r="A684" s="71" t="s">
        <v>59</v>
      </c>
      <c r="B684" s="71">
        <v>2.0</v>
      </c>
      <c r="C684" s="71">
        <v>0.5</v>
      </c>
      <c r="D684" s="71">
        <v>3.0</v>
      </c>
      <c r="E684" s="71">
        <v>2.5</v>
      </c>
      <c r="F684" s="172">
        <f>vlookup(VLOOKUP(A684,'Meal Plan Combinations'!A$5:E$17,2,false),indirect(I$1),2,false)*B684+vlookup(VLOOKUP(A684,'Meal Plan Combinations'!A$5:E$17,3,false),indirect(I$1),2,false)*C684+vlookup(VLOOKUP(A684,'Meal Plan Combinations'!A$5:E$17,4,false),indirect(I$1),2,false)*D684+vlookup(VLOOKUP(A684,'Meal Plan Combinations'!A$5:E$17,5,false),indirect(I$1),2,false)*E684</f>
        <v>3263.27</v>
      </c>
      <c r="G684" s="173">
        <f>abs(Generate!H$5-F684)</f>
        <v>193.27</v>
      </c>
    </row>
    <row r="685">
      <c r="A685" s="71" t="s">
        <v>59</v>
      </c>
      <c r="B685" s="71">
        <v>2.0</v>
      </c>
      <c r="C685" s="71">
        <v>0.5</v>
      </c>
      <c r="D685" s="71">
        <v>3.0</v>
      </c>
      <c r="E685" s="71">
        <v>3.0</v>
      </c>
      <c r="F685" s="172">
        <f>vlookup(VLOOKUP(A685,'Meal Plan Combinations'!A$5:E$17,2,false),indirect(I$1),2,false)*B685+vlookup(VLOOKUP(A685,'Meal Plan Combinations'!A$5:E$17,3,false),indirect(I$1),2,false)*C685+vlookup(VLOOKUP(A685,'Meal Plan Combinations'!A$5:E$17,4,false),indirect(I$1),2,false)*D685+vlookup(VLOOKUP(A685,'Meal Plan Combinations'!A$5:E$17,5,false),indirect(I$1),2,false)*E685</f>
        <v>3400.264</v>
      </c>
      <c r="G685" s="173">
        <f>abs(Generate!H$5-F685)</f>
        <v>330.264</v>
      </c>
    </row>
    <row r="686">
      <c r="A686" s="71" t="s">
        <v>59</v>
      </c>
      <c r="B686" s="71">
        <v>2.0</v>
      </c>
      <c r="C686" s="71">
        <v>1.0</v>
      </c>
      <c r="D686" s="71">
        <v>0.5</v>
      </c>
      <c r="E686" s="71">
        <v>0.5</v>
      </c>
      <c r="F686" s="172">
        <f>vlookup(VLOOKUP(A686,'Meal Plan Combinations'!A$5:E$17,2,false),indirect(I$1),2,false)*B686+vlookup(VLOOKUP(A686,'Meal Plan Combinations'!A$5:E$17,3,false),indirect(I$1),2,false)*C686+vlookup(VLOOKUP(A686,'Meal Plan Combinations'!A$5:E$17,4,false),indirect(I$1),2,false)*D686+vlookup(VLOOKUP(A686,'Meal Plan Combinations'!A$5:E$17,5,false),indirect(I$1),2,false)*E686</f>
        <v>1679.759</v>
      </c>
      <c r="G686" s="173">
        <f>abs(Generate!H$5-F686)</f>
        <v>1390.241</v>
      </c>
    </row>
    <row r="687">
      <c r="A687" s="71" t="s">
        <v>59</v>
      </c>
      <c r="B687" s="71">
        <v>2.0</v>
      </c>
      <c r="C687" s="71">
        <v>1.0</v>
      </c>
      <c r="D687" s="71">
        <v>0.5</v>
      </c>
      <c r="E687" s="71">
        <v>1.0</v>
      </c>
      <c r="F687" s="172">
        <f>vlookup(VLOOKUP(A687,'Meal Plan Combinations'!A$5:E$17,2,false),indirect(I$1),2,false)*B687+vlookup(VLOOKUP(A687,'Meal Plan Combinations'!A$5:E$17,3,false),indirect(I$1),2,false)*C687+vlookup(VLOOKUP(A687,'Meal Plan Combinations'!A$5:E$17,4,false),indirect(I$1),2,false)*D687+vlookup(VLOOKUP(A687,'Meal Plan Combinations'!A$5:E$17,5,false),indirect(I$1),2,false)*E687</f>
        <v>1816.753</v>
      </c>
      <c r="G687" s="173">
        <f>abs(Generate!H$5-F687)</f>
        <v>1253.247</v>
      </c>
    </row>
    <row r="688">
      <c r="A688" s="71" t="s">
        <v>59</v>
      </c>
      <c r="B688" s="71">
        <v>2.0</v>
      </c>
      <c r="C688" s="71">
        <v>1.0</v>
      </c>
      <c r="D688" s="71">
        <v>0.5</v>
      </c>
      <c r="E688" s="71">
        <v>1.5</v>
      </c>
      <c r="F688" s="172">
        <f>vlookup(VLOOKUP(A688,'Meal Plan Combinations'!A$5:E$17,2,false),indirect(I$1),2,false)*B688+vlookup(VLOOKUP(A688,'Meal Plan Combinations'!A$5:E$17,3,false),indirect(I$1),2,false)*C688+vlookup(VLOOKUP(A688,'Meal Plan Combinations'!A$5:E$17,4,false),indirect(I$1),2,false)*D688+vlookup(VLOOKUP(A688,'Meal Plan Combinations'!A$5:E$17,5,false),indirect(I$1),2,false)*E688</f>
        <v>1953.747</v>
      </c>
      <c r="G688" s="173">
        <f>abs(Generate!H$5-F688)</f>
        <v>1116.253</v>
      </c>
    </row>
    <row r="689">
      <c r="A689" s="71" t="s">
        <v>59</v>
      </c>
      <c r="B689" s="71">
        <v>2.0</v>
      </c>
      <c r="C689" s="71">
        <v>1.0</v>
      </c>
      <c r="D689" s="71">
        <v>0.5</v>
      </c>
      <c r="E689" s="71">
        <v>2.0</v>
      </c>
      <c r="F689" s="172">
        <f>vlookup(VLOOKUP(A689,'Meal Plan Combinations'!A$5:E$17,2,false),indirect(I$1),2,false)*B689+vlookup(VLOOKUP(A689,'Meal Plan Combinations'!A$5:E$17,3,false),indirect(I$1),2,false)*C689+vlookup(VLOOKUP(A689,'Meal Plan Combinations'!A$5:E$17,4,false),indirect(I$1),2,false)*D689+vlookup(VLOOKUP(A689,'Meal Plan Combinations'!A$5:E$17,5,false),indirect(I$1),2,false)*E689</f>
        <v>2090.741</v>
      </c>
      <c r="G689" s="173">
        <f>abs(Generate!H$5-F689)</f>
        <v>979.259</v>
      </c>
    </row>
    <row r="690">
      <c r="A690" s="71" t="s">
        <v>59</v>
      </c>
      <c r="B690" s="71">
        <v>2.0</v>
      </c>
      <c r="C690" s="71">
        <v>1.0</v>
      </c>
      <c r="D690" s="71">
        <v>0.5</v>
      </c>
      <c r="E690" s="71">
        <v>2.5</v>
      </c>
      <c r="F690" s="172">
        <f>vlookup(VLOOKUP(A690,'Meal Plan Combinations'!A$5:E$17,2,false),indirect(I$1),2,false)*B690+vlookup(VLOOKUP(A690,'Meal Plan Combinations'!A$5:E$17,3,false),indirect(I$1),2,false)*C690+vlookup(VLOOKUP(A690,'Meal Plan Combinations'!A$5:E$17,4,false),indirect(I$1),2,false)*D690+vlookup(VLOOKUP(A690,'Meal Plan Combinations'!A$5:E$17,5,false),indirect(I$1),2,false)*E690</f>
        <v>2227.735</v>
      </c>
      <c r="G690" s="173">
        <f>abs(Generate!H$5-F690)</f>
        <v>842.265</v>
      </c>
    </row>
    <row r="691">
      <c r="A691" s="71" t="s">
        <v>59</v>
      </c>
      <c r="B691" s="71">
        <v>2.0</v>
      </c>
      <c r="C691" s="71">
        <v>1.0</v>
      </c>
      <c r="D691" s="71">
        <v>0.5</v>
      </c>
      <c r="E691" s="71">
        <v>3.0</v>
      </c>
      <c r="F691" s="172">
        <f>vlookup(VLOOKUP(A691,'Meal Plan Combinations'!A$5:E$17,2,false),indirect(I$1),2,false)*B691+vlookup(VLOOKUP(A691,'Meal Plan Combinations'!A$5:E$17,3,false),indirect(I$1),2,false)*C691+vlookup(VLOOKUP(A691,'Meal Plan Combinations'!A$5:E$17,4,false),indirect(I$1),2,false)*D691+vlookup(VLOOKUP(A691,'Meal Plan Combinations'!A$5:E$17,5,false),indirect(I$1),2,false)*E691</f>
        <v>2364.729</v>
      </c>
      <c r="G691" s="173">
        <f>abs(Generate!H$5-F691)</f>
        <v>705.271</v>
      </c>
    </row>
    <row r="692">
      <c r="A692" s="71" t="s">
        <v>59</v>
      </c>
      <c r="B692" s="71">
        <v>2.0</v>
      </c>
      <c r="C692" s="71">
        <v>1.0</v>
      </c>
      <c r="D692" s="71">
        <v>1.0</v>
      </c>
      <c r="E692" s="71">
        <v>0.5</v>
      </c>
      <c r="F692" s="172">
        <f>vlookup(VLOOKUP(A692,'Meal Plan Combinations'!A$5:E$17,2,false),indirect(I$1),2,false)*B692+vlookup(VLOOKUP(A692,'Meal Plan Combinations'!A$5:E$17,3,false),indirect(I$1),2,false)*C692+vlookup(VLOOKUP(A692,'Meal Plan Combinations'!A$5:E$17,4,false),indirect(I$1),2,false)*D692+vlookup(VLOOKUP(A692,'Meal Plan Combinations'!A$5:E$17,5,false),indirect(I$1),2,false)*E692</f>
        <v>1932.364</v>
      </c>
      <c r="G692" s="173">
        <f>abs(Generate!H$5-F692)</f>
        <v>1137.636</v>
      </c>
    </row>
    <row r="693">
      <c r="A693" s="71" t="s">
        <v>59</v>
      </c>
      <c r="B693" s="71">
        <v>2.0</v>
      </c>
      <c r="C693" s="71">
        <v>1.0</v>
      </c>
      <c r="D693" s="71">
        <v>1.0</v>
      </c>
      <c r="E693" s="71">
        <v>1.0</v>
      </c>
      <c r="F693" s="172">
        <f>vlookup(VLOOKUP(A693,'Meal Plan Combinations'!A$5:E$17,2,false),indirect(I$1),2,false)*B693+vlookup(VLOOKUP(A693,'Meal Plan Combinations'!A$5:E$17,3,false),indirect(I$1),2,false)*C693+vlookup(VLOOKUP(A693,'Meal Plan Combinations'!A$5:E$17,4,false),indirect(I$1),2,false)*D693+vlookup(VLOOKUP(A693,'Meal Plan Combinations'!A$5:E$17,5,false),indirect(I$1),2,false)*E693</f>
        <v>2069.358</v>
      </c>
      <c r="G693" s="173">
        <f>abs(Generate!H$5-F693)</f>
        <v>1000.642</v>
      </c>
    </row>
    <row r="694">
      <c r="A694" s="71" t="s">
        <v>59</v>
      </c>
      <c r="B694" s="71">
        <v>2.0</v>
      </c>
      <c r="C694" s="71">
        <v>1.0</v>
      </c>
      <c r="D694" s="71">
        <v>1.0</v>
      </c>
      <c r="E694" s="71">
        <v>1.5</v>
      </c>
      <c r="F694" s="172">
        <f>vlookup(VLOOKUP(A694,'Meal Plan Combinations'!A$5:E$17,2,false),indirect(I$1),2,false)*B694+vlookup(VLOOKUP(A694,'Meal Plan Combinations'!A$5:E$17,3,false),indirect(I$1),2,false)*C694+vlookup(VLOOKUP(A694,'Meal Plan Combinations'!A$5:E$17,4,false),indirect(I$1),2,false)*D694+vlookup(VLOOKUP(A694,'Meal Plan Combinations'!A$5:E$17,5,false),indirect(I$1),2,false)*E694</f>
        <v>2206.352</v>
      </c>
      <c r="G694" s="173">
        <f>abs(Generate!H$5-F694)</f>
        <v>863.648</v>
      </c>
    </row>
    <row r="695">
      <c r="A695" s="71" t="s">
        <v>59</v>
      </c>
      <c r="B695" s="71">
        <v>2.0</v>
      </c>
      <c r="C695" s="71">
        <v>1.0</v>
      </c>
      <c r="D695" s="71">
        <v>1.0</v>
      </c>
      <c r="E695" s="71">
        <v>2.0</v>
      </c>
      <c r="F695" s="172">
        <f>vlookup(VLOOKUP(A695,'Meal Plan Combinations'!A$5:E$17,2,false),indirect(I$1),2,false)*B695+vlookup(VLOOKUP(A695,'Meal Plan Combinations'!A$5:E$17,3,false),indirect(I$1),2,false)*C695+vlookup(VLOOKUP(A695,'Meal Plan Combinations'!A$5:E$17,4,false),indirect(I$1),2,false)*D695+vlookup(VLOOKUP(A695,'Meal Plan Combinations'!A$5:E$17,5,false),indirect(I$1),2,false)*E695</f>
        <v>2343.346</v>
      </c>
      <c r="G695" s="173">
        <f>abs(Generate!H$5-F695)</f>
        <v>726.654</v>
      </c>
    </row>
    <row r="696">
      <c r="A696" s="71" t="s">
        <v>59</v>
      </c>
      <c r="B696" s="71">
        <v>2.0</v>
      </c>
      <c r="C696" s="71">
        <v>1.0</v>
      </c>
      <c r="D696" s="71">
        <v>1.0</v>
      </c>
      <c r="E696" s="71">
        <v>2.5</v>
      </c>
      <c r="F696" s="172">
        <f>vlookup(VLOOKUP(A696,'Meal Plan Combinations'!A$5:E$17,2,false),indirect(I$1),2,false)*B696+vlookup(VLOOKUP(A696,'Meal Plan Combinations'!A$5:E$17,3,false),indirect(I$1),2,false)*C696+vlookup(VLOOKUP(A696,'Meal Plan Combinations'!A$5:E$17,4,false),indirect(I$1),2,false)*D696+vlookup(VLOOKUP(A696,'Meal Plan Combinations'!A$5:E$17,5,false),indirect(I$1),2,false)*E696</f>
        <v>2480.34</v>
      </c>
      <c r="G696" s="173">
        <f>abs(Generate!H$5-F696)</f>
        <v>589.66</v>
      </c>
    </row>
    <row r="697">
      <c r="A697" s="71" t="s">
        <v>59</v>
      </c>
      <c r="B697" s="71">
        <v>2.0</v>
      </c>
      <c r="C697" s="71">
        <v>1.0</v>
      </c>
      <c r="D697" s="71">
        <v>1.0</v>
      </c>
      <c r="E697" s="71">
        <v>3.0</v>
      </c>
      <c r="F697" s="172">
        <f>vlookup(VLOOKUP(A697,'Meal Plan Combinations'!A$5:E$17,2,false),indirect(I$1),2,false)*B697+vlookup(VLOOKUP(A697,'Meal Plan Combinations'!A$5:E$17,3,false),indirect(I$1),2,false)*C697+vlookup(VLOOKUP(A697,'Meal Plan Combinations'!A$5:E$17,4,false),indirect(I$1),2,false)*D697+vlookup(VLOOKUP(A697,'Meal Plan Combinations'!A$5:E$17,5,false),indirect(I$1),2,false)*E697</f>
        <v>2617.334</v>
      </c>
      <c r="G697" s="173">
        <f>abs(Generate!H$5-F697)</f>
        <v>452.666</v>
      </c>
    </row>
    <row r="698">
      <c r="A698" s="71" t="s">
        <v>59</v>
      </c>
      <c r="B698" s="71">
        <v>2.0</v>
      </c>
      <c r="C698" s="71">
        <v>1.0</v>
      </c>
      <c r="D698" s="71">
        <v>1.5</v>
      </c>
      <c r="E698" s="71">
        <v>0.5</v>
      </c>
      <c r="F698" s="172">
        <f>vlookup(VLOOKUP(A698,'Meal Plan Combinations'!A$5:E$17,2,false),indirect(I$1),2,false)*B698+vlookup(VLOOKUP(A698,'Meal Plan Combinations'!A$5:E$17,3,false),indirect(I$1),2,false)*C698+vlookup(VLOOKUP(A698,'Meal Plan Combinations'!A$5:E$17,4,false),indirect(I$1),2,false)*D698+vlookup(VLOOKUP(A698,'Meal Plan Combinations'!A$5:E$17,5,false),indirect(I$1),2,false)*E698</f>
        <v>2184.969</v>
      </c>
      <c r="G698" s="173">
        <f>abs(Generate!H$5-F698)</f>
        <v>885.031</v>
      </c>
    </row>
    <row r="699">
      <c r="A699" s="71" t="s">
        <v>59</v>
      </c>
      <c r="B699" s="71">
        <v>2.0</v>
      </c>
      <c r="C699" s="71">
        <v>1.0</v>
      </c>
      <c r="D699" s="71">
        <v>1.5</v>
      </c>
      <c r="E699" s="71">
        <v>1.0</v>
      </c>
      <c r="F699" s="172">
        <f>vlookup(VLOOKUP(A699,'Meal Plan Combinations'!A$5:E$17,2,false),indirect(I$1),2,false)*B699+vlookup(VLOOKUP(A699,'Meal Plan Combinations'!A$5:E$17,3,false),indirect(I$1),2,false)*C699+vlookup(VLOOKUP(A699,'Meal Plan Combinations'!A$5:E$17,4,false),indirect(I$1),2,false)*D699+vlookup(VLOOKUP(A699,'Meal Plan Combinations'!A$5:E$17,5,false),indirect(I$1),2,false)*E699</f>
        <v>2321.963</v>
      </c>
      <c r="G699" s="173">
        <f>abs(Generate!H$5-F699)</f>
        <v>748.037</v>
      </c>
    </row>
    <row r="700">
      <c r="A700" s="71" t="s">
        <v>59</v>
      </c>
      <c r="B700" s="71">
        <v>2.0</v>
      </c>
      <c r="C700" s="71">
        <v>1.0</v>
      </c>
      <c r="D700" s="71">
        <v>1.5</v>
      </c>
      <c r="E700" s="71">
        <v>1.5</v>
      </c>
      <c r="F700" s="172">
        <f>vlookup(VLOOKUP(A700,'Meal Plan Combinations'!A$5:E$17,2,false),indirect(I$1),2,false)*B700+vlookup(VLOOKUP(A700,'Meal Plan Combinations'!A$5:E$17,3,false),indirect(I$1),2,false)*C700+vlookup(VLOOKUP(A700,'Meal Plan Combinations'!A$5:E$17,4,false),indirect(I$1),2,false)*D700+vlookup(VLOOKUP(A700,'Meal Plan Combinations'!A$5:E$17,5,false),indirect(I$1),2,false)*E700</f>
        <v>2458.957</v>
      </c>
      <c r="G700" s="173">
        <f>abs(Generate!H$5-F700)</f>
        <v>611.043</v>
      </c>
    </row>
    <row r="701">
      <c r="A701" s="71" t="s">
        <v>59</v>
      </c>
      <c r="B701" s="71">
        <v>2.0</v>
      </c>
      <c r="C701" s="71">
        <v>1.0</v>
      </c>
      <c r="D701" s="71">
        <v>1.5</v>
      </c>
      <c r="E701" s="71">
        <v>2.0</v>
      </c>
      <c r="F701" s="172">
        <f>vlookup(VLOOKUP(A701,'Meal Plan Combinations'!A$5:E$17,2,false),indirect(I$1),2,false)*B701+vlookup(VLOOKUP(A701,'Meal Plan Combinations'!A$5:E$17,3,false),indirect(I$1),2,false)*C701+vlookup(VLOOKUP(A701,'Meal Plan Combinations'!A$5:E$17,4,false),indirect(I$1),2,false)*D701+vlookup(VLOOKUP(A701,'Meal Plan Combinations'!A$5:E$17,5,false),indirect(I$1),2,false)*E701</f>
        <v>2595.951</v>
      </c>
      <c r="G701" s="173">
        <f>abs(Generate!H$5-F701)</f>
        <v>474.049</v>
      </c>
    </row>
    <row r="702">
      <c r="A702" s="71" t="s">
        <v>59</v>
      </c>
      <c r="B702" s="71">
        <v>2.0</v>
      </c>
      <c r="C702" s="71">
        <v>1.0</v>
      </c>
      <c r="D702" s="71">
        <v>1.5</v>
      </c>
      <c r="E702" s="71">
        <v>2.5</v>
      </c>
      <c r="F702" s="172">
        <f>vlookup(VLOOKUP(A702,'Meal Plan Combinations'!A$5:E$17,2,false),indirect(I$1),2,false)*B702+vlookup(VLOOKUP(A702,'Meal Plan Combinations'!A$5:E$17,3,false),indirect(I$1),2,false)*C702+vlookup(VLOOKUP(A702,'Meal Plan Combinations'!A$5:E$17,4,false),indirect(I$1),2,false)*D702+vlookup(VLOOKUP(A702,'Meal Plan Combinations'!A$5:E$17,5,false),indirect(I$1),2,false)*E702</f>
        <v>2732.945</v>
      </c>
      <c r="G702" s="173">
        <f>abs(Generate!H$5-F702)</f>
        <v>337.055</v>
      </c>
    </row>
    <row r="703">
      <c r="A703" s="71" t="s">
        <v>59</v>
      </c>
      <c r="B703" s="71">
        <v>2.0</v>
      </c>
      <c r="C703" s="71">
        <v>1.0</v>
      </c>
      <c r="D703" s="71">
        <v>1.5</v>
      </c>
      <c r="E703" s="71">
        <v>3.0</v>
      </c>
      <c r="F703" s="172">
        <f>vlookup(VLOOKUP(A703,'Meal Plan Combinations'!A$5:E$17,2,false),indirect(I$1),2,false)*B703+vlookup(VLOOKUP(A703,'Meal Plan Combinations'!A$5:E$17,3,false),indirect(I$1),2,false)*C703+vlookup(VLOOKUP(A703,'Meal Plan Combinations'!A$5:E$17,4,false),indirect(I$1),2,false)*D703+vlookup(VLOOKUP(A703,'Meal Plan Combinations'!A$5:E$17,5,false),indirect(I$1),2,false)*E703</f>
        <v>2869.939</v>
      </c>
      <c r="G703" s="173">
        <f>abs(Generate!H$5-F703)</f>
        <v>200.061</v>
      </c>
    </row>
    <row r="704">
      <c r="A704" s="71" t="s">
        <v>59</v>
      </c>
      <c r="B704" s="71">
        <v>2.0</v>
      </c>
      <c r="C704" s="71">
        <v>1.0</v>
      </c>
      <c r="D704" s="71">
        <v>2.0</v>
      </c>
      <c r="E704" s="71">
        <v>0.5</v>
      </c>
      <c r="F704" s="172">
        <f>vlookup(VLOOKUP(A704,'Meal Plan Combinations'!A$5:E$17,2,false),indirect(I$1),2,false)*B704+vlookup(VLOOKUP(A704,'Meal Plan Combinations'!A$5:E$17,3,false),indirect(I$1),2,false)*C704+vlookup(VLOOKUP(A704,'Meal Plan Combinations'!A$5:E$17,4,false),indirect(I$1),2,false)*D704+vlookup(VLOOKUP(A704,'Meal Plan Combinations'!A$5:E$17,5,false),indirect(I$1),2,false)*E704</f>
        <v>2437.574</v>
      </c>
      <c r="G704" s="173">
        <f>abs(Generate!H$5-F704)</f>
        <v>632.426</v>
      </c>
    </row>
    <row r="705">
      <c r="A705" s="71" t="s">
        <v>59</v>
      </c>
      <c r="B705" s="71">
        <v>2.0</v>
      </c>
      <c r="C705" s="71">
        <v>1.0</v>
      </c>
      <c r="D705" s="71">
        <v>2.0</v>
      </c>
      <c r="E705" s="71">
        <v>1.0</v>
      </c>
      <c r="F705" s="172">
        <f>vlookup(VLOOKUP(A705,'Meal Plan Combinations'!A$5:E$17,2,false),indirect(I$1),2,false)*B705+vlookup(VLOOKUP(A705,'Meal Plan Combinations'!A$5:E$17,3,false),indirect(I$1),2,false)*C705+vlookup(VLOOKUP(A705,'Meal Plan Combinations'!A$5:E$17,4,false),indirect(I$1),2,false)*D705+vlookup(VLOOKUP(A705,'Meal Plan Combinations'!A$5:E$17,5,false),indirect(I$1),2,false)*E705</f>
        <v>2574.568</v>
      </c>
      <c r="G705" s="173">
        <f>abs(Generate!H$5-F705)</f>
        <v>495.432</v>
      </c>
    </row>
    <row r="706">
      <c r="A706" s="71" t="s">
        <v>59</v>
      </c>
      <c r="B706" s="71">
        <v>2.0</v>
      </c>
      <c r="C706" s="71">
        <v>1.0</v>
      </c>
      <c r="D706" s="71">
        <v>2.0</v>
      </c>
      <c r="E706" s="71">
        <v>1.5</v>
      </c>
      <c r="F706" s="172">
        <f>vlookup(VLOOKUP(A706,'Meal Plan Combinations'!A$5:E$17,2,false),indirect(I$1),2,false)*B706+vlookup(VLOOKUP(A706,'Meal Plan Combinations'!A$5:E$17,3,false),indirect(I$1),2,false)*C706+vlookup(VLOOKUP(A706,'Meal Plan Combinations'!A$5:E$17,4,false),indirect(I$1),2,false)*D706+vlookup(VLOOKUP(A706,'Meal Plan Combinations'!A$5:E$17,5,false),indirect(I$1),2,false)*E706</f>
        <v>2711.562</v>
      </c>
      <c r="G706" s="173">
        <f>abs(Generate!H$5-F706)</f>
        <v>358.438</v>
      </c>
    </row>
    <row r="707">
      <c r="A707" s="71" t="s">
        <v>59</v>
      </c>
      <c r="B707" s="71">
        <v>2.0</v>
      </c>
      <c r="C707" s="71">
        <v>1.0</v>
      </c>
      <c r="D707" s="71">
        <v>2.0</v>
      </c>
      <c r="E707" s="71">
        <v>2.0</v>
      </c>
      <c r="F707" s="172">
        <f>vlookup(VLOOKUP(A707,'Meal Plan Combinations'!A$5:E$17,2,false),indirect(I$1),2,false)*B707+vlookup(VLOOKUP(A707,'Meal Plan Combinations'!A$5:E$17,3,false),indirect(I$1),2,false)*C707+vlookup(VLOOKUP(A707,'Meal Plan Combinations'!A$5:E$17,4,false),indirect(I$1),2,false)*D707+vlookup(VLOOKUP(A707,'Meal Plan Combinations'!A$5:E$17,5,false),indirect(I$1),2,false)*E707</f>
        <v>2848.556</v>
      </c>
      <c r="G707" s="173">
        <f>abs(Generate!H$5-F707)</f>
        <v>221.444</v>
      </c>
    </row>
    <row r="708">
      <c r="A708" s="71" t="s">
        <v>59</v>
      </c>
      <c r="B708" s="71">
        <v>2.0</v>
      </c>
      <c r="C708" s="71">
        <v>1.0</v>
      </c>
      <c r="D708" s="71">
        <v>2.0</v>
      </c>
      <c r="E708" s="71">
        <v>2.5</v>
      </c>
      <c r="F708" s="172">
        <f>vlookup(VLOOKUP(A708,'Meal Plan Combinations'!A$5:E$17,2,false),indirect(I$1),2,false)*B708+vlookup(VLOOKUP(A708,'Meal Plan Combinations'!A$5:E$17,3,false),indirect(I$1),2,false)*C708+vlookup(VLOOKUP(A708,'Meal Plan Combinations'!A$5:E$17,4,false),indirect(I$1),2,false)*D708+vlookup(VLOOKUP(A708,'Meal Plan Combinations'!A$5:E$17,5,false),indirect(I$1),2,false)*E708</f>
        <v>2985.55</v>
      </c>
      <c r="G708" s="173">
        <f>abs(Generate!H$5-F708)</f>
        <v>84.45</v>
      </c>
    </row>
    <row r="709">
      <c r="A709" s="71" t="s">
        <v>59</v>
      </c>
      <c r="B709" s="71">
        <v>2.0</v>
      </c>
      <c r="C709" s="71">
        <v>1.0</v>
      </c>
      <c r="D709" s="71">
        <v>2.0</v>
      </c>
      <c r="E709" s="71">
        <v>3.0</v>
      </c>
      <c r="F709" s="172">
        <f>vlookup(VLOOKUP(A709,'Meal Plan Combinations'!A$5:E$17,2,false),indirect(I$1),2,false)*B709+vlookup(VLOOKUP(A709,'Meal Plan Combinations'!A$5:E$17,3,false),indirect(I$1),2,false)*C709+vlookup(VLOOKUP(A709,'Meal Plan Combinations'!A$5:E$17,4,false),indirect(I$1),2,false)*D709+vlookup(VLOOKUP(A709,'Meal Plan Combinations'!A$5:E$17,5,false),indirect(I$1),2,false)*E709</f>
        <v>3122.544</v>
      </c>
      <c r="G709" s="173">
        <f>abs(Generate!H$5-F709)</f>
        <v>52.544</v>
      </c>
    </row>
    <row r="710">
      <c r="A710" s="71" t="s">
        <v>59</v>
      </c>
      <c r="B710" s="71">
        <v>2.0</v>
      </c>
      <c r="C710" s="71">
        <v>1.0</v>
      </c>
      <c r="D710" s="71">
        <v>2.5</v>
      </c>
      <c r="E710" s="71">
        <v>0.5</v>
      </c>
      <c r="F710" s="172">
        <f>vlookup(VLOOKUP(A710,'Meal Plan Combinations'!A$5:E$17,2,false),indirect(I$1),2,false)*B710+vlookup(VLOOKUP(A710,'Meal Plan Combinations'!A$5:E$17,3,false),indirect(I$1),2,false)*C710+vlookup(VLOOKUP(A710,'Meal Plan Combinations'!A$5:E$17,4,false),indirect(I$1),2,false)*D710+vlookup(VLOOKUP(A710,'Meal Plan Combinations'!A$5:E$17,5,false),indirect(I$1),2,false)*E710</f>
        <v>2690.179</v>
      </c>
      <c r="G710" s="173">
        <f>abs(Generate!H$5-F710)</f>
        <v>379.821</v>
      </c>
    </row>
    <row r="711">
      <c r="A711" s="71" t="s">
        <v>59</v>
      </c>
      <c r="B711" s="71">
        <v>2.0</v>
      </c>
      <c r="C711" s="71">
        <v>1.0</v>
      </c>
      <c r="D711" s="71">
        <v>2.5</v>
      </c>
      <c r="E711" s="71">
        <v>1.0</v>
      </c>
      <c r="F711" s="172">
        <f>vlookup(VLOOKUP(A711,'Meal Plan Combinations'!A$5:E$17,2,false),indirect(I$1),2,false)*B711+vlookup(VLOOKUP(A711,'Meal Plan Combinations'!A$5:E$17,3,false),indirect(I$1),2,false)*C711+vlookup(VLOOKUP(A711,'Meal Plan Combinations'!A$5:E$17,4,false),indirect(I$1),2,false)*D711+vlookup(VLOOKUP(A711,'Meal Plan Combinations'!A$5:E$17,5,false),indirect(I$1),2,false)*E711</f>
        <v>2827.173</v>
      </c>
      <c r="G711" s="173">
        <f>abs(Generate!H$5-F711)</f>
        <v>242.827</v>
      </c>
    </row>
    <row r="712">
      <c r="A712" s="71" t="s">
        <v>59</v>
      </c>
      <c r="B712" s="71">
        <v>2.0</v>
      </c>
      <c r="C712" s="71">
        <v>1.0</v>
      </c>
      <c r="D712" s="71">
        <v>2.5</v>
      </c>
      <c r="E712" s="71">
        <v>1.5</v>
      </c>
      <c r="F712" s="172">
        <f>vlookup(VLOOKUP(A712,'Meal Plan Combinations'!A$5:E$17,2,false),indirect(I$1),2,false)*B712+vlookup(VLOOKUP(A712,'Meal Plan Combinations'!A$5:E$17,3,false),indirect(I$1),2,false)*C712+vlookup(VLOOKUP(A712,'Meal Plan Combinations'!A$5:E$17,4,false),indirect(I$1),2,false)*D712+vlookup(VLOOKUP(A712,'Meal Plan Combinations'!A$5:E$17,5,false),indirect(I$1),2,false)*E712</f>
        <v>2964.167</v>
      </c>
      <c r="G712" s="173">
        <f>abs(Generate!H$5-F712)</f>
        <v>105.833</v>
      </c>
    </row>
    <row r="713">
      <c r="A713" s="71" t="s">
        <v>59</v>
      </c>
      <c r="B713" s="71">
        <v>2.0</v>
      </c>
      <c r="C713" s="71">
        <v>1.0</v>
      </c>
      <c r="D713" s="71">
        <v>2.5</v>
      </c>
      <c r="E713" s="71">
        <v>2.0</v>
      </c>
      <c r="F713" s="172">
        <f>vlookup(VLOOKUP(A713,'Meal Plan Combinations'!A$5:E$17,2,false),indirect(I$1),2,false)*B713+vlookup(VLOOKUP(A713,'Meal Plan Combinations'!A$5:E$17,3,false),indirect(I$1),2,false)*C713+vlookup(VLOOKUP(A713,'Meal Plan Combinations'!A$5:E$17,4,false),indirect(I$1),2,false)*D713+vlookup(VLOOKUP(A713,'Meal Plan Combinations'!A$5:E$17,5,false),indirect(I$1),2,false)*E713</f>
        <v>3101.161</v>
      </c>
      <c r="G713" s="173">
        <f>abs(Generate!H$5-F713)</f>
        <v>31.161</v>
      </c>
    </row>
    <row r="714">
      <c r="A714" s="71" t="s">
        <v>59</v>
      </c>
      <c r="B714" s="71">
        <v>2.0</v>
      </c>
      <c r="C714" s="71">
        <v>1.0</v>
      </c>
      <c r="D714" s="71">
        <v>2.5</v>
      </c>
      <c r="E714" s="71">
        <v>2.5</v>
      </c>
      <c r="F714" s="172">
        <f>vlookup(VLOOKUP(A714,'Meal Plan Combinations'!A$5:E$17,2,false),indirect(I$1),2,false)*B714+vlookup(VLOOKUP(A714,'Meal Plan Combinations'!A$5:E$17,3,false),indirect(I$1),2,false)*C714+vlookup(VLOOKUP(A714,'Meal Plan Combinations'!A$5:E$17,4,false),indirect(I$1),2,false)*D714+vlookup(VLOOKUP(A714,'Meal Plan Combinations'!A$5:E$17,5,false),indirect(I$1),2,false)*E714</f>
        <v>3238.155</v>
      </c>
      <c r="G714" s="173">
        <f>abs(Generate!H$5-F714)</f>
        <v>168.155</v>
      </c>
    </row>
    <row r="715">
      <c r="A715" s="71" t="s">
        <v>59</v>
      </c>
      <c r="B715" s="71">
        <v>2.0</v>
      </c>
      <c r="C715" s="71">
        <v>1.0</v>
      </c>
      <c r="D715" s="71">
        <v>2.5</v>
      </c>
      <c r="E715" s="71">
        <v>3.0</v>
      </c>
      <c r="F715" s="172">
        <f>vlookup(VLOOKUP(A715,'Meal Plan Combinations'!A$5:E$17,2,false),indirect(I$1),2,false)*B715+vlookup(VLOOKUP(A715,'Meal Plan Combinations'!A$5:E$17,3,false),indirect(I$1),2,false)*C715+vlookup(VLOOKUP(A715,'Meal Plan Combinations'!A$5:E$17,4,false),indirect(I$1),2,false)*D715+vlookup(VLOOKUP(A715,'Meal Plan Combinations'!A$5:E$17,5,false),indirect(I$1),2,false)*E715</f>
        <v>3375.149</v>
      </c>
      <c r="G715" s="173">
        <f>abs(Generate!H$5-F715)</f>
        <v>305.149</v>
      </c>
    </row>
    <row r="716">
      <c r="A716" s="71" t="s">
        <v>59</v>
      </c>
      <c r="B716" s="71">
        <v>2.0</v>
      </c>
      <c r="C716" s="71">
        <v>1.0</v>
      </c>
      <c r="D716" s="71">
        <v>3.0</v>
      </c>
      <c r="E716" s="71">
        <v>0.5</v>
      </c>
      <c r="F716" s="172">
        <f>vlookup(VLOOKUP(A716,'Meal Plan Combinations'!A$5:E$17,2,false),indirect(I$1),2,false)*B716+vlookup(VLOOKUP(A716,'Meal Plan Combinations'!A$5:E$17,3,false),indirect(I$1),2,false)*C716+vlookup(VLOOKUP(A716,'Meal Plan Combinations'!A$5:E$17,4,false),indirect(I$1),2,false)*D716+vlookup(VLOOKUP(A716,'Meal Plan Combinations'!A$5:E$17,5,false),indirect(I$1),2,false)*E716</f>
        <v>2942.784</v>
      </c>
      <c r="G716" s="173">
        <f>abs(Generate!H$5-F716)</f>
        <v>127.216</v>
      </c>
    </row>
    <row r="717">
      <c r="A717" s="71" t="s">
        <v>59</v>
      </c>
      <c r="B717" s="71">
        <v>2.0</v>
      </c>
      <c r="C717" s="71">
        <v>1.0</v>
      </c>
      <c r="D717" s="71">
        <v>3.0</v>
      </c>
      <c r="E717" s="71">
        <v>1.0</v>
      </c>
      <c r="F717" s="172">
        <f>vlookup(VLOOKUP(A717,'Meal Plan Combinations'!A$5:E$17,2,false),indirect(I$1),2,false)*B717+vlookup(VLOOKUP(A717,'Meal Plan Combinations'!A$5:E$17,3,false),indirect(I$1),2,false)*C717+vlookup(VLOOKUP(A717,'Meal Plan Combinations'!A$5:E$17,4,false),indirect(I$1),2,false)*D717+vlookup(VLOOKUP(A717,'Meal Plan Combinations'!A$5:E$17,5,false),indirect(I$1),2,false)*E717</f>
        <v>3079.778</v>
      </c>
      <c r="G717" s="173">
        <f>abs(Generate!H$5-F717)</f>
        <v>9.778</v>
      </c>
    </row>
    <row r="718">
      <c r="A718" s="71" t="s">
        <v>59</v>
      </c>
      <c r="B718" s="71">
        <v>2.0</v>
      </c>
      <c r="C718" s="71">
        <v>1.0</v>
      </c>
      <c r="D718" s="71">
        <v>3.0</v>
      </c>
      <c r="E718" s="71">
        <v>1.5</v>
      </c>
      <c r="F718" s="172">
        <f>vlookup(VLOOKUP(A718,'Meal Plan Combinations'!A$5:E$17,2,false),indirect(I$1),2,false)*B718+vlookup(VLOOKUP(A718,'Meal Plan Combinations'!A$5:E$17,3,false),indirect(I$1),2,false)*C718+vlookup(VLOOKUP(A718,'Meal Plan Combinations'!A$5:E$17,4,false),indirect(I$1),2,false)*D718+vlookup(VLOOKUP(A718,'Meal Plan Combinations'!A$5:E$17,5,false),indirect(I$1),2,false)*E718</f>
        <v>3216.772</v>
      </c>
      <c r="G718" s="173">
        <f>abs(Generate!H$5-F718)</f>
        <v>146.772</v>
      </c>
    </row>
    <row r="719">
      <c r="A719" s="71" t="s">
        <v>59</v>
      </c>
      <c r="B719" s="71">
        <v>2.0</v>
      </c>
      <c r="C719" s="71">
        <v>1.0</v>
      </c>
      <c r="D719" s="71">
        <v>3.0</v>
      </c>
      <c r="E719" s="71">
        <v>2.0</v>
      </c>
      <c r="F719" s="172">
        <f>vlookup(VLOOKUP(A719,'Meal Plan Combinations'!A$5:E$17,2,false),indirect(I$1),2,false)*B719+vlookup(VLOOKUP(A719,'Meal Plan Combinations'!A$5:E$17,3,false),indirect(I$1),2,false)*C719+vlookup(VLOOKUP(A719,'Meal Plan Combinations'!A$5:E$17,4,false),indirect(I$1),2,false)*D719+vlookup(VLOOKUP(A719,'Meal Plan Combinations'!A$5:E$17,5,false),indirect(I$1),2,false)*E719</f>
        <v>3353.766</v>
      </c>
      <c r="G719" s="173">
        <f>abs(Generate!H$5-F719)</f>
        <v>283.766</v>
      </c>
    </row>
    <row r="720">
      <c r="A720" s="71" t="s">
        <v>59</v>
      </c>
      <c r="B720" s="71">
        <v>2.0</v>
      </c>
      <c r="C720" s="71">
        <v>1.0</v>
      </c>
      <c r="D720" s="71">
        <v>3.0</v>
      </c>
      <c r="E720" s="71">
        <v>2.5</v>
      </c>
      <c r="F720" s="172">
        <f>vlookup(VLOOKUP(A720,'Meal Plan Combinations'!A$5:E$17,2,false),indirect(I$1),2,false)*B720+vlookup(VLOOKUP(A720,'Meal Plan Combinations'!A$5:E$17,3,false),indirect(I$1),2,false)*C720+vlookup(VLOOKUP(A720,'Meal Plan Combinations'!A$5:E$17,4,false),indirect(I$1),2,false)*D720+vlookup(VLOOKUP(A720,'Meal Plan Combinations'!A$5:E$17,5,false),indirect(I$1),2,false)*E720</f>
        <v>3490.76</v>
      </c>
      <c r="G720" s="173">
        <f>abs(Generate!H$5-F720)</f>
        <v>420.76</v>
      </c>
    </row>
    <row r="721">
      <c r="A721" s="71" t="s">
        <v>59</v>
      </c>
      <c r="B721" s="71">
        <v>2.0</v>
      </c>
      <c r="C721" s="71">
        <v>1.0</v>
      </c>
      <c r="D721" s="71">
        <v>3.0</v>
      </c>
      <c r="E721" s="71">
        <v>3.0</v>
      </c>
      <c r="F721" s="172">
        <f>vlookup(VLOOKUP(A721,'Meal Plan Combinations'!A$5:E$17,2,false),indirect(I$1),2,false)*B721+vlookup(VLOOKUP(A721,'Meal Plan Combinations'!A$5:E$17,3,false),indirect(I$1),2,false)*C721+vlookup(VLOOKUP(A721,'Meal Plan Combinations'!A$5:E$17,4,false),indirect(I$1),2,false)*D721+vlookup(VLOOKUP(A721,'Meal Plan Combinations'!A$5:E$17,5,false),indirect(I$1),2,false)*E721</f>
        <v>3627.754</v>
      </c>
      <c r="G721" s="173">
        <f>abs(Generate!H$5-F721)</f>
        <v>557.754</v>
      </c>
    </row>
    <row r="722">
      <c r="A722" s="71" t="s">
        <v>59</v>
      </c>
      <c r="B722" s="71">
        <v>2.0</v>
      </c>
      <c r="C722" s="71">
        <v>1.5</v>
      </c>
      <c r="D722" s="71">
        <v>0.5</v>
      </c>
      <c r="E722" s="71">
        <v>0.5</v>
      </c>
      <c r="F722" s="172">
        <f>vlookup(VLOOKUP(A722,'Meal Plan Combinations'!A$5:E$17,2,false),indirect(I$1),2,false)*B722+vlookup(VLOOKUP(A722,'Meal Plan Combinations'!A$5:E$17,3,false),indirect(I$1),2,false)*C722+vlookup(VLOOKUP(A722,'Meal Plan Combinations'!A$5:E$17,4,false),indirect(I$1),2,false)*D722+vlookup(VLOOKUP(A722,'Meal Plan Combinations'!A$5:E$17,5,false),indirect(I$1),2,false)*E722</f>
        <v>1907.249</v>
      </c>
      <c r="G722" s="173">
        <f>abs(Generate!H$5-F722)</f>
        <v>1162.751</v>
      </c>
    </row>
    <row r="723">
      <c r="A723" s="71" t="s">
        <v>59</v>
      </c>
      <c r="B723" s="71">
        <v>2.0</v>
      </c>
      <c r="C723" s="71">
        <v>1.5</v>
      </c>
      <c r="D723" s="71">
        <v>0.5</v>
      </c>
      <c r="E723" s="71">
        <v>1.0</v>
      </c>
      <c r="F723" s="172">
        <f>vlookup(VLOOKUP(A723,'Meal Plan Combinations'!A$5:E$17,2,false),indirect(I$1),2,false)*B723+vlookup(VLOOKUP(A723,'Meal Plan Combinations'!A$5:E$17,3,false),indirect(I$1),2,false)*C723+vlookup(VLOOKUP(A723,'Meal Plan Combinations'!A$5:E$17,4,false),indirect(I$1),2,false)*D723+vlookup(VLOOKUP(A723,'Meal Plan Combinations'!A$5:E$17,5,false),indirect(I$1),2,false)*E723</f>
        <v>2044.243</v>
      </c>
      <c r="G723" s="173">
        <f>abs(Generate!H$5-F723)</f>
        <v>1025.757</v>
      </c>
    </row>
    <row r="724">
      <c r="A724" s="71" t="s">
        <v>59</v>
      </c>
      <c r="B724" s="71">
        <v>2.0</v>
      </c>
      <c r="C724" s="71">
        <v>1.5</v>
      </c>
      <c r="D724" s="71">
        <v>0.5</v>
      </c>
      <c r="E724" s="71">
        <v>1.5</v>
      </c>
      <c r="F724" s="172">
        <f>vlookup(VLOOKUP(A724,'Meal Plan Combinations'!A$5:E$17,2,false),indirect(I$1),2,false)*B724+vlookup(VLOOKUP(A724,'Meal Plan Combinations'!A$5:E$17,3,false),indirect(I$1),2,false)*C724+vlookup(VLOOKUP(A724,'Meal Plan Combinations'!A$5:E$17,4,false),indirect(I$1),2,false)*D724+vlookup(VLOOKUP(A724,'Meal Plan Combinations'!A$5:E$17,5,false),indirect(I$1),2,false)*E724</f>
        <v>2181.237</v>
      </c>
      <c r="G724" s="173">
        <f>abs(Generate!H$5-F724)</f>
        <v>888.763</v>
      </c>
    </row>
    <row r="725">
      <c r="A725" s="71" t="s">
        <v>59</v>
      </c>
      <c r="B725" s="71">
        <v>2.0</v>
      </c>
      <c r="C725" s="71">
        <v>1.5</v>
      </c>
      <c r="D725" s="71">
        <v>0.5</v>
      </c>
      <c r="E725" s="71">
        <v>2.0</v>
      </c>
      <c r="F725" s="172">
        <f>vlookup(VLOOKUP(A725,'Meal Plan Combinations'!A$5:E$17,2,false),indirect(I$1),2,false)*B725+vlookup(VLOOKUP(A725,'Meal Plan Combinations'!A$5:E$17,3,false),indirect(I$1),2,false)*C725+vlookup(VLOOKUP(A725,'Meal Plan Combinations'!A$5:E$17,4,false),indirect(I$1),2,false)*D725+vlookup(VLOOKUP(A725,'Meal Plan Combinations'!A$5:E$17,5,false),indirect(I$1),2,false)*E725</f>
        <v>2318.231</v>
      </c>
      <c r="G725" s="173">
        <f>abs(Generate!H$5-F725)</f>
        <v>751.769</v>
      </c>
    </row>
    <row r="726">
      <c r="A726" s="71" t="s">
        <v>59</v>
      </c>
      <c r="B726" s="71">
        <v>2.0</v>
      </c>
      <c r="C726" s="71">
        <v>1.5</v>
      </c>
      <c r="D726" s="71">
        <v>0.5</v>
      </c>
      <c r="E726" s="71">
        <v>2.5</v>
      </c>
      <c r="F726" s="172">
        <f>vlookup(VLOOKUP(A726,'Meal Plan Combinations'!A$5:E$17,2,false),indirect(I$1),2,false)*B726+vlookup(VLOOKUP(A726,'Meal Plan Combinations'!A$5:E$17,3,false),indirect(I$1),2,false)*C726+vlookup(VLOOKUP(A726,'Meal Plan Combinations'!A$5:E$17,4,false),indirect(I$1),2,false)*D726+vlookup(VLOOKUP(A726,'Meal Plan Combinations'!A$5:E$17,5,false),indirect(I$1),2,false)*E726</f>
        <v>2455.225</v>
      </c>
      <c r="G726" s="173">
        <f>abs(Generate!H$5-F726)</f>
        <v>614.775</v>
      </c>
    </row>
    <row r="727">
      <c r="A727" s="71" t="s">
        <v>59</v>
      </c>
      <c r="B727" s="71">
        <v>2.0</v>
      </c>
      <c r="C727" s="71">
        <v>1.5</v>
      </c>
      <c r="D727" s="71">
        <v>0.5</v>
      </c>
      <c r="E727" s="71">
        <v>3.0</v>
      </c>
      <c r="F727" s="172">
        <f>vlookup(VLOOKUP(A727,'Meal Plan Combinations'!A$5:E$17,2,false),indirect(I$1),2,false)*B727+vlookup(VLOOKUP(A727,'Meal Plan Combinations'!A$5:E$17,3,false),indirect(I$1),2,false)*C727+vlookup(VLOOKUP(A727,'Meal Plan Combinations'!A$5:E$17,4,false),indirect(I$1),2,false)*D727+vlookup(VLOOKUP(A727,'Meal Plan Combinations'!A$5:E$17,5,false),indirect(I$1),2,false)*E727</f>
        <v>2592.219</v>
      </c>
      <c r="G727" s="173">
        <f>abs(Generate!H$5-F727)</f>
        <v>477.781</v>
      </c>
    </row>
    <row r="728">
      <c r="A728" s="71" t="s">
        <v>59</v>
      </c>
      <c r="B728" s="71">
        <v>2.0</v>
      </c>
      <c r="C728" s="71">
        <v>1.5</v>
      </c>
      <c r="D728" s="71">
        <v>1.0</v>
      </c>
      <c r="E728" s="71">
        <v>0.5</v>
      </c>
      <c r="F728" s="172">
        <f>vlookup(VLOOKUP(A728,'Meal Plan Combinations'!A$5:E$17,2,false),indirect(I$1),2,false)*B728+vlookup(VLOOKUP(A728,'Meal Plan Combinations'!A$5:E$17,3,false),indirect(I$1),2,false)*C728+vlookup(VLOOKUP(A728,'Meal Plan Combinations'!A$5:E$17,4,false),indirect(I$1),2,false)*D728+vlookup(VLOOKUP(A728,'Meal Plan Combinations'!A$5:E$17,5,false),indirect(I$1),2,false)*E728</f>
        <v>2159.854</v>
      </c>
      <c r="G728" s="173">
        <f>abs(Generate!H$5-F728)</f>
        <v>910.146</v>
      </c>
    </row>
    <row r="729">
      <c r="A729" s="71" t="s">
        <v>59</v>
      </c>
      <c r="B729" s="71">
        <v>2.0</v>
      </c>
      <c r="C729" s="71">
        <v>1.5</v>
      </c>
      <c r="D729" s="71">
        <v>1.0</v>
      </c>
      <c r="E729" s="71">
        <v>1.0</v>
      </c>
      <c r="F729" s="172">
        <f>vlookup(VLOOKUP(A729,'Meal Plan Combinations'!A$5:E$17,2,false),indirect(I$1),2,false)*B729+vlookup(VLOOKUP(A729,'Meal Plan Combinations'!A$5:E$17,3,false),indirect(I$1),2,false)*C729+vlookup(VLOOKUP(A729,'Meal Plan Combinations'!A$5:E$17,4,false),indirect(I$1),2,false)*D729+vlookup(VLOOKUP(A729,'Meal Plan Combinations'!A$5:E$17,5,false),indirect(I$1),2,false)*E729</f>
        <v>2296.848</v>
      </c>
      <c r="G729" s="173">
        <f>abs(Generate!H$5-F729)</f>
        <v>773.152</v>
      </c>
    </row>
    <row r="730">
      <c r="A730" s="71" t="s">
        <v>59</v>
      </c>
      <c r="B730" s="71">
        <v>2.0</v>
      </c>
      <c r="C730" s="71">
        <v>1.5</v>
      </c>
      <c r="D730" s="71">
        <v>1.0</v>
      </c>
      <c r="E730" s="71">
        <v>1.5</v>
      </c>
      <c r="F730" s="172">
        <f>vlookup(VLOOKUP(A730,'Meal Plan Combinations'!A$5:E$17,2,false),indirect(I$1),2,false)*B730+vlookup(VLOOKUP(A730,'Meal Plan Combinations'!A$5:E$17,3,false),indirect(I$1),2,false)*C730+vlookup(VLOOKUP(A730,'Meal Plan Combinations'!A$5:E$17,4,false),indirect(I$1),2,false)*D730+vlookup(VLOOKUP(A730,'Meal Plan Combinations'!A$5:E$17,5,false),indirect(I$1),2,false)*E730</f>
        <v>2433.842</v>
      </c>
      <c r="G730" s="173">
        <f>abs(Generate!H$5-F730)</f>
        <v>636.158</v>
      </c>
    </row>
    <row r="731">
      <c r="A731" s="71" t="s">
        <v>59</v>
      </c>
      <c r="B731" s="71">
        <v>2.0</v>
      </c>
      <c r="C731" s="71">
        <v>1.5</v>
      </c>
      <c r="D731" s="71">
        <v>1.0</v>
      </c>
      <c r="E731" s="71">
        <v>2.0</v>
      </c>
      <c r="F731" s="172">
        <f>vlookup(VLOOKUP(A731,'Meal Plan Combinations'!A$5:E$17,2,false),indirect(I$1),2,false)*B731+vlookup(VLOOKUP(A731,'Meal Plan Combinations'!A$5:E$17,3,false),indirect(I$1),2,false)*C731+vlookup(VLOOKUP(A731,'Meal Plan Combinations'!A$5:E$17,4,false),indirect(I$1),2,false)*D731+vlookup(VLOOKUP(A731,'Meal Plan Combinations'!A$5:E$17,5,false),indirect(I$1),2,false)*E731</f>
        <v>2570.836</v>
      </c>
      <c r="G731" s="173">
        <f>abs(Generate!H$5-F731)</f>
        <v>499.164</v>
      </c>
    </row>
    <row r="732">
      <c r="A732" s="71" t="s">
        <v>59</v>
      </c>
      <c r="B732" s="71">
        <v>2.0</v>
      </c>
      <c r="C732" s="71">
        <v>1.5</v>
      </c>
      <c r="D732" s="71">
        <v>1.0</v>
      </c>
      <c r="E732" s="71">
        <v>2.5</v>
      </c>
      <c r="F732" s="172">
        <f>vlookup(VLOOKUP(A732,'Meal Plan Combinations'!A$5:E$17,2,false),indirect(I$1),2,false)*B732+vlookup(VLOOKUP(A732,'Meal Plan Combinations'!A$5:E$17,3,false),indirect(I$1),2,false)*C732+vlookup(VLOOKUP(A732,'Meal Plan Combinations'!A$5:E$17,4,false),indirect(I$1),2,false)*D732+vlookup(VLOOKUP(A732,'Meal Plan Combinations'!A$5:E$17,5,false),indirect(I$1),2,false)*E732</f>
        <v>2707.83</v>
      </c>
      <c r="G732" s="173">
        <f>abs(Generate!H$5-F732)</f>
        <v>362.17</v>
      </c>
    </row>
    <row r="733">
      <c r="A733" s="71" t="s">
        <v>59</v>
      </c>
      <c r="B733" s="71">
        <v>2.0</v>
      </c>
      <c r="C733" s="71">
        <v>1.5</v>
      </c>
      <c r="D733" s="71">
        <v>1.0</v>
      </c>
      <c r="E733" s="71">
        <v>3.0</v>
      </c>
      <c r="F733" s="172">
        <f>vlookup(VLOOKUP(A733,'Meal Plan Combinations'!A$5:E$17,2,false),indirect(I$1),2,false)*B733+vlookup(VLOOKUP(A733,'Meal Plan Combinations'!A$5:E$17,3,false),indirect(I$1),2,false)*C733+vlookup(VLOOKUP(A733,'Meal Plan Combinations'!A$5:E$17,4,false),indirect(I$1),2,false)*D733+vlookup(VLOOKUP(A733,'Meal Plan Combinations'!A$5:E$17,5,false),indirect(I$1),2,false)*E733</f>
        <v>2844.824</v>
      </c>
      <c r="G733" s="173">
        <f>abs(Generate!H$5-F733)</f>
        <v>225.176</v>
      </c>
    </row>
    <row r="734">
      <c r="A734" s="71" t="s">
        <v>59</v>
      </c>
      <c r="B734" s="71">
        <v>2.0</v>
      </c>
      <c r="C734" s="71">
        <v>1.5</v>
      </c>
      <c r="D734" s="71">
        <v>1.5</v>
      </c>
      <c r="E734" s="71">
        <v>0.5</v>
      </c>
      <c r="F734" s="172">
        <f>vlookup(VLOOKUP(A734,'Meal Plan Combinations'!A$5:E$17,2,false),indirect(I$1),2,false)*B734+vlookup(VLOOKUP(A734,'Meal Plan Combinations'!A$5:E$17,3,false),indirect(I$1),2,false)*C734+vlookup(VLOOKUP(A734,'Meal Plan Combinations'!A$5:E$17,4,false),indirect(I$1),2,false)*D734+vlookup(VLOOKUP(A734,'Meal Plan Combinations'!A$5:E$17,5,false),indirect(I$1),2,false)*E734</f>
        <v>2412.459</v>
      </c>
      <c r="G734" s="173">
        <f>abs(Generate!H$5-F734)</f>
        <v>657.541</v>
      </c>
    </row>
    <row r="735">
      <c r="A735" s="71" t="s">
        <v>59</v>
      </c>
      <c r="B735" s="71">
        <v>2.0</v>
      </c>
      <c r="C735" s="71">
        <v>1.5</v>
      </c>
      <c r="D735" s="71">
        <v>1.5</v>
      </c>
      <c r="E735" s="71">
        <v>1.0</v>
      </c>
      <c r="F735" s="172">
        <f>vlookup(VLOOKUP(A735,'Meal Plan Combinations'!A$5:E$17,2,false),indirect(I$1),2,false)*B735+vlookup(VLOOKUP(A735,'Meal Plan Combinations'!A$5:E$17,3,false),indirect(I$1),2,false)*C735+vlookup(VLOOKUP(A735,'Meal Plan Combinations'!A$5:E$17,4,false),indirect(I$1),2,false)*D735+vlookup(VLOOKUP(A735,'Meal Plan Combinations'!A$5:E$17,5,false),indirect(I$1),2,false)*E735</f>
        <v>2549.453</v>
      </c>
      <c r="G735" s="173">
        <f>abs(Generate!H$5-F735)</f>
        <v>520.547</v>
      </c>
    </row>
    <row r="736">
      <c r="A736" s="71" t="s">
        <v>59</v>
      </c>
      <c r="B736" s="71">
        <v>2.0</v>
      </c>
      <c r="C736" s="71">
        <v>1.5</v>
      </c>
      <c r="D736" s="71">
        <v>1.5</v>
      </c>
      <c r="E736" s="71">
        <v>1.5</v>
      </c>
      <c r="F736" s="172">
        <f>vlookup(VLOOKUP(A736,'Meal Plan Combinations'!A$5:E$17,2,false),indirect(I$1),2,false)*B736+vlookup(VLOOKUP(A736,'Meal Plan Combinations'!A$5:E$17,3,false),indirect(I$1),2,false)*C736+vlookup(VLOOKUP(A736,'Meal Plan Combinations'!A$5:E$17,4,false),indirect(I$1),2,false)*D736+vlookup(VLOOKUP(A736,'Meal Plan Combinations'!A$5:E$17,5,false),indirect(I$1),2,false)*E736</f>
        <v>2686.447</v>
      </c>
      <c r="G736" s="173">
        <f>abs(Generate!H$5-F736)</f>
        <v>383.553</v>
      </c>
    </row>
    <row r="737">
      <c r="A737" s="71" t="s">
        <v>59</v>
      </c>
      <c r="B737" s="71">
        <v>2.0</v>
      </c>
      <c r="C737" s="71">
        <v>1.5</v>
      </c>
      <c r="D737" s="71">
        <v>1.5</v>
      </c>
      <c r="E737" s="71">
        <v>2.0</v>
      </c>
      <c r="F737" s="172">
        <f>vlookup(VLOOKUP(A737,'Meal Plan Combinations'!A$5:E$17,2,false),indirect(I$1),2,false)*B737+vlookup(VLOOKUP(A737,'Meal Plan Combinations'!A$5:E$17,3,false),indirect(I$1),2,false)*C737+vlookup(VLOOKUP(A737,'Meal Plan Combinations'!A$5:E$17,4,false),indirect(I$1),2,false)*D737+vlookup(VLOOKUP(A737,'Meal Plan Combinations'!A$5:E$17,5,false),indirect(I$1),2,false)*E737</f>
        <v>2823.441</v>
      </c>
      <c r="G737" s="173">
        <f>abs(Generate!H$5-F737)</f>
        <v>246.559</v>
      </c>
    </row>
    <row r="738">
      <c r="A738" s="71" t="s">
        <v>59</v>
      </c>
      <c r="B738" s="71">
        <v>2.0</v>
      </c>
      <c r="C738" s="71">
        <v>1.5</v>
      </c>
      <c r="D738" s="71">
        <v>1.5</v>
      </c>
      <c r="E738" s="71">
        <v>2.5</v>
      </c>
      <c r="F738" s="172">
        <f>vlookup(VLOOKUP(A738,'Meal Plan Combinations'!A$5:E$17,2,false),indirect(I$1),2,false)*B738+vlookup(VLOOKUP(A738,'Meal Plan Combinations'!A$5:E$17,3,false),indirect(I$1),2,false)*C738+vlookup(VLOOKUP(A738,'Meal Plan Combinations'!A$5:E$17,4,false),indirect(I$1),2,false)*D738+vlookup(VLOOKUP(A738,'Meal Plan Combinations'!A$5:E$17,5,false),indirect(I$1),2,false)*E738</f>
        <v>2960.435</v>
      </c>
      <c r="G738" s="173">
        <f>abs(Generate!H$5-F738)</f>
        <v>109.565</v>
      </c>
    </row>
    <row r="739">
      <c r="A739" s="71" t="s">
        <v>59</v>
      </c>
      <c r="B739" s="71">
        <v>2.0</v>
      </c>
      <c r="C739" s="71">
        <v>1.5</v>
      </c>
      <c r="D739" s="71">
        <v>1.5</v>
      </c>
      <c r="E739" s="71">
        <v>3.0</v>
      </c>
      <c r="F739" s="172">
        <f>vlookup(VLOOKUP(A739,'Meal Plan Combinations'!A$5:E$17,2,false),indirect(I$1),2,false)*B739+vlookup(VLOOKUP(A739,'Meal Plan Combinations'!A$5:E$17,3,false),indirect(I$1),2,false)*C739+vlookup(VLOOKUP(A739,'Meal Plan Combinations'!A$5:E$17,4,false),indirect(I$1),2,false)*D739+vlookup(VLOOKUP(A739,'Meal Plan Combinations'!A$5:E$17,5,false),indirect(I$1),2,false)*E739</f>
        <v>3097.429</v>
      </c>
      <c r="G739" s="173">
        <f>abs(Generate!H$5-F739)</f>
        <v>27.429</v>
      </c>
    </row>
    <row r="740">
      <c r="A740" s="71" t="s">
        <v>59</v>
      </c>
      <c r="B740" s="71">
        <v>2.0</v>
      </c>
      <c r="C740" s="71">
        <v>1.5</v>
      </c>
      <c r="D740" s="71">
        <v>2.0</v>
      </c>
      <c r="E740" s="71">
        <v>0.5</v>
      </c>
      <c r="F740" s="172">
        <f>vlookup(VLOOKUP(A740,'Meal Plan Combinations'!A$5:E$17,2,false),indirect(I$1),2,false)*B740+vlookup(VLOOKUP(A740,'Meal Plan Combinations'!A$5:E$17,3,false),indirect(I$1),2,false)*C740+vlookup(VLOOKUP(A740,'Meal Plan Combinations'!A$5:E$17,4,false),indirect(I$1),2,false)*D740+vlookup(VLOOKUP(A740,'Meal Plan Combinations'!A$5:E$17,5,false),indirect(I$1),2,false)*E740</f>
        <v>2665.064</v>
      </c>
      <c r="G740" s="173">
        <f>abs(Generate!H$5-F740)</f>
        <v>404.936</v>
      </c>
    </row>
    <row r="741">
      <c r="A741" s="71" t="s">
        <v>59</v>
      </c>
      <c r="B741" s="71">
        <v>2.0</v>
      </c>
      <c r="C741" s="71">
        <v>1.5</v>
      </c>
      <c r="D741" s="71">
        <v>2.0</v>
      </c>
      <c r="E741" s="71">
        <v>1.0</v>
      </c>
      <c r="F741" s="172">
        <f>vlookup(VLOOKUP(A741,'Meal Plan Combinations'!A$5:E$17,2,false),indirect(I$1),2,false)*B741+vlookup(VLOOKUP(A741,'Meal Plan Combinations'!A$5:E$17,3,false),indirect(I$1),2,false)*C741+vlookup(VLOOKUP(A741,'Meal Plan Combinations'!A$5:E$17,4,false),indirect(I$1),2,false)*D741+vlookup(VLOOKUP(A741,'Meal Plan Combinations'!A$5:E$17,5,false),indirect(I$1),2,false)*E741</f>
        <v>2802.058</v>
      </c>
      <c r="G741" s="173">
        <f>abs(Generate!H$5-F741)</f>
        <v>267.942</v>
      </c>
    </row>
    <row r="742">
      <c r="A742" s="71" t="s">
        <v>59</v>
      </c>
      <c r="B742" s="71">
        <v>2.0</v>
      </c>
      <c r="C742" s="71">
        <v>1.5</v>
      </c>
      <c r="D742" s="71">
        <v>2.0</v>
      </c>
      <c r="E742" s="71">
        <v>1.5</v>
      </c>
      <c r="F742" s="172">
        <f>vlookup(VLOOKUP(A742,'Meal Plan Combinations'!A$5:E$17,2,false),indirect(I$1),2,false)*B742+vlookup(VLOOKUP(A742,'Meal Plan Combinations'!A$5:E$17,3,false),indirect(I$1),2,false)*C742+vlookup(VLOOKUP(A742,'Meal Plan Combinations'!A$5:E$17,4,false),indirect(I$1),2,false)*D742+vlookup(VLOOKUP(A742,'Meal Plan Combinations'!A$5:E$17,5,false),indirect(I$1),2,false)*E742</f>
        <v>2939.052</v>
      </c>
      <c r="G742" s="173">
        <f>abs(Generate!H$5-F742)</f>
        <v>130.948</v>
      </c>
    </row>
    <row r="743">
      <c r="A743" s="71" t="s">
        <v>59</v>
      </c>
      <c r="B743" s="71">
        <v>2.0</v>
      </c>
      <c r="C743" s="71">
        <v>1.5</v>
      </c>
      <c r="D743" s="71">
        <v>2.0</v>
      </c>
      <c r="E743" s="71">
        <v>2.0</v>
      </c>
      <c r="F743" s="172">
        <f>vlookup(VLOOKUP(A743,'Meal Plan Combinations'!A$5:E$17,2,false),indirect(I$1),2,false)*B743+vlookup(VLOOKUP(A743,'Meal Plan Combinations'!A$5:E$17,3,false),indirect(I$1),2,false)*C743+vlookup(VLOOKUP(A743,'Meal Plan Combinations'!A$5:E$17,4,false),indirect(I$1),2,false)*D743+vlookup(VLOOKUP(A743,'Meal Plan Combinations'!A$5:E$17,5,false),indirect(I$1),2,false)*E743</f>
        <v>3076.046</v>
      </c>
      <c r="G743" s="173">
        <f>abs(Generate!H$5-F743)</f>
        <v>6.046</v>
      </c>
    </row>
    <row r="744">
      <c r="A744" s="71" t="s">
        <v>59</v>
      </c>
      <c r="B744" s="71">
        <v>2.0</v>
      </c>
      <c r="C744" s="71">
        <v>1.5</v>
      </c>
      <c r="D744" s="71">
        <v>2.0</v>
      </c>
      <c r="E744" s="71">
        <v>2.5</v>
      </c>
      <c r="F744" s="172">
        <f>vlookup(VLOOKUP(A744,'Meal Plan Combinations'!A$5:E$17,2,false),indirect(I$1),2,false)*B744+vlookup(VLOOKUP(A744,'Meal Plan Combinations'!A$5:E$17,3,false),indirect(I$1),2,false)*C744+vlookup(VLOOKUP(A744,'Meal Plan Combinations'!A$5:E$17,4,false),indirect(I$1),2,false)*D744+vlookup(VLOOKUP(A744,'Meal Plan Combinations'!A$5:E$17,5,false),indirect(I$1),2,false)*E744</f>
        <v>3213.04</v>
      </c>
      <c r="G744" s="173">
        <f>abs(Generate!H$5-F744)</f>
        <v>143.04</v>
      </c>
    </row>
    <row r="745">
      <c r="A745" s="71" t="s">
        <v>59</v>
      </c>
      <c r="B745" s="71">
        <v>2.0</v>
      </c>
      <c r="C745" s="71">
        <v>1.5</v>
      </c>
      <c r="D745" s="71">
        <v>2.0</v>
      </c>
      <c r="E745" s="71">
        <v>3.0</v>
      </c>
      <c r="F745" s="172">
        <f>vlookup(VLOOKUP(A745,'Meal Plan Combinations'!A$5:E$17,2,false),indirect(I$1),2,false)*B745+vlookup(VLOOKUP(A745,'Meal Plan Combinations'!A$5:E$17,3,false),indirect(I$1),2,false)*C745+vlookup(VLOOKUP(A745,'Meal Plan Combinations'!A$5:E$17,4,false),indirect(I$1),2,false)*D745+vlookup(VLOOKUP(A745,'Meal Plan Combinations'!A$5:E$17,5,false),indirect(I$1),2,false)*E745</f>
        <v>3350.034</v>
      </c>
      <c r="G745" s="173">
        <f>abs(Generate!H$5-F745)</f>
        <v>280.034</v>
      </c>
    </row>
    <row r="746">
      <c r="A746" s="71" t="s">
        <v>59</v>
      </c>
      <c r="B746" s="71">
        <v>2.0</v>
      </c>
      <c r="C746" s="71">
        <v>1.5</v>
      </c>
      <c r="D746" s="71">
        <v>2.5</v>
      </c>
      <c r="E746" s="71">
        <v>0.5</v>
      </c>
      <c r="F746" s="172">
        <f>vlookup(VLOOKUP(A746,'Meal Plan Combinations'!A$5:E$17,2,false),indirect(I$1),2,false)*B746+vlookup(VLOOKUP(A746,'Meal Plan Combinations'!A$5:E$17,3,false),indirect(I$1),2,false)*C746+vlookup(VLOOKUP(A746,'Meal Plan Combinations'!A$5:E$17,4,false),indirect(I$1),2,false)*D746+vlookup(VLOOKUP(A746,'Meal Plan Combinations'!A$5:E$17,5,false),indirect(I$1),2,false)*E746</f>
        <v>2917.669</v>
      </c>
      <c r="G746" s="173">
        <f>abs(Generate!H$5-F746)</f>
        <v>152.331</v>
      </c>
    </row>
    <row r="747">
      <c r="A747" s="71" t="s">
        <v>59</v>
      </c>
      <c r="B747" s="71">
        <v>2.0</v>
      </c>
      <c r="C747" s="71">
        <v>1.5</v>
      </c>
      <c r="D747" s="71">
        <v>2.5</v>
      </c>
      <c r="E747" s="71">
        <v>1.0</v>
      </c>
      <c r="F747" s="172">
        <f>vlookup(VLOOKUP(A747,'Meal Plan Combinations'!A$5:E$17,2,false),indirect(I$1),2,false)*B747+vlookup(VLOOKUP(A747,'Meal Plan Combinations'!A$5:E$17,3,false),indirect(I$1),2,false)*C747+vlookup(VLOOKUP(A747,'Meal Plan Combinations'!A$5:E$17,4,false),indirect(I$1),2,false)*D747+vlookup(VLOOKUP(A747,'Meal Plan Combinations'!A$5:E$17,5,false),indirect(I$1),2,false)*E747</f>
        <v>3054.663</v>
      </c>
      <c r="G747" s="173">
        <f>abs(Generate!H$5-F747)</f>
        <v>15.337</v>
      </c>
    </row>
    <row r="748">
      <c r="A748" s="71" t="s">
        <v>59</v>
      </c>
      <c r="B748" s="71">
        <v>2.0</v>
      </c>
      <c r="C748" s="71">
        <v>1.5</v>
      </c>
      <c r="D748" s="71">
        <v>2.5</v>
      </c>
      <c r="E748" s="71">
        <v>1.5</v>
      </c>
      <c r="F748" s="172">
        <f>vlookup(VLOOKUP(A748,'Meal Plan Combinations'!A$5:E$17,2,false),indirect(I$1),2,false)*B748+vlookup(VLOOKUP(A748,'Meal Plan Combinations'!A$5:E$17,3,false),indirect(I$1),2,false)*C748+vlookup(VLOOKUP(A748,'Meal Plan Combinations'!A$5:E$17,4,false),indirect(I$1),2,false)*D748+vlookup(VLOOKUP(A748,'Meal Plan Combinations'!A$5:E$17,5,false),indirect(I$1),2,false)*E748</f>
        <v>3191.657</v>
      </c>
      <c r="G748" s="173">
        <f>abs(Generate!H$5-F748)</f>
        <v>121.657</v>
      </c>
    </row>
    <row r="749">
      <c r="A749" s="71" t="s">
        <v>59</v>
      </c>
      <c r="B749" s="71">
        <v>2.0</v>
      </c>
      <c r="C749" s="71">
        <v>1.5</v>
      </c>
      <c r="D749" s="71">
        <v>2.5</v>
      </c>
      <c r="E749" s="71">
        <v>2.0</v>
      </c>
      <c r="F749" s="172">
        <f>vlookup(VLOOKUP(A749,'Meal Plan Combinations'!A$5:E$17,2,false),indirect(I$1),2,false)*B749+vlookup(VLOOKUP(A749,'Meal Plan Combinations'!A$5:E$17,3,false),indirect(I$1),2,false)*C749+vlookup(VLOOKUP(A749,'Meal Plan Combinations'!A$5:E$17,4,false),indirect(I$1),2,false)*D749+vlookup(VLOOKUP(A749,'Meal Plan Combinations'!A$5:E$17,5,false),indirect(I$1),2,false)*E749</f>
        <v>3328.651</v>
      </c>
      <c r="G749" s="173">
        <f>abs(Generate!H$5-F749)</f>
        <v>258.651</v>
      </c>
    </row>
    <row r="750">
      <c r="A750" s="71" t="s">
        <v>59</v>
      </c>
      <c r="B750" s="71">
        <v>2.0</v>
      </c>
      <c r="C750" s="71">
        <v>1.5</v>
      </c>
      <c r="D750" s="71">
        <v>2.5</v>
      </c>
      <c r="E750" s="71">
        <v>2.5</v>
      </c>
      <c r="F750" s="172">
        <f>vlookup(VLOOKUP(A750,'Meal Plan Combinations'!A$5:E$17,2,false),indirect(I$1),2,false)*B750+vlookup(VLOOKUP(A750,'Meal Plan Combinations'!A$5:E$17,3,false),indirect(I$1),2,false)*C750+vlookup(VLOOKUP(A750,'Meal Plan Combinations'!A$5:E$17,4,false),indirect(I$1),2,false)*D750+vlookup(VLOOKUP(A750,'Meal Plan Combinations'!A$5:E$17,5,false),indirect(I$1),2,false)*E750</f>
        <v>3465.645</v>
      </c>
      <c r="G750" s="173">
        <f>abs(Generate!H$5-F750)</f>
        <v>395.645</v>
      </c>
    </row>
    <row r="751">
      <c r="A751" s="71" t="s">
        <v>59</v>
      </c>
      <c r="B751" s="71">
        <v>2.0</v>
      </c>
      <c r="C751" s="71">
        <v>1.5</v>
      </c>
      <c r="D751" s="71">
        <v>2.5</v>
      </c>
      <c r="E751" s="71">
        <v>3.0</v>
      </c>
      <c r="F751" s="172">
        <f>vlookup(VLOOKUP(A751,'Meal Plan Combinations'!A$5:E$17,2,false),indirect(I$1),2,false)*B751+vlookup(VLOOKUP(A751,'Meal Plan Combinations'!A$5:E$17,3,false),indirect(I$1),2,false)*C751+vlookup(VLOOKUP(A751,'Meal Plan Combinations'!A$5:E$17,4,false),indirect(I$1),2,false)*D751+vlookup(VLOOKUP(A751,'Meal Plan Combinations'!A$5:E$17,5,false),indirect(I$1),2,false)*E751</f>
        <v>3602.639</v>
      </c>
      <c r="G751" s="173">
        <f>abs(Generate!H$5-F751)</f>
        <v>532.639</v>
      </c>
    </row>
    <row r="752">
      <c r="A752" s="71" t="s">
        <v>59</v>
      </c>
      <c r="B752" s="71">
        <v>2.0</v>
      </c>
      <c r="C752" s="71">
        <v>1.5</v>
      </c>
      <c r="D752" s="71">
        <v>3.0</v>
      </c>
      <c r="E752" s="71">
        <v>0.5</v>
      </c>
      <c r="F752" s="172">
        <f>vlookup(VLOOKUP(A752,'Meal Plan Combinations'!A$5:E$17,2,false),indirect(I$1),2,false)*B752+vlookup(VLOOKUP(A752,'Meal Plan Combinations'!A$5:E$17,3,false),indirect(I$1),2,false)*C752+vlookup(VLOOKUP(A752,'Meal Plan Combinations'!A$5:E$17,4,false),indirect(I$1),2,false)*D752+vlookup(VLOOKUP(A752,'Meal Plan Combinations'!A$5:E$17,5,false),indirect(I$1),2,false)*E752</f>
        <v>3170.274</v>
      </c>
      <c r="G752" s="173">
        <f>abs(Generate!H$5-F752)</f>
        <v>100.274</v>
      </c>
    </row>
    <row r="753">
      <c r="A753" s="71" t="s">
        <v>59</v>
      </c>
      <c r="B753" s="71">
        <v>2.0</v>
      </c>
      <c r="C753" s="71">
        <v>1.5</v>
      </c>
      <c r="D753" s="71">
        <v>3.0</v>
      </c>
      <c r="E753" s="71">
        <v>1.0</v>
      </c>
      <c r="F753" s="172">
        <f>vlookup(VLOOKUP(A753,'Meal Plan Combinations'!A$5:E$17,2,false),indirect(I$1),2,false)*B753+vlookup(VLOOKUP(A753,'Meal Plan Combinations'!A$5:E$17,3,false),indirect(I$1),2,false)*C753+vlookup(VLOOKUP(A753,'Meal Plan Combinations'!A$5:E$17,4,false),indirect(I$1),2,false)*D753+vlookup(VLOOKUP(A753,'Meal Plan Combinations'!A$5:E$17,5,false),indirect(I$1),2,false)*E753</f>
        <v>3307.268</v>
      </c>
      <c r="G753" s="173">
        <f>abs(Generate!H$5-F753)</f>
        <v>237.268</v>
      </c>
    </row>
    <row r="754">
      <c r="A754" s="71" t="s">
        <v>59</v>
      </c>
      <c r="B754" s="71">
        <v>2.0</v>
      </c>
      <c r="C754" s="71">
        <v>1.5</v>
      </c>
      <c r="D754" s="71">
        <v>3.0</v>
      </c>
      <c r="E754" s="71">
        <v>1.5</v>
      </c>
      <c r="F754" s="172">
        <f>vlookup(VLOOKUP(A754,'Meal Plan Combinations'!A$5:E$17,2,false),indirect(I$1),2,false)*B754+vlookup(VLOOKUP(A754,'Meal Plan Combinations'!A$5:E$17,3,false),indirect(I$1),2,false)*C754+vlookup(VLOOKUP(A754,'Meal Plan Combinations'!A$5:E$17,4,false),indirect(I$1),2,false)*D754+vlookup(VLOOKUP(A754,'Meal Plan Combinations'!A$5:E$17,5,false),indirect(I$1),2,false)*E754</f>
        <v>3444.262</v>
      </c>
      <c r="G754" s="173">
        <f>abs(Generate!H$5-F754)</f>
        <v>374.262</v>
      </c>
    </row>
    <row r="755">
      <c r="A755" s="71" t="s">
        <v>59</v>
      </c>
      <c r="B755" s="71">
        <v>2.0</v>
      </c>
      <c r="C755" s="71">
        <v>1.5</v>
      </c>
      <c r="D755" s="71">
        <v>3.0</v>
      </c>
      <c r="E755" s="71">
        <v>2.0</v>
      </c>
      <c r="F755" s="172">
        <f>vlookup(VLOOKUP(A755,'Meal Plan Combinations'!A$5:E$17,2,false),indirect(I$1),2,false)*B755+vlookup(VLOOKUP(A755,'Meal Plan Combinations'!A$5:E$17,3,false),indirect(I$1),2,false)*C755+vlookup(VLOOKUP(A755,'Meal Plan Combinations'!A$5:E$17,4,false),indirect(I$1),2,false)*D755+vlookup(VLOOKUP(A755,'Meal Plan Combinations'!A$5:E$17,5,false),indirect(I$1),2,false)*E755</f>
        <v>3581.256</v>
      </c>
      <c r="G755" s="173">
        <f>abs(Generate!H$5-F755)</f>
        <v>511.256</v>
      </c>
    </row>
    <row r="756">
      <c r="A756" s="71" t="s">
        <v>59</v>
      </c>
      <c r="B756" s="71">
        <v>2.0</v>
      </c>
      <c r="C756" s="71">
        <v>1.5</v>
      </c>
      <c r="D756" s="71">
        <v>3.0</v>
      </c>
      <c r="E756" s="71">
        <v>2.5</v>
      </c>
      <c r="F756" s="172">
        <f>vlookup(VLOOKUP(A756,'Meal Plan Combinations'!A$5:E$17,2,false),indirect(I$1),2,false)*B756+vlookup(VLOOKUP(A756,'Meal Plan Combinations'!A$5:E$17,3,false),indirect(I$1),2,false)*C756+vlookup(VLOOKUP(A756,'Meal Plan Combinations'!A$5:E$17,4,false),indirect(I$1),2,false)*D756+vlookup(VLOOKUP(A756,'Meal Plan Combinations'!A$5:E$17,5,false),indirect(I$1),2,false)*E756</f>
        <v>3718.25</v>
      </c>
      <c r="G756" s="173">
        <f>abs(Generate!H$5-F756)</f>
        <v>648.25</v>
      </c>
    </row>
    <row r="757">
      <c r="A757" s="71" t="s">
        <v>59</v>
      </c>
      <c r="B757" s="71">
        <v>2.0</v>
      </c>
      <c r="C757" s="71">
        <v>1.5</v>
      </c>
      <c r="D757" s="71">
        <v>3.0</v>
      </c>
      <c r="E757" s="71">
        <v>3.0</v>
      </c>
      <c r="F757" s="172">
        <f>vlookup(VLOOKUP(A757,'Meal Plan Combinations'!A$5:E$17,2,false),indirect(I$1),2,false)*B757+vlookup(VLOOKUP(A757,'Meal Plan Combinations'!A$5:E$17,3,false),indirect(I$1),2,false)*C757+vlookup(VLOOKUP(A757,'Meal Plan Combinations'!A$5:E$17,4,false),indirect(I$1),2,false)*D757+vlookup(VLOOKUP(A757,'Meal Plan Combinations'!A$5:E$17,5,false),indirect(I$1),2,false)*E757</f>
        <v>3855.244</v>
      </c>
      <c r="G757" s="173">
        <f>abs(Generate!H$5-F757)</f>
        <v>785.244</v>
      </c>
    </row>
    <row r="758">
      <c r="A758" s="71" t="s">
        <v>59</v>
      </c>
      <c r="B758" s="71">
        <v>2.0</v>
      </c>
      <c r="C758" s="71">
        <v>2.0</v>
      </c>
      <c r="D758" s="71">
        <v>0.5</v>
      </c>
      <c r="E758" s="71">
        <v>0.5</v>
      </c>
      <c r="F758" s="172">
        <f>vlookup(VLOOKUP(A758,'Meal Plan Combinations'!A$5:E$17,2,false),indirect(I$1),2,false)*B758+vlookup(VLOOKUP(A758,'Meal Plan Combinations'!A$5:E$17,3,false),indirect(I$1),2,false)*C758+vlookup(VLOOKUP(A758,'Meal Plan Combinations'!A$5:E$17,4,false),indirect(I$1),2,false)*D758+vlookup(VLOOKUP(A758,'Meal Plan Combinations'!A$5:E$17,5,false),indirect(I$1),2,false)*E758</f>
        <v>2134.739</v>
      </c>
      <c r="G758" s="173">
        <f>abs(Generate!H$5-F758)</f>
        <v>935.261</v>
      </c>
    </row>
    <row r="759">
      <c r="A759" s="71" t="s">
        <v>59</v>
      </c>
      <c r="B759" s="71">
        <v>2.0</v>
      </c>
      <c r="C759" s="71">
        <v>2.0</v>
      </c>
      <c r="D759" s="71">
        <v>0.5</v>
      </c>
      <c r="E759" s="71">
        <v>1.0</v>
      </c>
      <c r="F759" s="172">
        <f>vlookup(VLOOKUP(A759,'Meal Plan Combinations'!A$5:E$17,2,false),indirect(I$1),2,false)*B759+vlookup(VLOOKUP(A759,'Meal Plan Combinations'!A$5:E$17,3,false),indirect(I$1),2,false)*C759+vlookup(VLOOKUP(A759,'Meal Plan Combinations'!A$5:E$17,4,false),indirect(I$1),2,false)*D759+vlookup(VLOOKUP(A759,'Meal Plan Combinations'!A$5:E$17,5,false),indirect(I$1),2,false)*E759</f>
        <v>2271.733</v>
      </c>
      <c r="G759" s="173">
        <f>abs(Generate!H$5-F759)</f>
        <v>798.267</v>
      </c>
    </row>
    <row r="760">
      <c r="A760" s="71" t="s">
        <v>59</v>
      </c>
      <c r="B760" s="71">
        <v>2.0</v>
      </c>
      <c r="C760" s="71">
        <v>2.0</v>
      </c>
      <c r="D760" s="71">
        <v>0.5</v>
      </c>
      <c r="E760" s="71">
        <v>1.5</v>
      </c>
      <c r="F760" s="172">
        <f>vlookup(VLOOKUP(A760,'Meal Plan Combinations'!A$5:E$17,2,false),indirect(I$1),2,false)*B760+vlookup(VLOOKUP(A760,'Meal Plan Combinations'!A$5:E$17,3,false),indirect(I$1),2,false)*C760+vlookup(VLOOKUP(A760,'Meal Plan Combinations'!A$5:E$17,4,false),indirect(I$1),2,false)*D760+vlookup(VLOOKUP(A760,'Meal Plan Combinations'!A$5:E$17,5,false),indirect(I$1),2,false)*E760</f>
        <v>2408.727</v>
      </c>
      <c r="G760" s="173">
        <f>abs(Generate!H$5-F760)</f>
        <v>661.273</v>
      </c>
    </row>
    <row r="761">
      <c r="A761" s="71" t="s">
        <v>59</v>
      </c>
      <c r="B761" s="71">
        <v>2.0</v>
      </c>
      <c r="C761" s="71">
        <v>2.0</v>
      </c>
      <c r="D761" s="71">
        <v>0.5</v>
      </c>
      <c r="E761" s="71">
        <v>2.0</v>
      </c>
      <c r="F761" s="172">
        <f>vlookup(VLOOKUP(A761,'Meal Plan Combinations'!A$5:E$17,2,false),indirect(I$1),2,false)*B761+vlookup(VLOOKUP(A761,'Meal Plan Combinations'!A$5:E$17,3,false),indirect(I$1),2,false)*C761+vlookup(VLOOKUP(A761,'Meal Plan Combinations'!A$5:E$17,4,false),indirect(I$1),2,false)*D761+vlookup(VLOOKUP(A761,'Meal Plan Combinations'!A$5:E$17,5,false),indirect(I$1),2,false)*E761</f>
        <v>2545.721</v>
      </c>
      <c r="G761" s="173">
        <f>abs(Generate!H$5-F761)</f>
        <v>524.279</v>
      </c>
    </row>
    <row r="762">
      <c r="A762" s="71" t="s">
        <v>59</v>
      </c>
      <c r="B762" s="71">
        <v>2.0</v>
      </c>
      <c r="C762" s="71">
        <v>2.0</v>
      </c>
      <c r="D762" s="71">
        <v>0.5</v>
      </c>
      <c r="E762" s="71">
        <v>2.5</v>
      </c>
      <c r="F762" s="172">
        <f>vlookup(VLOOKUP(A762,'Meal Plan Combinations'!A$5:E$17,2,false),indirect(I$1),2,false)*B762+vlookup(VLOOKUP(A762,'Meal Plan Combinations'!A$5:E$17,3,false),indirect(I$1),2,false)*C762+vlookup(VLOOKUP(A762,'Meal Plan Combinations'!A$5:E$17,4,false),indirect(I$1),2,false)*D762+vlookup(VLOOKUP(A762,'Meal Plan Combinations'!A$5:E$17,5,false),indirect(I$1),2,false)*E762</f>
        <v>2682.715</v>
      </c>
      <c r="G762" s="173">
        <f>abs(Generate!H$5-F762)</f>
        <v>387.285</v>
      </c>
    </row>
    <row r="763">
      <c r="A763" s="71" t="s">
        <v>59</v>
      </c>
      <c r="B763" s="71">
        <v>2.0</v>
      </c>
      <c r="C763" s="71">
        <v>2.0</v>
      </c>
      <c r="D763" s="71">
        <v>0.5</v>
      </c>
      <c r="E763" s="71">
        <v>3.0</v>
      </c>
      <c r="F763" s="172">
        <f>vlookup(VLOOKUP(A763,'Meal Plan Combinations'!A$5:E$17,2,false),indirect(I$1),2,false)*B763+vlookup(VLOOKUP(A763,'Meal Plan Combinations'!A$5:E$17,3,false),indirect(I$1),2,false)*C763+vlookup(VLOOKUP(A763,'Meal Plan Combinations'!A$5:E$17,4,false),indirect(I$1),2,false)*D763+vlookup(VLOOKUP(A763,'Meal Plan Combinations'!A$5:E$17,5,false),indirect(I$1),2,false)*E763</f>
        <v>2819.709</v>
      </c>
      <c r="G763" s="173">
        <f>abs(Generate!H$5-F763)</f>
        <v>250.291</v>
      </c>
    </row>
    <row r="764">
      <c r="A764" s="71" t="s">
        <v>59</v>
      </c>
      <c r="B764" s="71">
        <v>2.0</v>
      </c>
      <c r="C764" s="71">
        <v>2.0</v>
      </c>
      <c r="D764" s="71">
        <v>1.0</v>
      </c>
      <c r="E764" s="71">
        <v>0.5</v>
      </c>
      <c r="F764" s="172">
        <f>vlookup(VLOOKUP(A764,'Meal Plan Combinations'!A$5:E$17,2,false),indirect(I$1),2,false)*B764+vlookup(VLOOKUP(A764,'Meal Plan Combinations'!A$5:E$17,3,false),indirect(I$1),2,false)*C764+vlookup(VLOOKUP(A764,'Meal Plan Combinations'!A$5:E$17,4,false),indirect(I$1),2,false)*D764+vlookup(VLOOKUP(A764,'Meal Plan Combinations'!A$5:E$17,5,false),indirect(I$1),2,false)*E764</f>
        <v>2387.344</v>
      </c>
      <c r="G764" s="173">
        <f>abs(Generate!H$5-F764)</f>
        <v>682.656</v>
      </c>
    </row>
    <row r="765">
      <c r="A765" s="71" t="s">
        <v>59</v>
      </c>
      <c r="B765" s="71">
        <v>2.0</v>
      </c>
      <c r="C765" s="71">
        <v>2.0</v>
      </c>
      <c r="D765" s="71">
        <v>1.0</v>
      </c>
      <c r="E765" s="71">
        <v>1.0</v>
      </c>
      <c r="F765" s="172">
        <f>vlookup(VLOOKUP(A765,'Meal Plan Combinations'!A$5:E$17,2,false),indirect(I$1),2,false)*B765+vlookup(VLOOKUP(A765,'Meal Plan Combinations'!A$5:E$17,3,false),indirect(I$1),2,false)*C765+vlookup(VLOOKUP(A765,'Meal Plan Combinations'!A$5:E$17,4,false),indirect(I$1),2,false)*D765+vlookup(VLOOKUP(A765,'Meal Plan Combinations'!A$5:E$17,5,false),indirect(I$1),2,false)*E765</f>
        <v>2524.338</v>
      </c>
      <c r="G765" s="173">
        <f>abs(Generate!H$5-F765)</f>
        <v>545.662</v>
      </c>
    </row>
    <row r="766">
      <c r="A766" s="71" t="s">
        <v>59</v>
      </c>
      <c r="B766" s="71">
        <v>2.0</v>
      </c>
      <c r="C766" s="71">
        <v>2.0</v>
      </c>
      <c r="D766" s="71">
        <v>1.0</v>
      </c>
      <c r="E766" s="71">
        <v>1.5</v>
      </c>
      <c r="F766" s="172">
        <f>vlookup(VLOOKUP(A766,'Meal Plan Combinations'!A$5:E$17,2,false),indirect(I$1),2,false)*B766+vlookup(VLOOKUP(A766,'Meal Plan Combinations'!A$5:E$17,3,false),indirect(I$1),2,false)*C766+vlookup(VLOOKUP(A766,'Meal Plan Combinations'!A$5:E$17,4,false),indirect(I$1),2,false)*D766+vlookup(VLOOKUP(A766,'Meal Plan Combinations'!A$5:E$17,5,false),indirect(I$1),2,false)*E766</f>
        <v>2661.332</v>
      </c>
      <c r="G766" s="173">
        <f>abs(Generate!H$5-F766)</f>
        <v>408.668</v>
      </c>
    </row>
    <row r="767">
      <c r="A767" s="71" t="s">
        <v>59</v>
      </c>
      <c r="B767" s="71">
        <v>2.0</v>
      </c>
      <c r="C767" s="71">
        <v>2.0</v>
      </c>
      <c r="D767" s="71">
        <v>1.0</v>
      </c>
      <c r="E767" s="71">
        <v>2.0</v>
      </c>
      <c r="F767" s="172">
        <f>vlookup(VLOOKUP(A767,'Meal Plan Combinations'!A$5:E$17,2,false),indirect(I$1),2,false)*B767+vlookup(VLOOKUP(A767,'Meal Plan Combinations'!A$5:E$17,3,false),indirect(I$1),2,false)*C767+vlookup(VLOOKUP(A767,'Meal Plan Combinations'!A$5:E$17,4,false),indirect(I$1),2,false)*D767+vlookup(VLOOKUP(A767,'Meal Plan Combinations'!A$5:E$17,5,false),indirect(I$1),2,false)*E767</f>
        <v>2798.326</v>
      </c>
      <c r="G767" s="173">
        <f>abs(Generate!H$5-F767)</f>
        <v>271.674</v>
      </c>
    </row>
    <row r="768">
      <c r="A768" s="71" t="s">
        <v>59</v>
      </c>
      <c r="B768" s="71">
        <v>2.0</v>
      </c>
      <c r="C768" s="71">
        <v>2.0</v>
      </c>
      <c r="D768" s="71">
        <v>1.0</v>
      </c>
      <c r="E768" s="71">
        <v>2.5</v>
      </c>
      <c r="F768" s="172">
        <f>vlookup(VLOOKUP(A768,'Meal Plan Combinations'!A$5:E$17,2,false),indirect(I$1),2,false)*B768+vlookup(VLOOKUP(A768,'Meal Plan Combinations'!A$5:E$17,3,false),indirect(I$1),2,false)*C768+vlookup(VLOOKUP(A768,'Meal Plan Combinations'!A$5:E$17,4,false),indirect(I$1),2,false)*D768+vlookup(VLOOKUP(A768,'Meal Plan Combinations'!A$5:E$17,5,false),indirect(I$1),2,false)*E768</f>
        <v>2935.32</v>
      </c>
      <c r="G768" s="173">
        <f>abs(Generate!H$5-F768)</f>
        <v>134.68</v>
      </c>
    </row>
    <row r="769">
      <c r="A769" s="71" t="s">
        <v>59</v>
      </c>
      <c r="B769" s="71">
        <v>2.0</v>
      </c>
      <c r="C769" s="71">
        <v>2.0</v>
      </c>
      <c r="D769" s="71">
        <v>1.0</v>
      </c>
      <c r="E769" s="71">
        <v>3.0</v>
      </c>
      <c r="F769" s="172">
        <f>vlookup(VLOOKUP(A769,'Meal Plan Combinations'!A$5:E$17,2,false),indirect(I$1),2,false)*B769+vlookup(VLOOKUP(A769,'Meal Plan Combinations'!A$5:E$17,3,false),indirect(I$1),2,false)*C769+vlookup(VLOOKUP(A769,'Meal Plan Combinations'!A$5:E$17,4,false),indirect(I$1),2,false)*D769+vlookup(VLOOKUP(A769,'Meal Plan Combinations'!A$5:E$17,5,false),indirect(I$1),2,false)*E769</f>
        <v>3072.314</v>
      </c>
      <c r="G769" s="173">
        <f>abs(Generate!H$5-F769)</f>
        <v>2.314</v>
      </c>
    </row>
    <row r="770">
      <c r="A770" s="71" t="s">
        <v>59</v>
      </c>
      <c r="B770" s="71">
        <v>2.0</v>
      </c>
      <c r="C770" s="71">
        <v>2.0</v>
      </c>
      <c r="D770" s="71">
        <v>1.5</v>
      </c>
      <c r="E770" s="71">
        <v>0.5</v>
      </c>
      <c r="F770" s="172">
        <f>vlookup(VLOOKUP(A770,'Meal Plan Combinations'!A$5:E$17,2,false),indirect(I$1),2,false)*B770+vlookup(VLOOKUP(A770,'Meal Plan Combinations'!A$5:E$17,3,false),indirect(I$1),2,false)*C770+vlookup(VLOOKUP(A770,'Meal Plan Combinations'!A$5:E$17,4,false),indirect(I$1),2,false)*D770+vlookup(VLOOKUP(A770,'Meal Plan Combinations'!A$5:E$17,5,false),indirect(I$1),2,false)*E770</f>
        <v>2639.949</v>
      </c>
      <c r="G770" s="173">
        <f>abs(Generate!H$5-F770)</f>
        <v>430.051</v>
      </c>
    </row>
    <row r="771">
      <c r="A771" s="71" t="s">
        <v>59</v>
      </c>
      <c r="B771" s="71">
        <v>2.0</v>
      </c>
      <c r="C771" s="71">
        <v>2.0</v>
      </c>
      <c r="D771" s="71">
        <v>1.5</v>
      </c>
      <c r="E771" s="71">
        <v>1.0</v>
      </c>
      <c r="F771" s="172">
        <f>vlookup(VLOOKUP(A771,'Meal Plan Combinations'!A$5:E$17,2,false),indirect(I$1),2,false)*B771+vlookup(VLOOKUP(A771,'Meal Plan Combinations'!A$5:E$17,3,false),indirect(I$1),2,false)*C771+vlookup(VLOOKUP(A771,'Meal Plan Combinations'!A$5:E$17,4,false),indirect(I$1),2,false)*D771+vlookup(VLOOKUP(A771,'Meal Plan Combinations'!A$5:E$17,5,false),indirect(I$1),2,false)*E771</f>
        <v>2776.943</v>
      </c>
      <c r="G771" s="173">
        <f>abs(Generate!H$5-F771)</f>
        <v>293.057</v>
      </c>
    </row>
    <row r="772">
      <c r="A772" s="71" t="s">
        <v>59</v>
      </c>
      <c r="B772" s="71">
        <v>2.0</v>
      </c>
      <c r="C772" s="71">
        <v>2.0</v>
      </c>
      <c r="D772" s="71">
        <v>1.5</v>
      </c>
      <c r="E772" s="71">
        <v>1.5</v>
      </c>
      <c r="F772" s="172">
        <f>vlookup(VLOOKUP(A772,'Meal Plan Combinations'!A$5:E$17,2,false),indirect(I$1),2,false)*B772+vlookup(VLOOKUP(A772,'Meal Plan Combinations'!A$5:E$17,3,false),indirect(I$1),2,false)*C772+vlookup(VLOOKUP(A772,'Meal Plan Combinations'!A$5:E$17,4,false),indirect(I$1),2,false)*D772+vlookup(VLOOKUP(A772,'Meal Plan Combinations'!A$5:E$17,5,false),indirect(I$1),2,false)*E772</f>
        <v>2913.937</v>
      </c>
      <c r="G772" s="173">
        <f>abs(Generate!H$5-F772)</f>
        <v>156.063</v>
      </c>
    </row>
    <row r="773">
      <c r="A773" s="71" t="s">
        <v>59</v>
      </c>
      <c r="B773" s="71">
        <v>2.0</v>
      </c>
      <c r="C773" s="71">
        <v>2.0</v>
      </c>
      <c r="D773" s="71">
        <v>1.5</v>
      </c>
      <c r="E773" s="71">
        <v>2.0</v>
      </c>
      <c r="F773" s="172">
        <f>vlookup(VLOOKUP(A773,'Meal Plan Combinations'!A$5:E$17,2,false),indirect(I$1),2,false)*B773+vlookup(VLOOKUP(A773,'Meal Plan Combinations'!A$5:E$17,3,false),indirect(I$1),2,false)*C773+vlookup(VLOOKUP(A773,'Meal Plan Combinations'!A$5:E$17,4,false),indirect(I$1),2,false)*D773+vlookup(VLOOKUP(A773,'Meal Plan Combinations'!A$5:E$17,5,false),indirect(I$1),2,false)*E773</f>
        <v>3050.931</v>
      </c>
      <c r="G773" s="173">
        <f>abs(Generate!H$5-F773)</f>
        <v>19.069</v>
      </c>
    </row>
    <row r="774">
      <c r="A774" s="71" t="s">
        <v>59</v>
      </c>
      <c r="B774" s="71">
        <v>2.0</v>
      </c>
      <c r="C774" s="71">
        <v>2.0</v>
      </c>
      <c r="D774" s="71">
        <v>1.5</v>
      </c>
      <c r="E774" s="71">
        <v>2.5</v>
      </c>
      <c r="F774" s="172">
        <f>vlookup(VLOOKUP(A774,'Meal Plan Combinations'!A$5:E$17,2,false),indirect(I$1),2,false)*B774+vlookup(VLOOKUP(A774,'Meal Plan Combinations'!A$5:E$17,3,false),indirect(I$1),2,false)*C774+vlookup(VLOOKUP(A774,'Meal Plan Combinations'!A$5:E$17,4,false),indirect(I$1),2,false)*D774+vlookup(VLOOKUP(A774,'Meal Plan Combinations'!A$5:E$17,5,false),indirect(I$1),2,false)*E774</f>
        <v>3187.925</v>
      </c>
      <c r="G774" s="173">
        <f>abs(Generate!H$5-F774)</f>
        <v>117.925</v>
      </c>
    </row>
    <row r="775">
      <c r="A775" s="71" t="s">
        <v>59</v>
      </c>
      <c r="B775" s="71">
        <v>2.0</v>
      </c>
      <c r="C775" s="71">
        <v>2.0</v>
      </c>
      <c r="D775" s="71">
        <v>1.5</v>
      </c>
      <c r="E775" s="71">
        <v>3.0</v>
      </c>
      <c r="F775" s="172">
        <f>vlookup(VLOOKUP(A775,'Meal Plan Combinations'!A$5:E$17,2,false),indirect(I$1),2,false)*B775+vlookup(VLOOKUP(A775,'Meal Plan Combinations'!A$5:E$17,3,false),indirect(I$1),2,false)*C775+vlookup(VLOOKUP(A775,'Meal Plan Combinations'!A$5:E$17,4,false),indirect(I$1),2,false)*D775+vlookup(VLOOKUP(A775,'Meal Plan Combinations'!A$5:E$17,5,false),indirect(I$1),2,false)*E775</f>
        <v>3324.919</v>
      </c>
      <c r="G775" s="173">
        <f>abs(Generate!H$5-F775)</f>
        <v>254.919</v>
      </c>
    </row>
    <row r="776">
      <c r="A776" s="71" t="s">
        <v>59</v>
      </c>
      <c r="B776" s="71">
        <v>2.0</v>
      </c>
      <c r="C776" s="71">
        <v>2.0</v>
      </c>
      <c r="D776" s="71">
        <v>2.0</v>
      </c>
      <c r="E776" s="71">
        <v>0.5</v>
      </c>
      <c r="F776" s="172">
        <f>vlookup(VLOOKUP(A776,'Meal Plan Combinations'!A$5:E$17,2,false),indirect(I$1),2,false)*B776+vlookup(VLOOKUP(A776,'Meal Plan Combinations'!A$5:E$17,3,false),indirect(I$1),2,false)*C776+vlookup(VLOOKUP(A776,'Meal Plan Combinations'!A$5:E$17,4,false),indirect(I$1),2,false)*D776+vlookup(VLOOKUP(A776,'Meal Plan Combinations'!A$5:E$17,5,false),indirect(I$1),2,false)*E776</f>
        <v>2892.554</v>
      </c>
      <c r="G776" s="173">
        <f>abs(Generate!H$5-F776)</f>
        <v>177.446</v>
      </c>
    </row>
    <row r="777">
      <c r="A777" s="71" t="s">
        <v>59</v>
      </c>
      <c r="B777" s="71">
        <v>2.0</v>
      </c>
      <c r="C777" s="71">
        <v>2.0</v>
      </c>
      <c r="D777" s="71">
        <v>2.0</v>
      </c>
      <c r="E777" s="71">
        <v>1.0</v>
      </c>
      <c r="F777" s="172">
        <f>vlookup(VLOOKUP(A777,'Meal Plan Combinations'!A$5:E$17,2,false),indirect(I$1),2,false)*B777+vlookup(VLOOKUP(A777,'Meal Plan Combinations'!A$5:E$17,3,false),indirect(I$1),2,false)*C777+vlookup(VLOOKUP(A777,'Meal Plan Combinations'!A$5:E$17,4,false),indirect(I$1),2,false)*D777+vlookup(VLOOKUP(A777,'Meal Plan Combinations'!A$5:E$17,5,false),indirect(I$1),2,false)*E777</f>
        <v>3029.548</v>
      </c>
      <c r="G777" s="173">
        <f>abs(Generate!H$5-F777)</f>
        <v>40.452</v>
      </c>
    </row>
    <row r="778">
      <c r="A778" s="71" t="s">
        <v>59</v>
      </c>
      <c r="B778" s="71">
        <v>2.0</v>
      </c>
      <c r="C778" s="71">
        <v>2.0</v>
      </c>
      <c r="D778" s="71">
        <v>2.0</v>
      </c>
      <c r="E778" s="71">
        <v>1.5</v>
      </c>
      <c r="F778" s="172">
        <f>vlookup(VLOOKUP(A778,'Meal Plan Combinations'!A$5:E$17,2,false),indirect(I$1),2,false)*B778+vlookup(VLOOKUP(A778,'Meal Plan Combinations'!A$5:E$17,3,false),indirect(I$1),2,false)*C778+vlookup(VLOOKUP(A778,'Meal Plan Combinations'!A$5:E$17,4,false),indirect(I$1),2,false)*D778+vlookup(VLOOKUP(A778,'Meal Plan Combinations'!A$5:E$17,5,false),indirect(I$1),2,false)*E778</f>
        <v>3166.542</v>
      </c>
      <c r="G778" s="173">
        <f>abs(Generate!H$5-F778)</f>
        <v>96.542</v>
      </c>
    </row>
    <row r="779">
      <c r="A779" s="71" t="s">
        <v>59</v>
      </c>
      <c r="B779" s="71">
        <v>2.0</v>
      </c>
      <c r="C779" s="71">
        <v>2.0</v>
      </c>
      <c r="D779" s="71">
        <v>2.0</v>
      </c>
      <c r="E779" s="71">
        <v>2.0</v>
      </c>
      <c r="F779" s="172">
        <f>vlookup(VLOOKUP(A779,'Meal Plan Combinations'!A$5:E$17,2,false),indirect(I$1),2,false)*B779+vlookup(VLOOKUP(A779,'Meal Plan Combinations'!A$5:E$17,3,false),indirect(I$1),2,false)*C779+vlookup(VLOOKUP(A779,'Meal Plan Combinations'!A$5:E$17,4,false),indirect(I$1),2,false)*D779+vlookup(VLOOKUP(A779,'Meal Plan Combinations'!A$5:E$17,5,false),indirect(I$1),2,false)*E779</f>
        <v>3303.536</v>
      </c>
      <c r="G779" s="173">
        <f>abs(Generate!H$5-F779)</f>
        <v>233.536</v>
      </c>
    </row>
    <row r="780">
      <c r="A780" s="71" t="s">
        <v>59</v>
      </c>
      <c r="B780" s="71">
        <v>2.0</v>
      </c>
      <c r="C780" s="71">
        <v>2.0</v>
      </c>
      <c r="D780" s="71">
        <v>2.0</v>
      </c>
      <c r="E780" s="71">
        <v>2.5</v>
      </c>
      <c r="F780" s="172">
        <f>vlookup(VLOOKUP(A780,'Meal Plan Combinations'!A$5:E$17,2,false),indirect(I$1),2,false)*B780+vlookup(VLOOKUP(A780,'Meal Plan Combinations'!A$5:E$17,3,false),indirect(I$1),2,false)*C780+vlookup(VLOOKUP(A780,'Meal Plan Combinations'!A$5:E$17,4,false),indirect(I$1),2,false)*D780+vlookup(VLOOKUP(A780,'Meal Plan Combinations'!A$5:E$17,5,false),indirect(I$1),2,false)*E780</f>
        <v>3440.53</v>
      </c>
      <c r="G780" s="173">
        <f>abs(Generate!H$5-F780)</f>
        <v>370.53</v>
      </c>
    </row>
    <row r="781">
      <c r="A781" s="71" t="s">
        <v>59</v>
      </c>
      <c r="B781" s="71">
        <v>2.0</v>
      </c>
      <c r="C781" s="71">
        <v>2.0</v>
      </c>
      <c r="D781" s="71">
        <v>2.0</v>
      </c>
      <c r="E781" s="71">
        <v>3.0</v>
      </c>
      <c r="F781" s="172">
        <f>vlookup(VLOOKUP(A781,'Meal Plan Combinations'!A$5:E$17,2,false),indirect(I$1),2,false)*B781+vlookup(VLOOKUP(A781,'Meal Plan Combinations'!A$5:E$17,3,false),indirect(I$1),2,false)*C781+vlookup(VLOOKUP(A781,'Meal Plan Combinations'!A$5:E$17,4,false),indirect(I$1),2,false)*D781+vlookup(VLOOKUP(A781,'Meal Plan Combinations'!A$5:E$17,5,false),indirect(I$1),2,false)*E781</f>
        <v>3577.524</v>
      </c>
      <c r="G781" s="173">
        <f>abs(Generate!H$5-F781)</f>
        <v>507.524</v>
      </c>
    </row>
    <row r="782">
      <c r="A782" s="71" t="s">
        <v>59</v>
      </c>
      <c r="B782" s="71">
        <v>2.0</v>
      </c>
      <c r="C782" s="71">
        <v>2.0</v>
      </c>
      <c r="D782" s="71">
        <v>2.5</v>
      </c>
      <c r="E782" s="71">
        <v>0.5</v>
      </c>
      <c r="F782" s="172">
        <f>vlookup(VLOOKUP(A782,'Meal Plan Combinations'!A$5:E$17,2,false),indirect(I$1),2,false)*B782+vlookup(VLOOKUP(A782,'Meal Plan Combinations'!A$5:E$17,3,false),indirect(I$1),2,false)*C782+vlookup(VLOOKUP(A782,'Meal Plan Combinations'!A$5:E$17,4,false),indirect(I$1),2,false)*D782+vlookup(VLOOKUP(A782,'Meal Plan Combinations'!A$5:E$17,5,false),indirect(I$1),2,false)*E782</f>
        <v>3145.159</v>
      </c>
      <c r="G782" s="173">
        <f>abs(Generate!H$5-F782)</f>
        <v>75.159</v>
      </c>
    </row>
    <row r="783">
      <c r="A783" s="71" t="s">
        <v>59</v>
      </c>
      <c r="B783" s="71">
        <v>2.0</v>
      </c>
      <c r="C783" s="71">
        <v>2.0</v>
      </c>
      <c r="D783" s="71">
        <v>2.5</v>
      </c>
      <c r="E783" s="71">
        <v>1.0</v>
      </c>
      <c r="F783" s="172">
        <f>vlookup(VLOOKUP(A783,'Meal Plan Combinations'!A$5:E$17,2,false),indirect(I$1),2,false)*B783+vlookup(VLOOKUP(A783,'Meal Plan Combinations'!A$5:E$17,3,false),indirect(I$1),2,false)*C783+vlookup(VLOOKUP(A783,'Meal Plan Combinations'!A$5:E$17,4,false),indirect(I$1),2,false)*D783+vlookup(VLOOKUP(A783,'Meal Plan Combinations'!A$5:E$17,5,false),indirect(I$1),2,false)*E783</f>
        <v>3282.153</v>
      </c>
      <c r="G783" s="173">
        <f>abs(Generate!H$5-F783)</f>
        <v>212.153</v>
      </c>
    </row>
    <row r="784">
      <c r="A784" s="71" t="s">
        <v>59</v>
      </c>
      <c r="B784" s="71">
        <v>2.0</v>
      </c>
      <c r="C784" s="71">
        <v>2.0</v>
      </c>
      <c r="D784" s="71">
        <v>2.5</v>
      </c>
      <c r="E784" s="71">
        <v>1.5</v>
      </c>
      <c r="F784" s="172">
        <f>vlookup(VLOOKUP(A784,'Meal Plan Combinations'!A$5:E$17,2,false),indirect(I$1),2,false)*B784+vlookup(VLOOKUP(A784,'Meal Plan Combinations'!A$5:E$17,3,false),indirect(I$1),2,false)*C784+vlookup(VLOOKUP(A784,'Meal Plan Combinations'!A$5:E$17,4,false),indirect(I$1),2,false)*D784+vlookup(VLOOKUP(A784,'Meal Plan Combinations'!A$5:E$17,5,false),indirect(I$1),2,false)*E784</f>
        <v>3419.147</v>
      </c>
      <c r="G784" s="173">
        <f>abs(Generate!H$5-F784)</f>
        <v>349.147</v>
      </c>
    </row>
    <row r="785">
      <c r="A785" s="71" t="s">
        <v>59</v>
      </c>
      <c r="B785" s="71">
        <v>2.0</v>
      </c>
      <c r="C785" s="71">
        <v>2.0</v>
      </c>
      <c r="D785" s="71">
        <v>2.5</v>
      </c>
      <c r="E785" s="71">
        <v>2.0</v>
      </c>
      <c r="F785" s="172">
        <f>vlookup(VLOOKUP(A785,'Meal Plan Combinations'!A$5:E$17,2,false),indirect(I$1),2,false)*B785+vlookup(VLOOKUP(A785,'Meal Plan Combinations'!A$5:E$17,3,false),indirect(I$1),2,false)*C785+vlookup(VLOOKUP(A785,'Meal Plan Combinations'!A$5:E$17,4,false),indirect(I$1),2,false)*D785+vlookup(VLOOKUP(A785,'Meal Plan Combinations'!A$5:E$17,5,false),indirect(I$1),2,false)*E785</f>
        <v>3556.141</v>
      </c>
      <c r="G785" s="173">
        <f>abs(Generate!H$5-F785)</f>
        <v>486.141</v>
      </c>
    </row>
    <row r="786">
      <c r="A786" s="71" t="s">
        <v>59</v>
      </c>
      <c r="B786" s="71">
        <v>2.0</v>
      </c>
      <c r="C786" s="71">
        <v>2.0</v>
      </c>
      <c r="D786" s="71">
        <v>2.5</v>
      </c>
      <c r="E786" s="71">
        <v>2.5</v>
      </c>
      <c r="F786" s="172">
        <f>vlookup(VLOOKUP(A786,'Meal Plan Combinations'!A$5:E$17,2,false),indirect(I$1),2,false)*B786+vlookup(VLOOKUP(A786,'Meal Plan Combinations'!A$5:E$17,3,false),indirect(I$1),2,false)*C786+vlookup(VLOOKUP(A786,'Meal Plan Combinations'!A$5:E$17,4,false),indirect(I$1),2,false)*D786+vlookup(VLOOKUP(A786,'Meal Plan Combinations'!A$5:E$17,5,false),indirect(I$1),2,false)*E786</f>
        <v>3693.135</v>
      </c>
      <c r="G786" s="173">
        <f>abs(Generate!H$5-F786)</f>
        <v>623.135</v>
      </c>
    </row>
    <row r="787">
      <c r="A787" s="71" t="s">
        <v>59</v>
      </c>
      <c r="B787" s="71">
        <v>2.0</v>
      </c>
      <c r="C787" s="71">
        <v>2.0</v>
      </c>
      <c r="D787" s="71">
        <v>2.5</v>
      </c>
      <c r="E787" s="71">
        <v>3.0</v>
      </c>
      <c r="F787" s="172">
        <f>vlookup(VLOOKUP(A787,'Meal Plan Combinations'!A$5:E$17,2,false),indirect(I$1),2,false)*B787+vlookup(VLOOKUP(A787,'Meal Plan Combinations'!A$5:E$17,3,false),indirect(I$1),2,false)*C787+vlookup(VLOOKUP(A787,'Meal Plan Combinations'!A$5:E$17,4,false),indirect(I$1),2,false)*D787+vlookup(VLOOKUP(A787,'Meal Plan Combinations'!A$5:E$17,5,false),indirect(I$1),2,false)*E787</f>
        <v>3830.129</v>
      </c>
      <c r="G787" s="173">
        <f>abs(Generate!H$5-F787)</f>
        <v>760.129</v>
      </c>
    </row>
    <row r="788">
      <c r="A788" s="71" t="s">
        <v>59</v>
      </c>
      <c r="B788" s="71">
        <v>2.0</v>
      </c>
      <c r="C788" s="71">
        <v>2.0</v>
      </c>
      <c r="D788" s="71">
        <v>3.0</v>
      </c>
      <c r="E788" s="71">
        <v>0.5</v>
      </c>
      <c r="F788" s="172">
        <f>vlookup(VLOOKUP(A788,'Meal Plan Combinations'!A$5:E$17,2,false),indirect(I$1),2,false)*B788+vlookup(VLOOKUP(A788,'Meal Plan Combinations'!A$5:E$17,3,false),indirect(I$1),2,false)*C788+vlookup(VLOOKUP(A788,'Meal Plan Combinations'!A$5:E$17,4,false),indirect(I$1),2,false)*D788+vlookup(VLOOKUP(A788,'Meal Plan Combinations'!A$5:E$17,5,false),indirect(I$1),2,false)*E788</f>
        <v>3397.764</v>
      </c>
      <c r="G788" s="173">
        <f>abs(Generate!H$5-F788)</f>
        <v>327.764</v>
      </c>
    </row>
    <row r="789">
      <c r="A789" s="71" t="s">
        <v>59</v>
      </c>
      <c r="B789" s="71">
        <v>2.0</v>
      </c>
      <c r="C789" s="71">
        <v>2.0</v>
      </c>
      <c r="D789" s="71">
        <v>3.0</v>
      </c>
      <c r="E789" s="71">
        <v>1.0</v>
      </c>
      <c r="F789" s="172">
        <f>vlookup(VLOOKUP(A789,'Meal Plan Combinations'!A$5:E$17,2,false),indirect(I$1),2,false)*B789+vlookup(VLOOKUP(A789,'Meal Plan Combinations'!A$5:E$17,3,false),indirect(I$1),2,false)*C789+vlookup(VLOOKUP(A789,'Meal Plan Combinations'!A$5:E$17,4,false),indirect(I$1),2,false)*D789+vlookup(VLOOKUP(A789,'Meal Plan Combinations'!A$5:E$17,5,false),indirect(I$1),2,false)*E789</f>
        <v>3534.758</v>
      </c>
      <c r="G789" s="173">
        <f>abs(Generate!H$5-F789)</f>
        <v>464.758</v>
      </c>
    </row>
    <row r="790">
      <c r="A790" s="71" t="s">
        <v>59</v>
      </c>
      <c r="B790" s="71">
        <v>2.0</v>
      </c>
      <c r="C790" s="71">
        <v>2.0</v>
      </c>
      <c r="D790" s="71">
        <v>3.0</v>
      </c>
      <c r="E790" s="71">
        <v>1.5</v>
      </c>
      <c r="F790" s="172">
        <f>vlookup(VLOOKUP(A790,'Meal Plan Combinations'!A$5:E$17,2,false),indirect(I$1),2,false)*B790+vlookup(VLOOKUP(A790,'Meal Plan Combinations'!A$5:E$17,3,false),indirect(I$1),2,false)*C790+vlookup(VLOOKUP(A790,'Meal Plan Combinations'!A$5:E$17,4,false),indirect(I$1),2,false)*D790+vlookup(VLOOKUP(A790,'Meal Plan Combinations'!A$5:E$17,5,false),indirect(I$1),2,false)*E790</f>
        <v>3671.752</v>
      </c>
      <c r="G790" s="173">
        <f>abs(Generate!H$5-F790)</f>
        <v>601.752</v>
      </c>
    </row>
    <row r="791">
      <c r="A791" s="71" t="s">
        <v>59</v>
      </c>
      <c r="B791" s="71">
        <v>2.0</v>
      </c>
      <c r="C791" s="71">
        <v>2.0</v>
      </c>
      <c r="D791" s="71">
        <v>3.0</v>
      </c>
      <c r="E791" s="71">
        <v>2.0</v>
      </c>
      <c r="F791" s="172">
        <f>vlookup(VLOOKUP(A791,'Meal Plan Combinations'!A$5:E$17,2,false),indirect(I$1),2,false)*B791+vlookup(VLOOKUP(A791,'Meal Plan Combinations'!A$5:E$17,3,false),indirect(I$1),2,false)*C791+vlookup(VLOOKUP(A791,'Meal Plan Combinations'!A$5:E$17,4,false),indirect(I$1),2,false)*D791+vlookup(VLOOKUP(A791,'Meal Plan Combinations'!A$5:E$17,5,false),indirect(I$1),2,false)*E791</f>
        <v>3808.746</v>
      </c>
      <c r="G791" s="173">
        <f>abs(Generate!H$5-F791)</f>
        <v>738.746</v>
      </c>
    </row>
    <row r="792">
      <c r="A792" s="71" t="s">
        <v>59</v>
      </c>
      <c r="B792" s="71">
        <v>2.0</v>
      </c>
      <c r="C792" s="71">
        <v>2.0</v>
      </c>
      <c r="D792" s="71">
        <v>3.0</v>
      </c>
      <c r="E792" s="71">
        <v>2.5</v>
      </c>
      <c r="F792" s="172">
        <f>vlookup(VLOOKUP(A792,'Meal Plan Combinations'!A$5:E$17,2,false),indirect(I$1),2,false)*B792+vlookup(VLOOKUP(A792,'Meal Plan Combinations'!A$5:E$17,3,false),indirect(I$1),2,false)*C792+vlookup(VLOOKUP(A792,'Meal Plan Combinations'!A$5:E$17,4,false),indirect(I$1),2,false)*D792+vlookup(VLOOKUP(A792,'Meal Plan Combinations'!A$5:E$17,5,false),indirect(I$1),2,false)*E792</f>
        <v>3945.74</v>
      </c>
      <c r="G792" s="173">
        <f>abs(Generate!H$5-F792)</f>
        <v>875.74</v>
      </c>
    </row>
    <row r="793">
      <c r="A793" s="71" t="s">
        <v>59</v>
      </c>
      <c r="B793" s="71">
        <v>2.0</v>
      </c>
      <c r="C793" s="71">
        <v>2.0</v>
      </c>
      <c r="D793" s="71">
        <v>3.0</v>
      </c>
      <c r="E793" s="71">
        <v>3.0</v>
      </c>
      <c r="F793" s="172">
        <f>vlookup(VLOOKUP(A793,'Meal Plan Combinations'!A$5:E$17,2,false),indirect(I$1),2,false)*B793+vlookup(VLOOKUP(A793,'Meal Plan Combinations'!A$5:E$17,3,false),indirect(I$1),2,false)*C793+vlookup(VLOOKUP(A793,'Meal Plan Combinations'!A$5:E$17,4,false),indirect(I$1),2,false)*D793+vlookup(VLOOKUP(A793,'Meal Plan Combinations'!A$5:E$17,5,false),indirect(I$1),2,false)*E793</f>
        <v>4082.734</v>
      </c>
      <c r="G793" s="173">
        <f>abs(Generate!H$5-F793)</f>
        <v>1012.734</v>
      </c>
    </row>
    <row r="794">
      <c r="A794" s="71" t="s">
        <v>59</v>
      </c>
      <c r="B794" s="71">
        <v>2.0</v>
      </c>
      <c r="C794" s="71">
        <v>2.5</v>
      </c>
      <c r="D794" s="71">
        <v>0.5</v>
      </c>
      <c r="E794" s="71">
        <v>0.5</v>
      </c>
      <c r="F794" s="172">
        <f>vlookup(VLOOKUP(A794,'Meal Plan Combinations'!A$5:E$17,2,false),indirect(I$1),2,false)*B794+vlookup(VLOOKUP(A794,'Meal Plan Combinations'!A$5:E$17,3,false),indirect(I$1),2,false)*C794+vlookup(VLOOKUP(A794,'Meal Plan Combinations'!A$5:E$17,4,false),indirect(I$1),2,false)*D794+vlookup(VLOOKUP(A794,'Meal Plan Combinations'!A$5:E$17,5,false),indirect(I$1),2,false)*E794</f>
        <v>2362.229</v>
      </c>
      <c r="G794" s="173">
        <f>abs(Generate!H$5-F794)</f>
        <v>707.771</v>
      </c>
    </row>
    <row r="795">
      <c r="A795" s="71" t="s">
        <v>59</v>
      </c>
      <c r="B795" s="71">
        <v>2.0</v>
      </c>
      <c r="C795" s="71">
        <v>2.5</v>
      </c>
      <c r="D795" s="71">
        <v>0.5</v>
      </c>
      <c r="E795" s="71">
        <v>1.0</v>
      </c>
      <c r="F795" s="172">
        <f>vlookup(VLOOKUP(A795,'Meal Plan Combinations'!A$5:E$17,2,false),indirect(I$1),2,false)*B795+vlookup(VLOOKUP(A795,'Meal Plan Combinations'!A$5:E$17,3,false),indirect(I$1),2,false)*C795+vlookup(VLOOKUP(A795,'Meal Plan Combinations'!A$5:E$17,4,false),indirect(I$1),2,false)*D795+vlookup(VLOOKUP(A795,'Meal Plan Combinations'!A$5:E$17,5,false),indirect(I$1),2,false)*E795</f>
        <v>2499.223</v>
      </c>
      <c r="G795" s="173">
        <f>abs(Generate!H$5-F795)</f>
        <v>570.777</v>
      </c>
    </row>
    <row r="796">
      <c r="A796" s="71" t="s">
        <v>59</v>
      </c>
      <c r="B796" s="71">
        <v>2.0</v>
      </c>
      <c r="C796" s="71">
        <v>2.5</v>
      </c>
      <c r="D796" s="71">
        <v>0.5</v>
      </c>
      <c r="E796" s="71">
        <v>1.5</v>
      </c>
      <c r="F796" s="172">
        <f>vlookup(VLOOKUP(A796,'Meal Plan Combinations'!A$5:E$17,2,false),indirect(I$1),2,false)*B796+vlookup(VLOOKUP(A796,'Meal Plan Combinations'!A$5:E$17,3,false),indirect(I$1),2,false)*C796+vlookup(VLOOKUP(A796,'Meal Plan Combinations'!A$5:E$17,4,false),indirect(I$1),2,false)*D796+vlookup(VLOOKUP(A796,'Meal Plan Combinations'!A$5:E$17,5,false),indirect(I$1),2,false)*E796</f>
        <v>2636.217</v>
      </c>
      <c r="G796" s="173">
        <f>abs(Generate!H$5-F796)</f>
        <v>433.783</v>
      </c>
    </row>
    <row r="797">
      <c r="A797" s="71" t="s">
        <v>59</v>
      </c>
      <c r="B797" s="71">
        <v>2.0</v>
      </c>
      <c r="C797" s="71">
        <v>2.5</v>
      </c>
      <c r="D797" s="71">
        <v>0.5</v>
      </c>
      <c r="E797" s="71">
        <v>2.0</v>
      </c>
      <c r="F797" s="172">
        <f>vlookup(VLOOKUP(A797,'Meal Plan Combinations'!A$5:E$17,2,false),indirect(I$1),2,false)*B797+vlookup(VLOOKUP(A797,'Meal Plan Combinations'!A$5:E$17,3,false),indirect(I$1),2,false)*C797+vlookup(VLOOKUP(A797,'Meal Plan Combinations'!A$5:E$17,4,false),indirect(I$1),2,false)*D797+vlookup(VLOOKUP(A797,'Meal Plan Combinations'!A$5:E$17,5,false),indirect(I$1),2,false)*E797</f>
        <v>2773.211</v>
      </c>
      <c r="G797" s="173">
        <f>abs(Generate!H$5-F797)</f>
        <v>296.789</v>
      </c>
    </row>
    <row r="798">
      <c r="A798" s="71" t="s">
        <v>59</v>
      </c>
      <c r="B798" s="71">
        <v>2.0</v>
      </c>
      <c r="C798" s="71">
        <v>2.5</v>
      </c>
      <c r="D798" s="71">
        <v>0.5</v>
      </c>
      <c r="E798" s="71">
        <v>2.5</v>
      </c>
      <c r="F798" s="172">
        <f>vlookup(VLOOKUP(A798,'Meal Plan Combinations'!A$5:E$17,2,false),indirect(I$1),2,false)*B798+vlookup(VLOOKUP(A798,'Meal Plan Combinations'!A$5:E$17,3,false),indirect(I$1),2,false)*C798+vlookup(VLOOKUP(A798,'Meal Plan Combinations'!A$5:E$17,4,false),indirect(I$1),2,false)*D798+vlookup(VLOOKUP(A798,'Meal Plan Combinations'!A$5:E$17,5,false),indirect(I$1),2,false)*E798</f>
        <v>2910.205</v>
      </c>
      <c r="G798" s="173">
        <f>abs(Generate!H$5-F798)</f>
        <v>159.795</v>
      </c>
    </row>
    <row r="799">
      <c r="A799" s="71" t="s">
        <v>59</v>
      </c>
      <c r="B799" s="71">
        <v>2.0</v>
      </c>
      <c r="C799" s="71">
        <v>2.5</v>
      </c>
      <c r="D799" s="71">
        <v>0.5</v>
      </c>
      <c r="E799" s="71">
        <v>3.0</v>
      </c>
      <c r="F799" s="172">
        <f>vlookup(VLOOKUP(A799,'Meal Plan Combinations'!A$5:E$17,2,false),indirect(I$1),2,false)*B799+vlookup(VLOOKUP(A799,'Meal Plan Combinations'!A$5:E$17,3,false),indirect(I$1),2,false)*C799+vlookup(VLOOKUP(A799,'Meal Plan Combinations'!A$5:E$17,4,false),indirect(I$1),2,false)*D799+vlookup(VLOOKUP(A799,'Meal Plan Combinations'!A$5:E$17,5,false),indirect(I$1),2,false)*E799</f>
        <v>3047.199</v>
      </c>
      <c r="G799" s="173">
        <f>abs(Generate!H$5-F799)</f>
        <v>22.801</v>
      </c>
    </row>
    <row r="800">
      <c r="A800" s="71" t="s">
        <v>59</v>
      </c>
      <c r="B800" s="71">
        <v>2.0</v>
      </c>
      <c r="C800" s="71">
        <v>2.5</v>
      </c>
      <c r="D800" s="71">
        <v>1.0</v>
      </c>
      <c r="E800" s="71">
        <v>0.5</v>
      </c>
      <c r="F800" s="172">
        <f>vlookup(VLOOKUP(A800,'Meal Plan Combinations'!A$5:E$17,2,false),indirect(I$1),2,false)*B800+vlookup(VLOOKUP(A800,'Meal Plan Combinations'!A$5:E$17,3,false),indirect(I$1),2,false)*C800+vlookup(VLOOKUP(A800,'Meal Plan Combinations'!A$5:E$17,4,false),indirect(I$1),2,false)*D800+vlookup(VLOOKUP(A800,'Meal Plan Combinations'!A$5:E$17,5,false),indirect(I$1),2,false)*E800</f>
        <v>2614.834</v>
      </c>
      <c r="G800" s="173">
        <f>abs(Generate!H$5-F800)</f>
        <v>455.166</v>
      </c>
    </row>
    <row r="801">
      <c r="A801" s="71" t="s">
        <v>59</v>
      </c>
      <c r="B801" s="71">
        <v>2.0</v>
      </c>
      <c r="C801" s="71">
        <v>2.5</v>
      </c>
      <c r="D801" s="71">
        <v>1.0</v>
      </c>
      <c r="E801" s="71">
        <v>1.0</v>
      </c>
      <c r="F801" s="172">
        <f>vlookup(VLOOKUP(A801,'Meal Plan Combinations'!A$5:E$17,2,false),indirect(I$1),2,false)*B801+vlookup(VLOOKUP(A801,'Meal Plan Combinations'!A$5:E$17,3,false),indirect(I$1),2,false)*C801+vlookup(VLOOKUP(A801,'Meal Plan Combinations'!A$5:E$17,4,false),indirect(I$1),2,false)*D801+vlookup(VLOOKUP(A801,'Meal Plan Combinations'!A$5:E$17,5,false),indirect(I$1),2,false)*E801</f>
        <v>2751.828</v>
      </c>
      <c r="G801" s="173">
        <f>abs(Generate!H$5-F801)</f>
        <v>318.172</v>
      </c>
    </row>
    <row r="802">
      <c r="A802" s="71" t="s">
        <v>59</v>
      </c>
      <c r="B802" s="71">
        <v>2.0</v>
      </c>
      <c r="C802" s="71">
        <v>2.5</v>
      </c>
      <c r="D802" s="71">
        <v>1.0</v>
      </c>
      <c r="E802" s="71">
        <v>1.5</v>
      </c>
      <c r="F802" s="172">
        <f>vlookup(VLOOKUP(A802,'Meal Plan Combinations'!A$5:E$17,2,false),indirect(I$1),2,false)*B802+vlookup(VLOOKUP(A802,'Meal Plan Combinations'!A$5:E$17,3,false),indirect(I$1),2,false)*C802+vlookup(VLOOKUP(A802,'Meal Plan Combinations'!A$5:E$17,4,false),indirect(I$1),2,false)*D802+vlookup(VLOOKUP(A802,'Meal Plan Combinations'!A$5:E$17,5,false),indirect(I$1),2,false)*E802</f>
        <v>2888.822</v>
      </c>
      <c r="G802" s="173">
        <f>abs(Generate!H$5-F802)</f>
        <v>181.178</v>
      </c>
    </row>
    <row r="803">
      <c r="A803" s="71" t="s">
        <v>59</v>
      </c>
      <c r="B803" s="71">
        <v>2.0</v>
      </c>
      <c r="C803" s="71">
        <v>2.5</v>
      </c>
      <c r="D803" s="71">
        <v>1.0</v>
      </c>
      <c r="E803" s="71">
        <v>2.0</v>
      </c>
      <c r="F803" s="172">
        <f>vlookup(VLOOKUP(A803,'Meal Plan Combinations'!A$5:E$17,2,false),indirect(I$1),2,false)*B803+vlookup(VLOOKUP(A803,'Meal Plan Combinations'!A$5:E$17,3,false),indirect(I$1),2,false)*C803+vlookup(VLOOKUP(A803,'Meal Plan Combinations'!A$5:E$17,4,false),indirect(I$1),2,false)*D803+vlookup(VLOOKUP(A803,'Meal Plan Combinations'!A$5:E$17,5,false),indirect(I$1),2,false)*E803</f>
        <v>3025.816</v>
      </c>
      <c r="G803" s="173">
        <f>abs(Generate!H$5-F803)</f>
        <v>44.184</v>
      </c>
    </row>
    <row r="804">
      <c r="A804" s="71" t="s">
        <v>59</v>
      </c>
      <c r="B804" s="71">
        <v>2.0</v>
      </c>
      <c r="C804" s="71">
        <v>2.5</v>
      </c>
      <c r="D804" s="71">
        <v>1.0</v>
      </c>
      <c r="E804" s="71">
        <v>2.5</v>
      </c>
      <c r="F804" s="172">
        <f>vlookup(VLOOKUP(A804,'Meal Plan Combinations'!A$5:E$17,2,false),indirect(I$1),2,false)*B804+vlookup(VLOOKUP(A804,'Meal Plan Combinations'!A$5:E$17,3,false),indirect(I$1),2,false)*C804+vlookup(VLOOKUP(A804,'Meal Plan Combinations'!A$5:E$17,4,false),indirect(I$1),2,false)*D804+vlookup(VLOOKUP(A804,'Meal Plan Combinations'!A$5:E$17,5,false),indirect(I$1),2,false)*E804</f>
        <v>3162.81</v>
      </c>
      <c r="G804" s="173">
        <f>abs(Generate!H$5-F804)</f>
        <v>92.81</v>
      </c>
    </row>
    <row r="805">
      <c r="A805" s="71" t="s">
        <v>59</v>
      </c>
      <c r="B805" s="71">
        <v>2.0</v>
      </c>
      <c r="C805" s="71">
        <v>2.5</v>
      </c>
      <c r="D805" s="71">
        <v>1.0</v>
      </c>
      <c r="E805" s="71">
        <v>3.0</v>
      </c>
      <c r="F805" s="172">
        <f>vlookup(VLOOKUP(A805,'Meal Plan Combinations'!A$5:E$17,2,false),indirect(I$1),2,false)*B805+vlookup(VLOOKUP(A805,'Meal Plan Combinations'!A$5:E$17,3,false),indirect(I$1),2,false)*C805+vlookup(VLOOKUP(A805,'Meal Plan Combinations'!A$5:E$17,4,false),indirect(I$1),2,false)*D805+vlookup(VLOOKUP(A805,'Meal Plan Combinations'!A$5:E$17,5,false),indirect(I$1),2,false)*E805</f>
        <v>3299.804</v>
      </c>
      <c r="G805" s="173">
        <f>abs(Generate!H$5-F805)</f>
        <v>229.804</v>
      </c>
    </row>
    <row r="806">
      <c r="A806" s="71" t="s">
        <v>59</v>
      </c>
      <c r="B806" s="71">
        <v>2.0</v>
      </c>
      <c r="C806" s="71">
        <v>2.5</v>
      </c>
      <c r="D806" s="71">
        <v>1.5</v>
      </c>
      <c r="E806" s="71">
        <v>0.5</v>
      </c>
      <c r="F806" s="172">
        <f>vlookup(VLOOKUP(A806,'Meal Plan Combinations'!A$5:E$17,2,false),indirect(I$1),2,false)*B806+vlookup(VLOOKUP(A806,'Meal Plan Combinations'!A$5:E$17,3,false),indirect(I$1),2,false)*C806+vlookup(VLOOKUP(A806,'Meal Plan Combinations'!A$5:E$17,4,false),indirect(I$1),2,false)*D806+vlookup(VLOOKUP(A806,'Meal Plan Combinations'!A$5:E$17,5,false),indirect(I$1),2,false)*E806</f>
        <v>2867.439</v>
      </c>
      <c r="G806" s="173">
        <f>abs(Generate!H$5-F806)</f>
        <v>202.561</v>
      </c>
    </row>
    <row r="807">
      <c r="A807" s="71" t="s">
        <v>59</v>
      </c>
      <c r="B807" s="71">
        <v>2.0</v>
      </c>
      <c r="C807" s="71">
        <v>2.5</v>
      </c>
      <c r="D807" s="71">
        <v>1.5</v>
      </c>
      <c r="E807" s="71">
        <v>1.0</v>
      </c>
      <c r="F807" s="172">
        <f>vlookup(VLOOKUP(A807,'Meal Plan Combinations'!A$5:E$17,2,false),indirect(I$1),2,false)*B807+vlookup(VLOOKUP(A807,'Meal Plan Combinations'!A$5:E$17,3,false),indirect(I$1),2,false)*C807+vlookup(VLOOKUP(A807,'Meal Plan Combinations'!A$5:E$17,4,false),indirect(I$1),2,false)*D807+vlookup(VLOOKUP(A807,'Meal Plan Combinations'!A$5:E$17,5,false),indirect(I$1),2,false)*E807</f>
        <v>3004.433</v>
      </c>
      <c r="G807" s="173">
        <f>abs(Generate!H$5-F807)</f>
        <v>65.567</v>
      </c>
    </row>
    <row r="808">
      <c r="A808" s="71" t="s">
        <v>59</v>
      </c>
      <c r="B808" s="71">
        <v>2.0</v>
      </c>
      <c r="C808" s="71">
        <v>2.5</v>
      </c>
      <c r="D808" s="71">
        <v>1.5</v>
      </c>
      <c r="E808" s="71">
        <v>1.5</v>
      </c>
      <c r="F808" s="172">
        <f>vlookup(VLOOKUP(A808,'Meal Plan Combinations'!A$5:E$17,2,false),indirect(I$1),2,false)*B808+vlookup(VLOOKUP(A808,'Meal Plan Combinations'!A$5:E$17,3,false),indirect(I$1),2,false)*C808+vlookup(VLOOKUP(A808,'Meal Plan Combinations'!A$5:E$17,4,false),indirect(I$1),2,false)*D808+vlookup(VLOOKUP(A808,'Meal Plan Combinations'!A$5:E$17,5,false),indirect(I$1),2,false)*E808</f>
        <v>3141.427</v>
      </c>
      <c r="G808" s="173">
        <f>abs(Generate!H$5-F808)</f>
        <v>71.427</v>
      </c>
    </row>
    <row r="809">
      <c r="A809" s="71" t="s">
        <v>59</v>
      </c>
      <c r="B809" s="71">
        <v>2.0</v>
      </c>
      <c r="C809" s="71">
        <v>2.5</v>
      </c>
      <c r="D809" s="71">
        <v>1.5</v>
      </c>
      <c r="E809" s="71">
        <v>2.0</v>
      </c>
      <c r="F809" s="172">
        <f>vlookup(VLOOKUP(A809,'Meal Plan Combinations'!A$5:E$17,2,false),indirect(I$1),2,false)*B809+vlookup(VLOOKUP(A809,'Meal Plan Combinations'!A$5:E$17,3,false),indirect(I$1),2,false)*C809+vlookup(VLOOKUP(A809,'Meal Plan Combinations'!A$5:E$17,4,false),indirect(I$1),2,false)*D809+vlookup(VLOOKUP(A809,'Meal Plan Combinations'!A$5:E$17,5,false),indirect(I$1),2,false)*E809</f>
        <v>3278.421</v>
      </c>
      <c r="G809" s="173">
        <f>abs(Generate!H$5-F809)</f>
        <v>208.421</v>
      </c>
    </row>
    <row r="810">
      <c r="A810" s="71" t="s">
        <v>59</v>
      </c>
      <c r="B810" s="71">
        <v>2.0</v>
      </c>
      <c r="C810" s="71">
        <v>2.5</v>
      </c>
      <c r="D810" s="71">
        <v>1.5</v>
      </c>
      <c r="E810" s="71">
        <v>2.5</v>
      </c>
      <c r="F810" s="172">
        <f>vlookup(VLOOKUP(A810,'Meal Plan Combinations'!A$5:E$17,2,false),indirect(I$1),2,false)*B810+vlookup(VLOOKUP(A810,'Meal Plan Combinations'!A$5:E$17,3,false),indirect(I$1),2,false)*C810+vlookup(VLOOKUP(A810,'Meal Plan Combinations'!A$5:E$17,4,false),indirect(I$1),2,false)*D810+vlookup(VLOOKUP(A810,'Meal Plan Combinations'!A$5:E$17,5,false),indirect(I$1),2,false)*E810</f>
        <v>3415.415</v>
      </c>
      <c r="G810" s="173">
        <f>abs(Generate!H$5-F810)</f>
        <v>345.415</v>
      </c>
    </row>
    <row r="811">
      <c r="A811" s="71" t="s">
        <v>59</v>
      </c>
      <c r="B811" s="71">
        <v>2.0</v>
      </c>
      <c r="C811" s="71">
        <v>2.5</v>
      </c>
      <c r="D811" s="71">
        <v>1.5</v>
      </c>
      <c r="E811" s="71">
        <v>3.0</v>
      </c>
      <c r="F811" s="172">
        <f>vlookup(VLOOKUP(A811,'Meal Plan Combinations'!A$5:E$17,2,false),indirect(I$1),2,false)*B811+vlookup(VLOOKUP(A811,'Meal Plan Combinations'!A$5:E$17,3,false),indirect(I$1),2,false)*C811+vlookup(VLOOKUP(A811,'Meal Plan Combinations'!A$5:E$17,4,false),indirect(I$1),2,false)*D811+vlookup(VLOOKUP(A811,'Meal Plan Combinations'!A$5:E$17,5,false),indirect(I$1),2,false)*E811</f>
        <v>3552.409</v>
      </c>
      <c r="G811" s="173">
        <f>abs(Generate!H$5-F811)</f>
        <v>482.409</v>
      </c>
    </row>
    <row r="812">
      <c r="A812" s="71" t="s">
        <v>59</v>
      </c>
      <c r="B812" s="71">
        <v>2.0</v>
      </c>
      <c r="C812" s="71">
        <v>2.5</v>
      </c>
      <c r="D812" s="71">
        <v>2.0</v>
      </c>
      <c r="E812" s="71">
        <v>0.5</v>
      </c>
      <c r="F812" s="172">
        <f>vlookup(VLOOKUP(A812,'Meal Plan Combinations'!A$5:E$17,2,false),indirect(I$1),2,false)*B812+vlookup(VLOOKUP(A812,'Meal Plan Combinations'!A$5:E$17,3,false),indirect(I$1),2,false)*C812+vlookup(VLOOKUP(A812,'Meal Plan Combinations'!A$5:E$17,4,false),indirect(I$1),2,false)*D812+vlookup(VLOOKUP(A812,'Meal Plan Combinations'!A$5:E$17,5,false),indirect(I$1),2,false)*E812</f>
        <v>3120.044</v>
      </c>
      <c r="G812" s="173">
        <f>abs(Generate!H$5-F812)</f>
        <v>50.044</v>
      </c>
    </row>
    <row r="813">
      <c r="A813" s="71" t="s">
        <v>59</v>
      </c>
      <c r="B813" s="71">
        <v>2.0</v>
      </c>
      <c r="C813" s="71">
        <v>2.5</v>
      </c>
      <c r="D813" s="71">
        <v>2.0</v>
      </c>
      <c r="E813" s="71">
        <v>1.0</v>
      </c>
      <c r="F813" s="172">
        <f>vlookup(VLOOKUP(A813,'Meal Plan Combinations'!A$5:E$17,2,false),indirect(I$1),2,false)*B813+vlookup(VLOOKUP(A813,'Meal Plan Combinations'!A$5:E$17,3,false),indirect(I$1),2,false)*C813+vlookup(VLOOKUP(A813,'Meal Plan Combinations'!A$5:E$17,4,false),indirect(I$1),2,false)*D813+vlookup(VLOOKUP(A813,'Meal Plan Combinations'!A$5:E$17,5,false),indirect(I$1),2,false)*E813</f>
        <v>3257.038</v>
      </c>
      <c r="G813" s="173">
        <f>abs(Generate!H$5-F813)</f>
        <v>187.038</v>
      </c>
    </row>
    <row r="814">
      <c r="A814" s="71" t="s">
        <v>59</v>
      </c>
      <c r="B814" s="71">
        <v>2.0</v>
      </c>
      <c r="C814" s="71">
        <v>2.5</v>
      </c>
      <c r="D814" s="71">
        <v>2.0</v>
      </c>
      <c r="E814" s="71">
        <v>1.5</v>
      </c>
      <c r="F814" s="172">
        <f>vlookup(VLOOKUP(A814,'Meal Plan Combinations'!A$5:E$17,2,false),indirect(I$1),2,false)*B814+vlookup(VLOOKUP(A814,'Meal Plan Combinations'!A$5:E$17,3,false),indirect(I$1),2,false)*C814+vlookup(VLOOKUP(A814,'Meal Plan Combinations'!A$5:E$17,4,false),indirect(I$1),2,false)*D814+vlookup(VLOOKUP(A814,'Meal Plan Combinations'!A$5:E$17,5,false),indirect(I$1),2,false)*E814</f>
        <v>3394.032</v>
      </c>
      <c r="G814" s="173">
        <f>abs(Generate!H$5-F814)</f>
        <v>324.032</v>
      </c>
    </row>
    <row r="815">
      <c r="A815" s="71" t="s">
        <v>59</v>
      </c>
      <c r="B815" s="71">
        <v>2.0</v>
      </c>
      <c r="C815" s="71">
        <v>2.5</v>
      </c>
      <c r="D815" s="71">
        <v>2.0</v>
      </c>
      <c r="E815" s="71">
        <v>2.0</v>
      </c>
      <c r="F815" s="172">
        <f>vlookup(VLOOKUP(A815,'Meal Plan Combinations'!A$5:E$17,2,false),indirect(I$1),2,false)*B815+vlookup(VLOOKUP(A815,'Meal Plan Combinations'!A$5:E$17,3,false),indirect(I$1),2,false)*C815+vlookup(VLOOKUP(A815,'Meal Plan Combinations'!A$5:E$17,4,false),indirect(I$1),2,false)*D815+vlookup(VLOOKUP(A815,'Meal Plan Combinations'!A$5:E$17,5,false),indirect(I$1),2,false)*E815</f>
        <v>3531.026</v>
      </c>
      <c r="G815" s="173">
        <f>abs(Generate!H$5-F815)</f>
        <v>461.026</v>
      </c>
    </row>
    <row r="816">
      <c r="A816" s="71" t="s">
        <v>59</v>
      </c>
      <c r="B816" s="71">
        <v>2.0</v>
      </c>
      <c r="C816" s="71">
        <v>2.5</v>
      </c>
      <c r="D816" s="71">
        <v>2.0</v>
      </c>
      <c r="E816" s="71">
        <v>2.5</v>
      </c>
      <c r="F816" s="172">
        <f>vlookup(VLOOKUP(A816,'Meal Plan Combinations'!A$5:E$17,2,false),indirect(I$1),2,false)*B816+vlookup(VLOOKUP(A816,'Meal Plan Combinations'!A$5:E$17,3,false),indirect(I$1),2,false)*C816+vlookup(VLOOKUP(A816,'Meal Plan Combinations'!A$5:E$17,4,false),indirect(I$1),2,false)*D816+vlookup(VLOOKUP(A816,'Meal Plan Combinations'!A$5:E$17,5,false),indirect(I$1),2,false)*E816</f>
        <v>3668.02</v>
      </c>
      <c r="G816" s="173">
        <f>abs(Generate!H$5-F816)</f>
        <v>598.02</v>
      </c>
    </row>
    <row r="817">
      <c r="A817" s="71" t="s">
        <v>59</v>
      </c>
      <c r="B817" s="71">
        <v>2.0</v>
      </c>
      <c r="C817" s="71">
        <v>2.5</v>
      </c>
      <c r="D817" s="71">
        <v>2.0</v>
      </c>
      <c r="E817" s="71">
        <v>3.0</v>
      </c>
      <c r="F817" s="172">
        <f>vlookup(VLOOKUP(A817,'Meal Plan Combinations'!A$5:E$17,2,false),indirect(I$1),2,false)*B817+vlookup(VLOOKUP(A817,'Meal Plan Combinations'!A$5:E$17,3,false),indirect(I$1),2,false)*C817+vlookup(VLOOKUP(A817,'Meal Plan Combinations'!A$5:E$17,4,false),indirect(I$1),2,false)*D817+vlookup(VLOOKUP(A817,'Meal Plan Combinations'!A$5:E$17,5,false),indirect(I$1),2,false)*E817</f>
        <v>3805.014</v>
      </c>
      <c r="G817" s="173">
        <f>abs(Generate!H$5-F817)</f>
        <v>735.014</v>
      </c>
    </row>
    <row r="818">
      <c r="A818" s="71" t="s">
        <v>59</v>
      </c>
      <c r="B818" s="71">
        <v>2.0</v>
      </c>
      <c r="C818" s="71">
        <v>2.5</v>
      </c>
      <c r="D818" s="71">
        <v>2.5</v>
      </c>
      <c r="E818" s="71">
        <v>0.5</v>
      </c>
      <c r="F818" s="172">
        <f>vlookup(VLOOKUP(A818,'Meal Plan Combinations'!A$5:E$17,2,false),indirect(I$1),2,false)*B818+vlookup(VLOOKUP(A818,'Meal Plan Combinations'!A$5:E$17,3,false),indirect(I$1),2,false)*C818+vlookup(VLOOKUP(A818,'Meal Plan Combinations'!A$5:E$17,4,false),indirect(I$1),2,false)*D818+vlookup(VLOOKUP(A818,'Meal Plan Combinations'!A$5:E$17,5,false),indirect(I$1),2,false)*E818</f>
        <v>3372.649</v>
      </c>
      <c r="G818" s="173">
        <f>abs(Generate!H$5-F818)</f>
        <v>302.649</v>
      </c>
    </row>
    <row r="819">
      <c r="A819" s="71" t="s">
        <v>59</v>
      </c>
      <c r="B819" s="71">
        <v>2.0</v>
      </c>
      <c r="C819" s="71">
        <v>2.5</v>
      </c>
      <c r="D819" s="71">
        <v>2.5</v>
      </c>
      <c r="E819" s="71">
        <v>1.0</v>
      </c>
      <c r="F819" s="172">
        <f>vlookup(VLOOKUP(A819,'Meal Plan Combinations'!A$5:E$17,2,false),indirect(I$1),2,false)*B819+vlookup(VLOOKUP(A819,'Meal Plan Combinations'!A$5:E$17,3,false),indirect(I$1),2,false)*C819+vlookup(VLOOKUP(A819,'Meal Plan Combinations'!A$5:E$17,4,false),indirect(I$1),2,false)*D819+vlookup(VLOOKUP(A819,'Meal Plan Combinations'!A$5:E$17,5,false),indirect(I$1),2,false)*E819</f>
        <v>3509.643</v>
      </c>
      <c r="G819" s="173">
        <f>abs(Generate!H$5-F819)</f>
        <v>439.643</v>
      </c>
    </row>
    <row r="820">
      <c r="A820" s="71" t="s">
        <v>59</v>
      </c>
      <c r="B820" s="71">
        <v>2.0</v>
      </c>
      <c r="C820" s="71">
        <v>2.5</v>
      </c>
      <c r="D820" s="71">
        <v>2.5</v>
      </c>
      <c r="E820" s="71">
        <v>1.5</v>
      </c>
      <c r="F820" s="172">
        <f>vlookup(VLOOKUP(A820,'Meal Plan Combinations'!A$5:E$17,2,false),indirect(I$1),2,false)*B820+vlookup(VLOOKUP(A820,'Meal Plan Combinations'!A$5:E$17,3,false),indirect(I$1),2,false)*C820+vlookup(VLOOKUP(A820,'Meal Plan Combinations'!A$5:E$17,4,false),indirect(I$1),2,false)*D820+vlookup(VLOOKUP(A820,'Meal Plan Combinations'!A$5:E$17,5,false),indirect(I$1),2,false)*E820</f>
        <v>3646.637</v>
      </c>
      <c r="G820" s="173">
        <f>abs(Generate!H$5-F820)</f>
        <v>576.637</v>
      </c>
    </row>
    <row r="821">
      <c r="A821" s="71" t="s">
        <v>59</v>
      </c>
      <c r="B821" s="71">
        <v>2.0</v>
      </c>
      <c r="C821" s="71">
        <v>2.5</v>
      </c>
      <c r="D821" s="71">
        <v>2.5</v>
      </c>
      <c r="E821" s="71">
        <v>2.0</v>
      </c>
      <c r="F821" s="172">
        <f>vlookup(VLOOKUP(A821,'Meal Plan Combinations'!A$5:E$17,2,false),indirect(I$1),2,false)*B821+vlookup(VLOOKUP(A821,'Meal Plan Combinations'!A$5:E$17,3,false),indirect(I$1),2,false)*C821+vlookup(VLOOKUP(A821,'Meal Plan Combinations'!A$5:E$17,4,false),indirect(I$1),2,false)*D821+vlookup(VLOOKUP(A821,'Meal Plan Combinations'!A$5:E$17,5,false),indirect(I$1),2,false)*E821</f>
        <v>3783.631</v>
      </c>
      <c r="G821" s="173">
        <f>abs(Generate!H$5-F821)</f>
        <v>713.631</v>
      </c>
    </row>
    <row r="822">
      <c r="A822" s="71" t="s">
        <v>59</v>
      </c>
      <c r="B822" s="71">
        <v>2.0</v>
      </c>
      <c r="C822" s="71">
        <v>2.5</v>
      </c>
      <c r="D822" s="71">
        <v>2.5</v>
      </c>
      <c r="E822" s="71">
        <v>2.5</v>
      </c>
      <c r="F822" s="172">
        <f>vlookup(VLOOKUP(A822,'Meal Plan Combinations'!A$5:E$17,2,false),indirect(I$1),2,false)*B822+vlookup(VLOOKUP(A822,'Meal Plan Combinations'!A$5:E$17,3,false),indirect(I$1),2,false)*C822+vlookup(VLOOKUP(A822,'Meal Plan Combinations'!A$5:E$17,4,false),indirect(I$1),2,false)*D822+vlookup(VLOOKUP(A822,'Meal Plan Combinations'!A$5:E$17,5,false),indirect(I$1),2,false)*E822</f>
        <v>3920.625</v>
      </c>
      <c r="G822" s="173">
        <f>abs(Generate!H$5-F822)</f>
        <v>850.625</v>
      </c>
    </row>
    <row r="823">
      <c r="A823" s="71" t="s">
        <v>59</v>
      </c>
      <c r="B823" s="71">
        <v>2.0</v>
      </c>
      <c r="C823" s="71">
        <v>2.5</v>
      </c>
      <c r="D823" s="71">
        <v>2.5</v>
      </c>
      <c r="E823" s="71">
        <v>3.0</v>
      </c>
      <c r="F823" s="172">
        <f>vlookup(VLOOKUP(A823,'Meal Plan Combinations'!A$5:E$17,2,false),indirect(I$1),2,false)*B823+vlookup(VLOOKUP(A823,'Meal Plan Combinations'!A$5:E$17,3,false),indirect(I$1),2,false)*C823+vlookup(VLOOKUP(A823,'Meal Plan Combinations'!A$5:E$17,4,false),indirect(I$1),2,false)*D823+vlookup(VLOOKUP(A823,'Meal Plan Combinations'!A$5:E$17,5,false),indirect(I$1),2,false)*E823</f>
        <v>4057.619</v>
      </c>
      <c r="G823" s="173">
        <f>abs(Generate!H$5-F823)</f>
        <v>987.619</v>
      </c>
    </row>
    <row r="824">
      <c r="A824" s="71" t="s">
        <v>59</v>
      </c>
      <c r="B824" s="71">
        <v>2.0</v>
      </c>
      <c r="C824" s="71">
        <v>2.5</v>
      </c>
      <c r="D824" s="71">
        <v>3.0</v>
      </c>
      <c r="E824" s="71">
        <v>0.5</v>
      </c>
      <c r="F824" s="172">
        <f>vlookup(VLOOKUP(A824,'Meal Plan Combinations'!A$5:E$17,2,false),indirect(I$1),2,false)*B824+vlookup(VLOOKUP(A824,'Meal Plan Combinations'!A$5:E$17,3,false),indirect(I$1),2,false)*C824+vlookup(VLOOKUP(A824,'Meal Plan Combinations'!A$5:E$17,4,false),indirect(I$1),2,false)*D824+vlookup(VLOOKUP(A824,'Meal Plan Combinations'!A$5:E$17,5,false),indirect(I$1),2,false)*E824</f>
        <v>3625.254</v>
      </c>
      <c r="G824" s="173">
        <f>abs(Generate!H$5-F824)</f>
        <v>555.254</v>
      </c>
    </row>
    <row r="825">
      <c r="A825" s="71" t="s">
        <v>59</v>
      </c>
      <c r="B825" s="71">
        <v>2.0</v>
      </c>
      <c r="C825" s="71">
        <v>2.5</v>
      </c>
      <c r="D825" s="71">
        <v>3.0</v>
      </c>
      <c r="E825" s="71">
        <v>1.0</v>
      </c>
      <c r="F825" s="172">
        <f>vlookup(VLOOKUP(A825,'Meal Plan Combinations'!A$5:E$17,2,false),indirect(I$1),2,false)*B825+vlookup(VLOOKUP(A825,'Meal Plan Combinations'!A$5:E$17,3,false),indirect(I$1),2,false)*C825+vlookup(VLOOKUP(A825,'Meal Plan Combinations'!A$5:E$17,4,false),indirect(I$1),2,false)*D825+vlookup(VLOOKUP(A825,'Meal Plan Combinations'!A$5:E$17,5,false),indirect(I$1),2,false)*E825</f>
        <v>3762.248</v>
      </c>
      <c r="G825" s="173">
        <f>abs(Generate!H$5-F825)</f>
        <v>692.248</v>
      </c>
    </row>
    <row r="826">
      <c r="A826" s="71" t="s">
        <v>59</v>
      </c>
      <c r="B826" s="71">
        <v>2.0</v>
      </c>
      <c r="C826" s="71">
        <v>2.5</v>
      </c>
      <c r="D826" s="71">
        <v>3.0</v>
      </c>
      <c r="E826" s="71">
        <v>1.5</v>
      </c>
      <c r="F826" s="172">
        <f>vlookup(VLOOKUP(A826,'Meal Plan Combinations'!A$5:E$17,2,false),indirect(I$1),2,false)*B826+vlookup(VLOOKUP(A826,'Meal Plan Combinations'!A$5:E$17,3,false),indirect(I$1),2,false)*C826+vlookup(VLOOKUP(A826,'Meal Plan Combinations'!A$5:E$17,4,false),indirect(I$1),2,false)*D826+vlookup(VLOOKUP(A826,'Meal Plan Combinations'!A$5:E$17,5,false),indirect(I$1),2,false)*E826</f>
        <v>3899.242</v>
      </c>
      <c r="G826" s="173">
        <f>abs(Generate!H$5-F826)</f>
        <v>829.242</v>
      </c>
    </row>
    <row r="827">
      <c r="A827" s="71" t="s">
        <v>59</v>
      </c>
      <c r="B827" s="71">
        <v>2.0</v>
      </c>
      <c r="C827" s="71">
        <v>2.5</v>
      </c>
      <c r="D827" s="71">
        <v>3.0</v>
      </c>
      <c r="E827" s="71">
        <v>2.0</v>
      </c>
      <c r="F827" s="172">
        <f>vlookup(VLOOKUP(A827,'Meal Plan Combinations'!A$5:E$17,2,false),indirect(I$1),2,false)*B827+vlookup(VLOOKUP(A827,'Meal Plan Combinations'!A$5:E$17,3,false),indirect(I$1),2,false)*C827+vlookup(VLOOKUP(A827,'Meal Plan Combinations'!A$5:E$17,4,false),indirect(I$1),2,false)*D827+vlookup(VLOOKUP(A827,'Meal Plan Combinations'!A$5:E$17,5,false),indirect(I$1),2,false)*E827</f>
        <v>4036.236</v>
      </c>
      <c r="G827" s="173">
        <f>abs(Generate!H$5-F827)</f>
        <v>966.236</v>
      </c>
    </row>
    <row r="828">
      <c r="A828" s="71" t="s">
        <v>59</v>
      </c>
      <c r="B828" s="71">
        <v>2.0</v>
      </c>
      <c r="C828" s="71">
        <v>2.5</v>
      </c>
      <c r="D828" s="71">
        <v>3.0</v>
      </c>
      <c r="E828" s="71">
        <v>2.5</v>
      </c>
      <c r="F828" s="172">
        <f>vlookup(VLOOKUP(A828,'Meal Plan Combinations'!A$5:E$17,2,false),indirect(I$1),2,false)*B828+vlookup(VLOOKUP(A828,'Meal Plan Combinations'!A$5:E$17,3,false),indirect(I$1),2,false)*C828+vlookup(VLOOKUP(A828,'Meal Plan Combinations'!A$5:E$17,4,false),indirect(I$1),2,false)*D828+vlookup(VLOOKUP(A828,'Meal Plan Combinations'!A$5:E$17,5,false),indirect(I$1),2,false)*E828</f>
        <v>4173.23</v>
      </c>
      <c r="G828" s="173">
        <f>abs(Generate!H$5-F828)</f>
        <v>1103.23</v>
      </c>
    </row>
    <row r="829">
      <c r="A829" s="71" t="s">
        <v>59</v>
      </c>
      <c r="B829" s="71">
        <v>2.0</v>
      </c>
      <c r="C829" s="71">
        <v>2.5</v>
      </c>
      <c r="D829" s="71">
        <v>3.0</v>
      </c>
      <c r="E829" s="71">
        <v>3.0</v>
      </c>
      <c r="F829" s="172">
        <f>vlookup(VLOOKUP(A829,'Meal Plan Combinations'!A$5:E$17,2,false),indirect(I$1),2,false)*B829+vlookup(VLOOKUP(A829,'Meal Plan Combinations'!A$5:E$17,3,false),indirect(I$1),2,false)*C829+vlookup(VLOOKUP(A829,'Meal Plan Combinations'!A$5:E$17,4,false),indirect(I$1),2,false)*D829+vlookup(VLOOKUP(A829,'Meal Plan Combinations'!A$5:E$17,5,false),indirect(I$1),2,false)*E829</f>
        <v>4310.224</v>
      </c>
      <c r="G829" s="173">
        <f>abs(Generate!H$5-F829)</f>
        <v>1240.224</v>
      </c>
    </row>
    <row r="830">
      <c r="A830" s="71" t="s">
        <v>59</v>
      </c>
      <c r="B830" s="71">
        <v>2.0</v>
      </c>
      <c r="C830" s="71">
        <v>3.0</v>
      </c>
      <c r="D830" s="71">
        <v>0.5</v>
      </c>
      <c r="E830" s="71">
        <v>0.5</v>
      </c>
      <c r="F830" s="172">
        <f>vlookup(VLOOKUP(A830,'Meal Plan Combinations'!A$5:E$17,2,false),indirect(I$1),2,false)*B830+vlookup(VLOOKUP(A830,'Meal Plan Combinations'!A$5:E$17,3,false),indirect(I$1),2,false)*C830+vlookup(VLOOKUP(A830,'Meal Plan Combinations'!A$5:E$17,4,false),indirect(I$1),2,false)*D830+vlookup(VLOOKUP(A830,'Meal Plan Combinations'!A$5:E$17,5,false),indirect(I$1),2,false)*E830</f>
        <v>2589.719</v>
      </c>
      <c r="G830" s="173">
        <f>abs(Generate!H$5-F830)</f>
        <v>480.281</v>
      </c>
    </row>
    <row r="831">
      <c r="A831" s="71" t="s">
        <v>59</v>
      </c>
      <c r="B831" s="71">
        <v>2.0</v>
      </c>
      <c r="C831" s="71">
        <v>3.0</v>
      </c>
      <c r="D831" s="71">
        <v>0.5</v>
      </c>
      <c r="E831" s="71">
        <v>1.0</v>
      </c>
      <c r="F831" s="172">
        <f>vlookup(VLOOKUP(A831,'Meal Plan Combinations'!A$5:E$17,2,false),indirect(I$1),2,false)*B831+vlookup(VLOOKUP(A831,'Meal Plan Combinations'!A$5:E$17,3,false),indirect(I$1),2,false)*C831+vlookup(VLOOKUP(A831,'Meal Plan Combinations'!A$5:E$17,4,false),indirect(I$1),2,false)*D831+vlookup(VLOOKUP(A831,'Meal Plan Combinations'!A$5:E$17,5,false),indirect(I$1),2,false)*E831</f>
        <v>2726.713</v>
      </c>
      <c r="G831" s="173">
        <f>abs(Generate!H$5-F831)</f>
        <v>343.287</v>
      </c>
    </row>
    <row r="832">
      <c r="A832" s="71" t="s">
        <v>59</v>
      </c>
      <c r="B832" s="71">
        <v>2.0</v>
      </c>
      <c r="C832" s="71">
        <v>3.0</v>
      </c>
      <c r="D832" s="71">
        <v>0.5</v>
      </c>
      <c r="E832" s="71">
        <v>1.5</v>
      </c>
      <c r="F832" s="172">
        <f>vlookup(VLOOKUP(A832,'Meal Plan Combinations'!A$5:E$17,2,false),indirect(I$1),2,false)*B832+vlookup(VLOOKUP(A832,'Meal Plan Combinations'!A$5:E$17,3,false),indirect(I$1),2,false)*C832+vlookup(VLOOKUP(A832,'Meal Plan Combinations'!A$5:E$17,4,false),indirect(I$1),2,false)*D832+vlookup(VLOOKUP(A832,'Meal Plan Combinations'!A$5:E$17,5,false),indirect(I$1),2,false)*E832</f>
        <v>2863.707</v>
      </c>
      <c r="G832" s="173">
        <f>abs(Generate!H$5-F832)</f>
        <v>206.293</v>
      </c>
    </row>
    <row r="833">
      <c r="A833" s="71" t="s">
        <v>59</v>
      </c>
      <c r="B833" s="71">
        <v>2.0</v>
      </c>
      <c r="C833" s="71">
        <v>3.0</v>
      </c>
      <c r="D833" s="71">
        <v>0.5</v>
      </c>
      <c r="E833" s="71">
        <v>2.0</v>
      </c>
      <c r="F833" s="172">
        <f>vlookup(VLOOKUP(A833,'Meal Plan Combinations'!A$5:E$17,2,false),indirect(I$1),2,false)*B833+vlookup(VLOOKUP(A833,'Meal Plan Combinations'!A$5:E$17,3,false),indirect(I$1),2,false)*C833+vlookup(VLOOKUP(A833,'Meal Plan Combinations'!A$5:E$17,4,false),indirect(I$1),2,false)*D833+vlookup(VLOOKUP(A833,'Meal Plan Combinations'!A$5:E$17,5,false),indirect(I$1),2,false)*E833</f>
        <v>3000.701</v>
      </c>
      <c r="G833" s="173">
        <f>abs(Generate!H$5-F833)</f>
        <v>69.299</v>
      </c>
    </row>
    <row r="834">
      <c r="A834" s="71" t="s">
        <v>59</v>
      </c>
      <c r="B834" s="71">
        <v>2.0</v>
      </c>
      <c r="C834" s="71">
        <v>3.0</v>
      </c>
      <c r="D834" s="71">
        <v>0.5</v>
      </c>
      <c r="E834" s="71">
        <v>2.5</v>
      </c>
      <c r="F834" s="172">
        <f>vlookup(VLOOKUP(A834,'Meal Plan Combinations'!A$5:E$17,2,false),indirect(I$1),2,false)*B834+vlookup(VLOOKUP(A834,'Meal Plan Combinations'!A$5:E$17,3,false),indirect(I$1),2,false)*C834+vlookup(VLOOKUP(A834,'Meal Plan Combinations'!A$5:E$17,4,false),indirect(I$1),2,false)*D834+vlookup(VLOOKUP(A834,'Meal Plan Combinations'!A$5:E$17,5,false),indirect(I$1),2,false)*E834</f>
        <v>3137.695</v>
      </c>
      <c r="G834" s="173">
        <f>abs(Generate!H$5-F834)</f>
        <v>67.695</v>
      </c>
    </row>
    <row r="835">
      <c r="A835" s="71" t="s">
        <v>59</v>
      </c>
      <c r="B835" s="71">
        <v>2.0</v>
      </c>
      <c r="C835" s="71">
        <v>3.0</v>
      </c>
      <c r="D835" s="71">
        <v>0.5</v>
      </c>
      <c r="E835" s="71">
        <v>3.0</v>
      </c>
      <c r="F835" s="172">
        <f>vlookup(VLOOKUP(A835,'Meal Plan Combinations'!A$5:E$17,2,false),indirect(I$1),2,false)*B835+vlookup(VLOOKUP(A835,'Meal Plan Combinations'!A$5:E$17,3,false),indirect(I$1),2,false)*C835+vlookup(VLOOKUP(A835,'Meal Plan Combinations'!A$5:E$17,4,false),indirect(I$1),2,false)*D835+vlookup(VLOOKUP(A835,'Meal Plan Combinations'!A$5:E$17,5,false),indirect(I$1),2,false)*E835</f>
        <v>3274.689</v>
      </c>
      <c r="G835" s="173">
        <f>abs(Generate!H$5-F835)</f>
        <v>204.689</v>
      </c>
    </row>
    <row r="836">
      <c r="A836" s="71" t="s">
        <v>59</v>
      </c>
      <c r="B836" s="71">
        <v>2.0</v>
      </c>
      <c r="C836" s="71">
        <v>3.0</v>
      </c>
      <c r="D836" s="71">
        <v>1.0</v>
      </c>
      <c r="E836" s="71">
        <v>0.5</v>
      </c>
      <c r="F836" s="172">
        <f>vlookup(VLOOKUP(A836,'Meal Plan Combinations'!A$5:E$17,2,false),indirect(I$1),2,false)*B836+vlookup(VLOOKUP(A836,'Meal Plan Combinations'!A$5:E$17,3,false),indirect(I$1),2,false)*C836+vlookup(VLOOKUP(A836,'Meal Plan Combinations'!A$5:E$17,4,false),indirect(I$1),2,false)*D836+vlookup(VLOOKUP(A836,'Meal Plan Combinations'!A$5:E$17,5,false),indirect(I$1),2,false)*E836</f>
        <v>2842.324</v>
      </c>
      <c r="G836" s="173">
        <f>abs(Generate!H$5-F836)</f>
        <v>227.676</v>
      </c>
    </row>
    <row r="837">
      <c r="A837" s="71" t="s">
        <v>59</v>
      </c>
      <c r="B837" s="71">
        <v>2.0</v>
      </c>
      <c r="C837" s="71">
        <v>3.0</v>
      </c>
      <c r="D837" s="71">
        <v>1.0</v>
      </c>
      <c r="E837" s="71">
        <v>1.0</v>
      </c>
      <c r="F837" s="172">
        <f>vlookup(VLOOKUP(A837,'Meal Plan Combinations'!A$5:E$17,2,false),indirect(I$1),2,false)*B837+vlookup(VLOOKUP(A837,'Meal Plan Combinations'!A$5:E$17,3,false),indirect(I$1),2,false)*C837+vlookup(VLOOKUP(A837,'Meal Plan Combinations'!A$5:E$17,4,false),indirect(I$1),2,false)*D837+vlookup(VLOOKUP(A837,'Meal Plan Combinations'!A$5:E$17,5,false),indirect(I$1),2,false)*E837</f>
        <v>2979.318</v>
      </c>
      <c r="G837" s="173">
        <f>abs(Generate!H$5-F837)</f>
        <v>90.682</v>
      </c>
    </row>
    <row r="838">
      <c r="A838" s="71" t="s">
        <v>59</v>
      </c>
      <c r="B838" s="71">
        <v>2.0</v>
      </c>
      <c r="C838" s="71">
        <v>3.0</v>
      </c>
      <c r="D838" s="71">
        <v>1.0</v>
      </c>
      <c r="E838" s="71">
        <v>1.5</v>
      </c>
      <c r="F838" s="172">
        <f>vlookup(VLOOKUP(A838,'Meal Plan Combinations'!A$5:E$17,2,false),indirect(I$1),2,false)*B838+vlookup(VLOOKUP(A838,'Meal Plan Combinations'!A$5:E$17,3,false),indirect(I$1),2,false)*C838+vlookup(VLOOKUP(A838,'Meal Plan Combinations'!A$5:E$17,4,false),indirect(I$1),2,false)*D838+vlookup(VLOOKUP(A838,'Meal Plan Combinations'!A$5:E$17,5,false),indirect(I$1),2,false)*E838</f>
        <v>3116.312</v>
      </c>
      <c r="G838" s="173">
        <f>abs(Generate!H$5-F838)</f>
        <v>46.312</v>
      </c>
    </row>
    <row r="839">
      <c r="A839" s="71" t="s">
        <v>59</v>
      </c>
      <c r="B839" s="71">
        <v>2.0</v>
      </c>
      <c r="C839" s="71">
        <v>3.0</v>
      </c>
      <c r="D839" s="71">
        <v>1.0</v>
      </c>
      <c r="E839" s="71">
        <v>2.0</v>
      </c>
      <c r="F839" s="172">
        <f>vlookup(VLOOKUP(A839,'Meal Plan Combinations'!A$5:E$17,2,false),indirect(I$1),2,false)*B839+vlookup(VLOOKUP(A839,'Meal Plan Combinations'!A$5:E$17,3,false),indirect(I$1),2,false)*C839+vlookup(VLOOKUP(A839,'Meal Plan Combinations'!A$5:E$17,4,false),indirect(I$1),2,false)*D839+vlookup(VLOOKUP(A839,'Meal Plan Combinations'!A$5:E$17,5,false),indirect(I$1),2,false)*E839</f>
        <v>3253.306</v>
      </c>
      <c r="G839" s="173">
        <f>abs(Generate!H$5-F839)</f>
        <v>183.306</v>
      </c>
    </row>
    <row r="840">
      <c r="A840" s="71" t="s">
        <v>59</v>
      </c>
      <c r="B840" s="71">
        <v>2.0</v>
      </c>
      <c r="C840" s="71">
        <v>3.0</v>
      </c>
      <c r="D840" s="71">
        <v>1.0</v>
      </c>
      <c r="E840" s="71">
        <v>2.5</v>
      </c>
      <c r="F840" s="172">
        <f>vlookup(VLOOKUP(A840,'Meal Plan Combinations'!A$5:E$17,2,false),indirect(I$1),2,false)*B840+vlookup(VLOOKUP(A840,'Meal Plan Combinations'!A$5:E$17,3,false),indirect(I$1),2,false)*C840+vlookup(VLOOKUP(A840,'Meal Plan Combinations'!A$5:E$17,4,false),indirect(I$1),2,false)*D840+vlookup(VLOOKUP(A840,'Meal Plan Combinations'!A$5:E$17,5,false),indirect(I$1),2,false)*E840</f>
        <v>3390.3</v>
      </c>
      <c r="G840" s="173">
        <f>abs(Generate!H$5-F840)</f>
        <v>320.3</v>
      </c>
    </row>
    <row r="841">
      <c r="A841" s="71" t="s">
        <v>59</v>
      </c>
      <c r="B841" s="71">
        <v>2.0</v>
      </c>
      <c r="C841" s="71">
        <v>3.0</v>
      </c>
      <c r="D841" s="71">
        <v>1.0</v>
      </c>
      <c r="E841" s="71">
        <v>3.0</v>
      </c>
      <c r="F841" s="172">
        <f>vlookup(VLOOKUP(A841,'Meal Plan Combinations'!A$5:E$17,2,false),indirect(I$1),2,false)*B841+vlookup(VLOOKUP(A841,'Meal Plan Combinations'!A$5:E$17,3,false),indirect(I$1),2,false)*C841+vlookup(VLOOKUP(A841,'Meal Plan Combinations'!A$5:E$17,4,false),indirect(I$1),2,false)*D841+vlookup(VLOOKUP(A841,'Meal Plan Combinations'!A$5:E$17,5,false),indirect(I$1),2,false)*E841</f>
        <v>3527.294</v>
      </c>
      <c r="G841" s="173">
        <f>abs(Generate!H$5-F841)</f>
        <v>457.294</v>
      </c>
    </row>
    <row r="842">
      <c r="A842" s="71" t="s">
        <v>59</v>
      </c>
      <c r="B842" s="71">
        <v>2.0</v>
      </c>
      <c r="C842" s="71">
        <v>3.0</v>
      </c>
      <c r="D842" s="71">
        <v>1.5</v>
      </c>
      <c r="E842" s="71">
        <v>0.5</v>
      </c>
      <c r="F842" s="172">
        <f>vlookup(VLOOKUP(A842,'Meal Plan Combinations'!A$5:E$17,2,false),indirect(I$1),2,false)*B842+vlookup(VLOOKUP(A842,'Meal Plan Combinations'!A$5:E$17,3,false),indirect(I$1),2,false)*C842+vlookup(VLOOKUP(A842,'Meal Plan Combinations'!A$5:E$17,4,false),indirect(I$1),2,false)*D842+vlookup(VLOOKUP(A842,'Meal Plan Combinations'!A$5:E$17,5,false),indirect(I$1),2,false)*E842</f>
        <v>3094.929</v>
      </c>
      <c r="G842" s="173">
        <f>abs(Generate!H$5-F842)</f>
        <v>24.929</v>
      </c>
    </row>
    <row r="843">
      <c r="A843" s="71" t="s">
        <v>59</v>
      </c>
      <c r="B843" s="71">
        <v>2.0</v>
      </c>
      <c r="C843" s="71">
        <v>3.0</v>
      </c>
      <c r="D843" s="71">
        <v>1.5</v>
      </c>
      <c r="E843" s="71">
        <v>1.0</v>
      </c>
      <c r="F843" s="172">
        <f>vlookup(VLOOKUP(A843,'Meal Plan Combinations'!A$5:E$17,2,false),indirect(I$1),2,false)*B843+vlookup(VLOOKUP(A843,'Meal Plan Combinations'!A$5:E$17,3,false),indirect(I$1),2,false)*C843+vlookup(VLOOKUP(A843,'Meal Plan Combinations'!A$5:E$17,4,false),indirect(I$1),2,false)*D843+vlookup(VLOOKUP(A843,'Meal Plan Combinations'!A$5:E$17,5,false),indirect(I$1),2,false)*E843</f>
        <v>3231.923</v>
      </c>
      <c r="G843" s="173">
        <f>abs(Generate!H$5-F843)</f>
        <v>161.923</v>
      </c>
    </row>
    <row r="844">
      <c r="A844" s="71" t="s">
        <v>59</v>
      </c>
      <c r="B844" s="71">
        <v>2.0</v>
      </c>
      <c r="C844" s="71">
        <v>3.0</v>
      </c>
      <c r="D844" s="71">
        <v>1.5</v>
      </c>
      <c r="E844" s="71">
        <v>1.5</v>
      </c>
      <c r="F844" s="172">
        <f>vlookup(VLOOKUP(A844,'Meal Plan Combinations'!A$5:E$17,2,false),indirect(I$1),2,false)*B844+vlookup(VLOOKUP(A844,'Meal Plan Combinations'!A$5:E$17,3,false),indirect(I$1),2,false)*C844+vlookup(VLOOKUP(A844,'Meal Plan Combinations'!A$5:E$17,4,false),indirect(I$1),2,false)*D844+vlookup(VLOOKUP(A844,'Meal Plan Combinations'!A$5:E$17,5,false),indirect(I$1),2,false)*E844</f>
        <v>3368.917</v>
      </c>
      <c r="G844" s="173">
        <f>abs(Generate!H$5-F844)</f>
        <v>298.917</v>
      </c>
    </row>
    <row r="845">
      <c r="A845" s="71" t="s">
        <v>59</v>
      </c>
      <c r="B845" s="71">
        <v>2.0</v>
      </c>
      <c r="C845" s="71">
        <v>3.0</v>
      </c>
      <c r="D845" s="71">
        <v>1.5</v>
      </c>
      <c r="E845" s="71">
        <v>2.0</v>
      </c>
      <c r="F845" s="172">
        <f>vlookup(VLOOKUP(A845,'Meal Plan Combinations'!A$5:E$17,2,false),indirect(I$1),2,false)*B845+vlookup(VLOOKUP(A845,'Meal Plan Combinations'!A$5:E$17,3,false),indirect(I$1),2,false)*C845+vlookup(VLOOKUP(A845,'Meal Plan Combinations'!A$5:E$17,4,false),indirect(I$1),2,false)*D845+vlookup(VLOOKUP(A845,'Meal Plan Combinations'!A$5:E$17,5,false),indirect(I$1),2,false)*E845</f>
        <v>3505.911</v>
      </c>
      <c r="G845" s="173">
        <f>abs(Generate!H$5-F845)</f>
        <v>435.911</v>
      </c>
    </row>
    <row r="846">
      <c r="A846" s="71" t="s">
        <v>59</v>
      </c>
      <c r="B846" s="71">
        <v>2.0</v>
      </c>
      <c r="C846" s="71">
        <v>3.0</v>
      </c>
      <c r="D846" s="71">
        <v>1.5</v>
      </c>
      <c r="E846" s="71">
        <v>2.5</v>
      </c>
      <c r="F846" s="172">
        <f>vlookup(VLOOKUP(A846,'Meal Plan Combinations'!A$5:E$17,2,false),indirect(I$1),2,false)*B846+vlookup(VLOOKUP(A846,'Meal Plan Combinations'!A$5:E$17,3,false),indirect(I$1),2,false)*C846+vlookup(VLOOKUP(A846,'Meal Plan Combinations'!A$5:E$17,4,false),indirect(I$1),2,false)*D846+vlookup(VLOOKUP(A846,'Meal Plan Combinations'!A$5:E$17,5,false),indirect(I$1),2,false)*E846</f>
        <v>3642.905</v>
      </c>
      <c r="G846" s="173">
        <f>abs(Generate!H$5-F846)</f>
        <v>572.905</v>
      </c>
    </row>
    <row r="847">
      <c r="A847" s="71" t="s">
        <v>59</v>
      </c>
      <c r="B847" s="71">
        <v>2.0</v>
      </c>
      <c r="C847" s="71">
        <v>3.0</v>
      </c>
      <c r="D847" s="71">
        <v>1.5</v>
      </c>
      <c r="E847" s="71">
        <v>3.0</v>
      </c>
      <c r="F847" s="172">
        <f>vlookup(VLOOKUP(A847,'Meal Plan Combinations'!A$5:E$17,2,false),indirect(I$1),2,false)*B847+vlookup(VLOOKUP(A847,'Meal Plan Combinations'!A$5:E$17,3,false),indirect(I$1),2,false)*C847+vlookup(VLOOKUP(A847,'Meal Plan Combinations'!A$5:E$17,4,false),indirect(I$1),2,false)*D847+vlookup(VLOOKUP(A847,'Meal Plan Combinations'!A$5:E$17,5,false),indirect(I$1),2,false)*E847</f>
        <v>3779.899</v>
      </c>
      <c r="G847" s="173">
        <f>abs(Generate!H$5-F847)</f>
        <v>709.899</v>
      </c>
    </row>
    <row r="848">
      <c r="A848" s="71" t="s">
        <v>59</v>
      </c>
      <c r="B848" s="71">
        <v>2.0</v>
      </c>
      <c r="C848" s="71">
        <v>3.0</v>
      </c>
      <c r="D848" s="71">
        <v>2.0</v>
      </c>
      <c r="E848" s="71">
        <v>0.5</v>
      </c>
      <c r="F848" s="172">
        <f>vlookup(VLOOKUP(A848,'Meal Plan Combinations'!A$5:E$17,2,false),indirect(I$1),2,false)*B848+vlookup(VLOOKUP(A848,'Meal Plan Combinations'!A$5:E$17,3,false),indirect(I$1),2,false)*C848+vlookup(VLOOKUP(A848,'Meal Plan Combinations'!A$5:E$17,4,false),indirect(I$1),2,false)*D848+vlookup(VLOOKUP(A848,'Meal Plan Combinations'!A$5:E$17,5,false),indirect(I$1),2,false)*E848</f>
        <v>3347.534</v>
      </c>
      <c r="G848" s="173">
        <f>abs(Generate!H$5-F848)</f>
        <v>277.534</v>
      </c>
    </row>
    <row r="849">
      <c r="A849" s="71" t="s">
        <v>59</v>
      </c>
      <c r="B849" s="71">
        <v>2.0</v>
      </c>
      <c r="C849" s="71">
        <v>3.0</v>
      </c>
      <c r="D849" s="71">
        <v>2.0</v>
      </c>
      <c r="E849" s="71">
        <v>1.0</v>
      </c>
      <c r="F849" s="172">
        <f>vlookup(VLOOKUP(A849,'Meal Plan Combinations'!A$5:E$17,2,false),indirect(I$1),2,false)*B849+vlookup(VLOOKUP(A849,'Meal Plan Combinations'!A$5:E$17,3,false),indirect(I$1),2,false)*C849+vlookup(VLOOKUP(A849,'Meal Plan Combinations'!A$5:E$17,4,false),indirect(I$1),2,false)*D849+vlookup(VLOOKUP(A849,'Meal Plan Combinations'!A$5:E$17,5,false),indirect(I$1),2,false)*E849</f>
        <v>3484.528</v>
      </c>
      <c r="G849" s="173">
        <f>abs(Generate!H$5-F849)</f>
        <v>414.528</v>
      </c>
    </row>
    <row r="850">
      <c r="A850" s="71" t="s">
        <v>59</v>
      </c>
      <c r="B850" s="71">
        <v>2.0</v>
      </c>
      <c r="C850" s="71">
        <v>3.0</v>
      </c>
      <c r="D850" s="71">
        <v>2.0</v>
      </c>
      <c r="E850" s="71">
        <v>1.5</v>
      </c>
      <c r="F850" s="172">
        <f>vlookup(VLOOKUP(A850,'Meal Plan Combinations'!A$5:E$17,2,false),indirect(I$1),2,false)*B850+vlookup(VLOOKUP(A850,'Meal Plan Combinations'!A$5:E$17,3,false),indirect(I$1),2,false)*C850+vlookup(VLOOKUP(A850,'Meal Plan Combinations'!A$5:E$17,4,false),indirect(I$1),2,false)*D850+vlookup(VLOOKUP(A850,'Meal Plan Combinations'!A$5:E$17,5,false),indirect(I$1),2,false)*E850</f>
        <v>3621.522</v>
      </c>
      <c r="G850" s="173">
        <f>abs(Generate!H$5-F850)</f>
        <v>551.522</v>
      </c>
    </row>
    <row r="851">
      <c r="A851" s="71" t="s">
        <v>59</v>
      </c>
      <c r="B851" s="71">
        <v>2.0</v>
      </c>
      <c r="C851" s="71">
        <v>3.0</v>
      </c>
      <c r="D851" s="71">
        <v>2.0</v>
      </c>
      <c r="E851" s="71">
        <v>2.0</v>
      </c>
      <c r="F851" s="172">
        <f>vlookup(VLOOKUP(A851,'Meal Plan Combinations'!A$5:E$17,2,false),indirect(I$1),2,false)*B851+vlookup(VLOOKUP(A851,'Meal Plan Combinations'!A$5:E$17,3,false),indirect(I$1),2,false)*C851+vlookup(VLOOKUP(A851,'Meal Plan Combinations'!A$5:E$17,4,false),indirect(I$1),2,false)*D851+vlookup(VLOOKUP(A851,'Meal Plan Combinations'!A$5:E$17,5,false),indirect(I$1),2,false)*E851</f>
        <v>3758.516</v>
      </c>
      <c r="G851" s="173">
        <f>abs(Generate!H$5-F851)</f>
        <v>688.516</v>
      </c>
    </row>
    <row r="852">
      <c r="A852" s="71" t="s">
        <v>59</v>
      </c>
      <c r="B852" s="71">
        <v>2.0</v>
      </c>
      <c r="C852" s="71">
        <v>3.0</v>
      </c>
      <c r="D852" s="71">
        <v>2.0</v>
      </c>
      <c r="E852" s="71">
        <v>2.5</v>
      </c>
      <c r="F852" s="172">
        <f>vlookup(VLOOKUP(A852,'Meal Plan Combinations'!A$5:E$17,2,false),indirect(I$1),2,false)*B852+vlookup(VLOOKUP(A852,'Meal Plan Combinations'!A$5:E$17,3,false),indirect(I$1),2,false)*C852+vlookup(VLOOKUP(A852,'Meal Plan Combinations'!A$5:E$17,4,false),indirect(I$1),2,false)*D852+vlookup(VLOOKUP(A852,'Meal Plan Combinations'!A$5:E$17,5,false),indirect(I$1),2,false)*E852</f>
        <v>3895.51</v>
      </c>
      <c r="G852" s="173">
        <f>abs(Generate!H$5-F852)</f>
        <v>825.51</v>
      </c>
    </row>
    <row r="853">
      <c r="A853" s="71" t="s">
        <v>59</v>
      </c>
      <c r="B853" s="71">
        <v>2.0</v>
      </c>
      <c r="C853" s="71">
        <v>3.0</v>
      </c>
      <c r="D853" s="71">
        <v>2.0</v>
      </c>
      <c r="E853" s="71">
        <v>3.0</v>
      </c>
      <c r="F853" s="172">
        <f>vlookup(VLOOKUP(A853,'Meal Plan Combinations'!A$5:E$17,2,false),indirect(I$1),2,false)*B853+vlookup(VLOOKUP(A853,'Meal Plan Combinations'!A$5:E$17,3,false),indirect(I$1),2,false)*C853+vlookup(VLOOKUP(A853,'Meal Plan Combinations'!A$5:E$17,4,false),indirect(I$1),2,false)*D853+vlookup(VLOOKUP(A853,'Meal Plan Combinations'!A$5:E$17,5,false),indirect(I$1),2,false)*E853</f>
        <v>4032.504</v>
      </c>
      <c r="G853" s="173">
        <f>abs(Generate!H$5-F853)</f>
        <v>962.504</v>
      </c>
    </row>
    <row r="854">
      <c r="A854" s="71" t="s">
        <v>59</v>
      </c>
      <c r="B854" s="71">
        <v>2.0</v>
      </c>
      <c r="C854" s="71">
        <v>3.0</v>
      </c>
      <c r="D854" s="71">
        <v>2.5</v>
      </c>
      <c r="E854" s="71">
        <v>0.5</v>
      </c>
      <c r="F854" s="172">
        <f>vlookup(VLOOKUP(A854,'Meal Plan Combinations'!A$5:E$17,2,false),indirect(I$1),2,false)*B854+vlookup(VLOOKUP(A854,'Meal Plan Combinations'!A$5:E$17,3,false),indirect(I$1),2,false)*C854+vlookup(VLOOKUP(A854,'Meal Plan Combinations'!A$5:E$17,4,false),indirect(I$1),2,false)*D854+vlookup(VLOOKUP(A854,'Meal Plan Combinations'!A$5:E$17,5,false),indirect(I$1),2,false)*E854</f>
        <v>3600.139</v>
      </c>
      <c r="G854" s="173">
        <f>abs(Generate!H$5-F854)</f>
        <v>530.139</v>
      </c>
    </row>
    <row r="855">
      <c r="A855" s="71" t="s">
        <v>59</v>
      </c>
      <c r="B855" s="71">
        <v>2.0</v>
      </c>
      <c r="C855" s="71">
        <v>3.0</v>
      </c>
      <c r="D855" s="71">
        <v>2.5</v>
      </c>
      <c r="E855" s="71">
        <v>1.0</v>
      </c>
      <c r="F855" s="172">
        <f>vlookup(VLOOKUP(A855,'Meal Plan Combinations'!A$5:E$17,2,false),indirect(I$1),2,false)*B855+vlookup(VLOOKUP(A855,'Meal Plan Combinations'!A$5:E$17,3,false),indirect(I$1),2,false)*C855+vlookup(VLOOKUP(A855,'Meal Plan Combinations'!A$5:E$17,4,false),indirect(I$1),2,false)*D855+vlookup(VLOOKUP(A855,'Meal Plan Combinations'!A$5:E$17,5,false),indirect(I$1),2,false)*E855</f>
        <v>3737.133</v>
      </c>
      <c r="G855" s="173">
        <f>abs(Generate!H$5-F855)</f>
        <v>667.133</v>
      </c>
    </row>
    <row r="856">
      <c r="A856" s="71" t="s">
        <v>59</v>
      </c>
      <c r="B856" s="71">
        <v>2.0</v>
      </c>
      <c r="C856" s="71">
        <v>3.0</v>
      </c>
      <c r="D856" s="71">
        <v>2.5</v>
      </c>
      <c r="E856" s="71">
        <v>1.5</v>
      </c>
      <c r="F856" s="172">
        <f>vlookup(VLOOKUP(A856,'Meal Plan Combinations'!A$5:E$17,2,false),indirect(I$1),2,false)*B856+vlookup(VLOOKUP(A856,'Meal Plan Combinations'!A$5:E$17,3,false),indirect(I$1),2,false)*C856+vlookup(VLOOKUP(A856,'Meal Plan Combinations'!A$5:E$17,4,false),indirect(I$1),2,false)*D856+vlookup(VLOOKUP(A856,'Meal Plan Combinations'!A$5:E$17,5,false),indirect(I$1),2,false)*E856</f>
        <v>3874.127</v>
      </c>
      <c r="G856" s="173">
        <f>abs(Generate!H$5-F856)</f>
        <v>804.127</v>
      </c>
    </row>
    <row r="857">
      <c r="A857" s="71" t="s">
        <v>59</v>
      </c>
      <c r="B857" s="71">
        <v>2.0</v>
      </c>
      <c r="C857" s="71">
        <v>3.0</v>
      </c>
      <c r="D857" s="71">
        <v>2.5</v>
      </c>
      <c r="E857" s="71">
        <v>2.0</v>
      </c>
      <c r="F857" s="172">
        <f>vlookup(VLOOKUP(A857,'Meal Plan Combinations'!A$5:E$17,2,false),indirect(I$1),2,false)*B857+vlookup(VLOOKUP(A857,'Meal Plan Combinations'!A$5:E$17,3,false),indirect(I$1),2,false)*C857+vlookup(VLOOKUP(A857,'Meal Plan Combinations'!A$5:E$17,4,false),indirect(I$1),2,false)*D857+vlookup(VLOOKUP(A857,'Meal Plan Combinations'!A$5:E$17,5,false),indirect(I$1),2,false)*E857</f>
        <v>4011.121</v>
      </c>
      <c r="G857" s="173">
        <f>abs(Generate!H$5-F857)</f>
        <v>941.121</v>
      </c>
    </row>
    <row r="858">
      <c r="A858" s="71" t="s">
        <v>59</v>
      </c>
      <c r="B858" s="71">
        <v>2.0</v>
      </c>
      <c r="C858" s="71">
        <v>3.0</v>
      </c>
      <c r="D858" s="71">
        <v>2.5</v>
      </c>
      <c r="E858" s="71">
        <v>2.5</v>
      </c>
      <c r="F858" s="172">
        <f>vlookup(VLOOKUP(A858,'Meal Plan Combinations'!A$5:E$17,2,false),indirect(I$1),2,false)*B858+vlookup(VLOOKUP(A858,'Meal Plan Combinations'!A$5:E$17,3,false),indirect(I$1),2,false)*C858+vlookup(VLOOKUP(A858,'Meal Plan Combinations'!A$5:E$17,4,false),indirect(I$1),2,false)*D858+vlookup(VLOOKUP(A858,'Meal Plan Combinations'!A$5:E$17,5,false),indirect(I$1),2,false)*E858</f>
        <v>4148.115</v>
      </c>
      <c r="G858" s="173">
        <f>abs(Generate!H$5-F858)</f>
        <v>1078.115</v>
      </c>
    </row>
    <row r="859">
      <c r="A859" s="71" t="s">
        <v>59</v>
      </c>
      <c r="B859" s="71">
        <v>2.0</v>
      </c>
      <c r="C859" s="71">
        <v>3.0</v>
      </c>
      <c r="D859" s="71">
        <v>2.5</v>
      </c>
      <c r="E859" s="71">
        <v>3.0</v>
      </c>
      <c r="F859" s="172">
        <f>vlookup(VLOOKUP(A859,'Meal Plan Combinations'!A$5:E$17,2,false),indirect(I$1),2,false)*B859+vlookup(VLOOKUP(A859,'Meal Plan Combinations'!A$5:E$17,3,false),indirect(I$1),2,false)*C859+vlookup(VLOOKUP(A859,'Meal Plan Combinations'!A$5:E$17,4,false),indirect(I$1),2,false)*D859+vlookup(VLOOKUP(A859,'Meal Plan Combinations'!A$5:E$17,5,false),indirect(I$1),2,false)*E859</f>
        <v>4285.109</v>
      </c>
      <c r="G859" s="173">
        <f>abs(Generate!H$5-F859)</f>
        <v>1215.109</v>
      </c>
    </row>
    <row r="860">
      <c r="A860" s="71" t="s">
        <v>59</v>
      </c>
      <c r="B860" s="71">
        <v>2.0</v>
      </c>
      <c r="C860" s="71">
        <v>3.0</v>
      </c>
      <c r="D860" s="71">
        <v>3.0</v>
      </c>
      <c r="E860" s="71">
        <v>0.5</v>
      </c>
      <c r="F860" s="172">
        <f>vlookup(VLOOKUP(A860,'Meal Plan Combinations'!A$5:E$17,2,false),indirect(I$1),2,false)*B860+vlookup(VLOOKUP(A860,'Meal Plan Combinations'!A$5:E$17,3,false),indirect(I$1),2,false)*C860+vlookup(VLOOKUP(A860,'Meal Plan Combinations'!A$5:E$17,4,false),indirect(I$1),2,false)*D860+vlookup(VLOOKUP(A860,'Meal Plan Combinations'!A$5:E$17,5,false),indirect(I$1),2,false)*E860</f>
        <v>3852.744</v>
      </c>
      <c r="G860" s="173">
        <f>abs(Generate!H$5-F860)</f>
        <v>782.744</v>
      </c>
    </row>
    <row r="861">
      <c r="A861" s="71" t="s">
        <v>59</v>
      </c>
      <c r="B861" s="71">
        <v>2.0</v>
      </c>
      <c r="C861" s="71">
        <v>3.0</v>
      </c>
      <c r="D861" s="71">
        <v>3.0</v>
      </c>
      <c r="E861" s="71">
        <v>1.0</v>
      </c>
      <c r="F861" s="172">
        <f>vlookup(VLOOKUP(A861,'Meal Plan Combinations'!A$5:E$17,2,false),indirect(I$1),2,false)*B861+vlookup(VLOOKUP(A861,'Meal Plan Combinations'!A$5:E$17,3,false),indirect(I$1),2,false)*C861+vlookup(VLOOKUP(A861,'Meal Plan Combinations'!A$5:E$17,4,false),indirect(I$1),2,false)*D861+vlookup(VLOOKUP(A861,'Meal Plan Combinations'!A$5:E$17,5,false),indirect(I$1),2,false)*E861</f>
        <v>3989.738</v>
      </c>
      <c r="G861" s="173">
        <f>abs(Generate!H$5-F861)</f>
        <v>919.738</v>
      </c>
    </row>
    <row r="862">
      <c r="A862" s="71" t="s">
        <v>59</v>
      </c>
      <c r="B862" s="71">
        <v>2.0</v>
      </c>
      <c r="C862" s="71">
        <v>3.0</v>
      </c>
      <c r="D862" s="71">
        <v>3.0</v>
      </c>
      <c r="E862" s="71">
        <v>1.5</v>
      </c>
      <c r="F862" s="172">
        <f>vlookup(VLOOKUP(A862,'Meal Plan Combinations'!A$5:E$17,2,false),indirect(I$1),2,false)*B862+vlookup(VLOOKUP(A862,'Meal Plan Combinations'!A$5:E$17,3,false),indirect(I$1),2,false)*C862+vlookup(VLOOKUP(A862,'Meal Plan Combinations'!A$5:E$17,4,false),indirect(I$1),2,false)*D862+vlookup(VLOOKUP(A862,'Meal Plan Combinations'!A$5:E$17,5,false),indirect(I$1),2,false)*E862</f>
        <v>4126.732</v>
      </c>
      <c r="G862" s="173">
        <f>abs(Generate!H$5-F862)</f>
        <v>1056.732</v>
      </c>
    </row>
    <row r="863">
      <c r="A863" s="71" t="s">
        <v>59</v>
      </c>
      <c r="B863" s="71">
        <v>2.0</v>
      </c>
      <c r="C863" s="71">
        <v>3.0</v>
      </c>
      <c r="D863" s="71">
        <v>3.0</v>
      </c>
      <c r="E863" s="71">
        <v>2.0</v>
      </c>
      <c r="F863" s="172">
        <f>vlookup(VLOOKUP(A863,'Meal Plan Combinations'!A$5:E$17,2,false),indirect(I$1),2,false)*B863+vlookup(VLOOKUP(A863,'Meal Plan Combinations'!A$5:E$17,3,false),indirect(I$1),2,false)*C863+vlookup(VLOOKUP(A863,'Meal Plan Combinations'!A$5:E$17,4,false),indirect(I$1),2,false)*D863+vlookup(VLOOKUP(A863,'Meal Plan Combinations'!A$5:E$17,5,false),indirect(I$1),2,false)*E863</f>
        <v>4263.726</v>
      </c>
      <c r="G863" s="173">
        <f>abs(Generate!H$5-F863)</f>
        <v>1193.726</v>
      </c>
    </row>
    <row r="864">
      <c r="A864" s="71" t="s">
        <v>59</v>
      </c>
      <c r="B864" s="71">
        <v>2.0</v>
      </c>
      <c r="C864" s="71">
        <v>3.0</v>
      </c>
      <c r="D864" s="71">
        <v>3.0</v>
      </c>
      <c r="E864" s="71">
        <v>2.5</v>
      </c>
      <c r="F864" s="172">
        <f>vlookup(VLOOKUP(A864,'Meal Plan Combinations'!A$5:E$17,2,false),indirect(I$1),2,false)*B864+vlookup(VLOOKUP(A864,'Meal Plan Combinations'!A$5:E$17,3,false),indirect(I$1),2,false)*C864+vlookup(VLOOKUP(A864,'Meal Plan Combinations'!A$5:E$17,4,false),indirect(I$1),2,false)*D864+vlookup(VLOOKUP(A864,'Meal Plan Combinations'!A$5:E$17,5,false),indirect(I$1),2,false)*E864</f>
        <v>4400.72</v>
      </c>
      <c r="G864" s="173">
        <f>abs(Generate!H$5-F864)</f>
        <v>1330.72</v>
      </c>
    </row>
    <row r="865">
      <c r="A865" s="71" t="s">
        <v>59</v>
      </c>
      <c r="B865" s="71">
        <v>2.0</v>
      </c>
      <c r="C865" s="71">
        <v>3.0</v>
      </c>
      <c r="D865" s="71">
        <v>3.0</v>
      </c>
      <c r="E865" s="71">
        <v>3.0</v>
      </c>
      <c r="F865" s="172">
        <f>vlookup(VLOOKUP(A865,'Meal Plan Combinations'!A$5:E$17,2,false),indirect(I$1),2,false)*B865+vlookup(VLOOKUP(A865,'Meal Plan Combinations'!A$5:E$17,3,false),indirect(I$1),2,false)*C865+vlookup(VLOOKUP(A865,'Meal Plan Combinations'!A$5:E$17,4,false),indirect(I$1),2,false)*D865+vlookup(VLOOKUP(A865,'Meal Plan Combinations'!A$5:E$17,5,false),indirect(I$1),2,false)*E865</f>
        <v>4537.714</v>
      </c>
      <c r="G865" s="173">
        <f>abs(Generate!H$5-F865)</f>
        <v>1467.714</v>
      </c>
    </row>
    <row r="866">
      <c r="A866" s="71" t="s">
        <v>59</v>
      </c>
      <c r="B866" s="71">
        <v>2.5</v>
      </c>
      <c r="C866" s="71">
        <v>0.5</v>
      </c>
      <c r="D866" s="71">
        <v>0.5</v>
      </c>
      <c r="E866" s="71">
        <v>0.5</v>
      </c>
      <c r="F866" s="172">
        <f>vlookup(VLOOKUP(A866,'Meal Plan Combinations'!A$5:E$17,2,false),indirect(I$1),2,false)*B866+vlookup(VLOOKUP(A866,'Meal Plan Combinations'!A$5:E$17,3,false),indirect(I$1),2,false)*C866+vlookup(VLOOKUP(A866,'Meal Plan Combinations'!A$5:E$17,4,false),indirect(I$1),2,false)*D866+vlookup(VLOOKUP(A866,'Meal Plan Combinations'!A$5:E$17,5,false),indirect(I$1),2,false)*E866</f>
        <v>1661.064</v>
      </c>
      <c r="G866" s="173">
        <f>abs(Generate!H$5-F866)</f>
        <v>1408.936</v>
      </c>
    </row>
    <row r="867">
      <c r="A867" s="71" t="s">
        <v>59</v>
      </c>
      <c r="B867" s="71">
        <v>2.5</v>
      </c>
      <c r="C867" s="71">
        <v>0.5</v>
      </c>
      <c r="D867" s="71">
        <v>0.5</v>
      </c>
      <c r="E867" s="71">
        <v>1.0</v>
      </c>
      <c r="F867" s="172">
        <f>vlookup(VLOOKUP(A867,'Meal Plan Combinations'!A$5:E$17,2,false),indirect(I$1),2,false)*B867+vlookup(VLOOKUP(A867,'Meal Plan Combinations'!A$5:E$17,3,false),indirect(I$1),2,false)*C867+vlookup(VLOOKUP(A867,'Meal Plan Combinations'!A$5:E$17,4,false),indirect(I$1),2,false)*D867+vlookup(VLOOKUP(A867,'Meal Plan Combinations'!A$5:E$17,5,false),indirect(I$1),2,false)*E867</f>
        <v>1798.058</v>
      </c>
      <c r="G867" s="173">
        <f>abs(Generate!H$5-F867)</f>
        <v>1271.942</v>
      </c>
    </row>
    <row r="868">
      <c r="A868" s="71" t="s">
        <v>59</v>
      </c>
      <c r="B868" s="71">
        <v>2.5</v>
      </c>
      <c r="C868" s="71">
        <v>0.5</v>
      </c>
      <c r="D868" s="71">
        <v>0.5</v>
      </c>
      <c r="E868" s="71">
        <v>1.5</v>
      </c>
      <c r="F868" s="172">
        <f>vlookup(VLOOKUP(A868,'Meal Plan Combinations'!A$5:E$17,2,false),indirect(I$1),2,false)*B868+vlookup(VLOOKUP(A868,'Meal Plan Combinations'!A$5:E$17,3,false),indirect(I$1),2,false)*C868+vlookup(VLOOKUP(A868,'Meal Plan Combinations'!A$5:E$17,4,false),indirect(I$1),2,false)*D868+vlookup(VLOOKUP(A868,'Meal Plan Combinations'!A$5:E$17,5,false),indirect(I$1),2,false)*E868</f>
        <v>1935.052</v>
      </c>
      <c r="G868" s="173">
        <f>abs(Generate!H$5-F868)</f>
        <v>1134.948</v>
      </c>
    </row>
    <row r="869">
      <c r="A869" s="71" t="s">
        <v>59</v>
      </c>
      <c r="B869" s="71">
        <v>2.5</v>
      </c>
      <c r="C869" s="71">
        <v>0.5</v>
      </c>
      <c r="D869" s="71">
        <v>0.5</v>
      </c>
      <c r="E869" s="71">
        <v>2.0</v>
      </c>
      <c r="F869" s="172">
        <f>vlookup(VLOOKUP(A869,'Meal Plan Combinations'!A$5:E$17,2,false),indirect(I$1),2,false)*B869+vlookup(VLOOKUP(A869,'Meal Plan Combinations'!A$5:E$17,3,false),indirect(I$1),2,false)*C869+vlookup(VLOOKUP(A869,'Meal Plan Combinations'!A$5:E$17,4,false),indirect(I$1),2,false)*D869+vlookup(VLOOKUP(A869,'Meal Plan Combinations'!A$5:E$17,5,false),indirect(I$1),2,false)*E869</f>
        <v>2072.046</v>
      </c>
      <c r="G869" s="173">
        <f>abs(Generate!H$5-F869)</f>
        <v>997.954</v>
      </c>
    </row>
    <row r="870">
      <c r="A870" s="71" t="s">
        <v>59</v>
      </c>
      <c r="B870" s="71">
        <v>2.5</v>
      </c>
      <c r="C870" s="71">
        <v>0.5</v>
      </c>
      <c r="D870" s="71">
        <v>0.5</v>
      </c>
      <c r="E870" s="71">
        <v>2.5</v>
      </c>
      <c r="F870" s="172">
        <f>vlookup(VLOOKUP(A870,'Meal Plan Combinations'!A$5:E$17,2,false),indirect(I$1),2,false)*B870+vlookup(VLOOKUP(A870,'Meal Plan Combinations'!A$5:E$17,3,false),indirect(I$1),2,false)*C870+vlookup(VLOOKUP(A870,'Meal Plan Combinations'!A$5:E$17,4,false),indirect(I$1),2,false)*D870+vlookup(VLOOKUP(A870,'Meal Plan Combinations'!A$5:E$17,5,false),indirect(I$1),2,false)*E870</f>
        <v>2209.04</v>
      </c>
      <c r="G870" s="173">
        <f>abs(Generate!H$5-F870)</f>
        <v>860.96</v>
      </c>
    </row>
    <row r="871">
      <c r="A871" s="71" t="s">
        <v>59</v>
      </c>
      <c r="B871" s="71">
        <v>2.5</v>
      </c>
      <c r="C871" s="71">
        <v>0.5</v>
      </c>
      <c r="D871" s="71">
        <v>0.5</v>
      </c>
      <c r="E871" s="71">
        <v>3.0</v>
      </c>
      <c r="F871" s="172">
        <f>vlookup(VLOOKUP(A871,'Meal Plan Combinations'!A$5:E$17,2,false),indirect(I$1),2,false)*B871+vlookup(VLOOKUP(A871,'Meal Plan Combinations'!A$5:E$17,3,false),indirect(I$1),2,false)*C871+vlookup(VLOOKUP(A871,'Meal Plan Combinations'!A$5:E$17,4,false),indirect(I$1),2,false)*D871+vlookup(VLOOKUP(A871,'Meal Plan Combinations'!A$5:E$17,5,false),indirect(I$1),2,false)*E871</f>
        <v>2346.034</v>
      </c>
      <c r="G871" s="173">
        <f>abs(Generate!H$5-F871)</f>
        <v>723.966</v>
      </c>
    </row>
    <row r="872">
      <c r="A872" s="71" t="s">
        <v>59</v>
      </c>
      <c r="B872" s="71">
        <v>2.5</v>
      </c>
      <c r="C872" s="71">
        <v>0.5</v>
      </c>
      <c r="D872" s="71">
        <v>1.0</v>
      </c>
      <c r="E872" s="71">
        <v>0.5</v>
      </c>
      <c r="F872" s="172">
        <f>vlookup(VLOOKUP(A872,'Meal Plan Combinations'!A$5:E$17,2,false),indirect(I$1),2,false)*B872+vlookup(VLOOKUP(A872,'Meal Plan Combinations'!A$5:E$17,3,false),indirect(I$1),2,false)*C872+vlookup(VLOOKUP(A872,'Meal Plan Combinations'!A$5:E$17,4,false),indirect(I$1),2,false)*D872+vlookup(VLOOKUP(A872,'Meal Plan Combinations'!A$5:E$17,5,false),indirect(I$1),2,false)*E872</f>
        <v>1913.669</v>
      </c>
      <c r="G872" s="173">
        <f>abs(Generate!H$5-F872)</f>
        <v>1156.331</v>
      </c>
    </row>
    <row r="873">
      <c r="A873" s="71" t="s">
        <v>59</v>
      </c>
      <c r="B873" s="71">
        <v>2.5</v>
      </c>
      <c r="C873" s="71">
        <v>0.5</v>
      </c>
      <c r="D873" s="71">
        <v>1.0</v>
      </c>
      <c r="E873" s="71">
        <v>1.0</v>
      </c>
      <c r="F873" s="172">
        <f>vlookup(VLOOKUP(A873,'Meal Plan Combinations'!A$5:E$17,2,false),indirect(I$1),2,false)*B873+vlookup(VLOOKUP(A873,'Meal Plan Combinations'!A$5:E$17,3,false),indirect(I$1),2,false)*C873+vlookup(VLOOKUP(A873,'Meal Plan Combinations'!A$5:E$17,4,false),indirect(I$1),2,false)*D873+vlookup(VLOOKUP(A873,'Meal Plan Combinations'!A$5:E$17,5,false),indirect(I$1),2,false)*E873</f>
        <v>2050.663</v>
      </c>
      <c r="G873" s="173">
        <f>abs(Generate!H$5-F873)</f>
        <v>1019.337</v>
      </c>
    </row>
    <row r="874">
      <c r="A874" s="71" t="s">
        <v>59</v>
      </c>
      <c r="B874" s="71">
        <v>2.5</v>
      </c>
      <c r="C874" s="71">
        <v>0.5</v>
      </c>
      <c r="D874" s="71">
        <v>1.0</v>
      </c>
      <c r="E874" s="71">
        <v>1.5</v>
      </c>
      <c r="F874" s="172">
        <f>vlookup(VLOOKUP(A874,'Meal Plan Combinations'!A$5:E$17,2,false),indirect(I$1),2,false)*B874+vlookup(VLOOKUP(A874,'Meal Plan Combinations'!A$5:E$17,3,false),indirect(I$1),2,false)*C874+vlookup(VLOOKUP(A874,'Meal Plan Combinations'!A$5:E$17,4,false),indirect(I$1),2,false)*D874+vlookup(VLOOKUP(A874,'Meal Plan Combinations'!A$5:E$17,5,false),indirect(I$1),2,false)*E874</f>
        <v>2187.657</v>
      </c>
      <c r="G874" s="173">
        <f>abs(Generate!H$5-F874)</f>
        <v>882.343</v>
      </c>
    </row>
    <row r="875">
      <c r="A875" s="71" t="s">
        <v>59</v>
      </c>
      <c r="B875" s="71">
        <v>2.5</v>
      </c>
      <c r="C875" s="71">
        <v>0.5</v>
      </c>
      <c r="D875" s="71">
        <v>1.0</v>
      </c>
      <c r="E875" s="71">
        <v>2.0</v>
      </c>
      <c r="F875" s="172">
        <f>vlookup(VLOOKUP(A875,'Meal Plan Combinations'!A$5:E$17,2,false),indirect(I$1),2,false)*B875+vlookup(VLOOKUP(A875,'Meal Plan Combinations'!A$5:E$17,3,false),indirect(I$1),2,false)*C875+vlookup(VLOOKUP(A875,'Meal Plan Combinations'!A$5:E$17,4,false),indirect(I$1),2,false)*D875+vlookup(VLOOKUP(A875,'Meal Plan Combinations'!A$5:E$17,5,false),indirect(I$1),2,false)*E875</f>
        <v>2324.651</v>
      </c>
      <c r="G875" s="173">
        <f>abs(Generate!H$5-F875)</f>
        <v>745.349</v>
      </c>
    </row>
    <row r="876">
      <c r="A876" s="71" t="s">
        <v>59</v>
      </c>
      <c r="B876" s="71">
        <v>2.5</v>
      </c>
      <c r="C876" s="71">
        <v>0.5</v>
      </c>
      <c r="D876" s="71">
        <v>1.0</v>
      </c>
      <c r="E876" s="71">
        <v>2.5</v>
      </c>
      <c r="F876" s="172">
        <f>vlookup(VLOOKUP(A876,'Meal Plan Combinations'!A$5:E$17,2,false),indirect(I$1),2,false)*B876+vlookup(VLOOKUP(A876,'Meal Plan Combinations'!A$5:E$17,3,false),indirect(I$1),2,false)*C876+vlookup(VLOOKUP(A876,'Meal Plan Combinations'!A$5:E$17,4,false),indirect(I$1),2,false)*D876+vlookup(VLOOKUP(A876,'Meal Plan Combinations'!A$5:E$17,5,false),indirect(I$1),2,false)*E876</f>
        <v>2461.645</v>
      </c>
      <c r="G876" s="173">
        <f>abs(Generate!H$5-F876)</f>
        <v>608.355</v>
      </c>
    </row>
    <row r="877">
      <c r="A877" s="71" t="s">
        <v>59</v>
      </c>
      <c r="B877" s="71">
        <v>2.5</v>
      </c>
      <c r="C877" s="71">
        <v>0.5</v>
      </c>
      <c r="D877" s="71">
        <v>1.0</v>
      </c>
      <c r="E877" s="71">
        <v>3.0</v>
      </c>
      <c r="F877" s="172">
        <f>vlookup(VLOOKUP(A877,'Meal Plan Combinations'!A$5:E$17,2,false),indirect(I$1),2,false)*B877+vlookup(VLOOKUP(A877,'Meal Plan Combinations'!A$5:E$17,3,false),indirect(I$1),2,false)*C877+vlookup(VLOOKUP(A877,'Meal Plan Combinations'!A$5:E$17,4,false),indirect(I$1),2,false)*D877+vlookup(VLOOKUP(A877,'Meal Plan Combinations'!A$5:E$17,5,false),indirect(I$1),2,false)*E877</f>
        <v>2598.639</v>
      </c>
      <c r="G877" s="173">
        <f>abs(Generate!H$5-F877)</f>
        <v>471.361</v>
      </c>
    </row>
    <row r="878">
      <c r="A878" s="71" t="s">
        <v>59</v>
      </c>
      <c r="B878" s="71">
        <v>2.5</v>
      </c>
      <c r="C878" s="71">
        <v>0.5</v>
      </c>
      <c r="D878" s="71">
        <v>1.5</v>
      </c>
      <c r="E878" s="71">
        <v>0.5</v>
      </c>
      <c r="F878" s="172">
        <f>vlookup(VLOOKUP(A878,'Meal Plan Combinations'!A$5:E$17,2,false),indirect(I$1),2,false)*B878+vlookup(VLOOKUP(A878,'Meal Plan Combinations'!A$5:E$17,3,false),indirect(I$1),2,false)*C878+vlookup(VLOOKUP(A878,'Meal Plan Combinations'!A$5:E$17,4,false),indirect(I$1),2,false)*D878+vlookup(VLOOKUP(A878,'Meal Plan Combinations'!A$5:E$17,5,false),indirect(I$1),2,false)*E878</f>
        <v>2166.274</v>
      </c>
      <c r="G878" s="173">
        <f>abs(Generate!H$5-F878)</f>
        <v>903.726</v>
      </c>
    </row>
    <row r="879">
      <c r="A879" s="71" t="s">
        <v>59</v>
      </c>
      <c r="B879" s="71">
        <v>2.5</v>
      </c>
      <c r="C879" s="71">
        <v>0.5</v>
      </c>
      <c r="D879" s="71">
        <v>1.5</v>
      </c>
      <c r="E879" s="71">
        <v>1.0</v>
      </c>
      <c r="F879" s="172">
        <f>vlookup(VLOOKUP(A879,'Meal Plan Combinations'!A$5:E$17,2,false),indirect(I$1),2,false)*B879+vlookup(VLOOKUP(A879,'Meal Plan Combinations'!A$5:E$17,3,false),indirect(I$1),2,false)*C879+vlookup(VLOOKUP(A879,'Meal Plan Combinations'!A$5:E$17,4,false),indirect(I$1),2,false)*D879+vlookup(VLOOKUP(A879,'Meal Plan Combinations'!A$5:E$17,5,false),indirect(I$1),2,false)*E879</f>
        <v>2303.268</v>
      </c>
      <c r="G879" s="173">
        <f>abs(Generate!H$5-F879)</f>
        <v>766.732</v>
      </c>
    </row>
    <row r="880">
      <c r="A880" s="71" t="s">
        <v>59</v>
      </c>
      <c r="B880" s="71">
        <v>2.5</v>
      </c>
      <c r="C880" s="71">
        <v>0.5</v>
      </c>
      <c r="D880" s="71">
        <v>1.5</v>
      </c>
      <c r="E880" s="71">
        <v>1.5</v>
      </c>
      <c r="F880" s="172">
        <f>vlookup(VLOOKUP(A880,'Meal Plan Combinations'!A$5:E$17,2,false),indirect(I$1),2,false)*B880+vlookup(VLOOKUP(A880,'Meal Plan Combinations'!A$5:E$17,3,false),indirect(I$1),2,false)*C880+vlookup(VLOOKUP(A880,'Meal Plan Combinations'!A$5:E$17,4,false),indirect(I$1),2,false)*D880+vlookup(VLOOKUP(A880,'Meal Plan Combinations'!A$5:E$17,5,false),indirect(I$1),2,false)*E880</f>
        <v>2440.262</v>
      </c>
      <c r="G880" s="173">
        <f>abs(Generate!H$5-F880)</f>
        <v>629.738</v>
      </c>
    </row>
    <row r="881">
      <c r="A881" s="71" t="s">
        <v>59</v>
      </c>
      <c r="B881" s="71">
        <v>2.5</v>
      </c>
      <c r="C881" s="71">
        <v>0.5</v>
      </c>
      <c r="D881" s="71">
        <v>1.5</v>
      </c>
      <c r="E881" s="71">
        <v>2.0</v>
      </c>
      <c r="F881" s="172">
        <f>vlookup(VLOOKUP(A881,'Meal Plan Combinations'!A$5:E$17,2,false),indirect(I$1),2,false)*B881+vlookup(VLOOKUP(A881,'Meal Plan Combinations'!A$5:E$17,3,false),indirect(I$1),2,false)*C881+vlookup(VLOOKUP(A881,'Meal Plan Combinations'!A$5:E$17,4,false),indirect(I$1),2,false)*D881+vlookup(VLOOKUP(A881,'Meal Plan Combinations'!A$5:E$17,5,false),indirect(I$1),2,false)*E881</f>
        <v>2577.256</v>
      </c>
      <c r="G881" s="173">
        <f>abs(Generate!H$5-F881)</f>
        <v>492.744</v>
      </c>
    </row>
    <row r="882">
      <c r="A882" s="71" t="s">
        <v>59</v>
      </c>
      <c r="B882" s="71">
        <v>2.5</v>
      </c>
      <c r="C882" s="71">
        <v>0.5</v>
      </c>
      <c r="D882" s="71">
        <v>1.5</v>
      </c>
      <c r="E882" s="71">
        <v>2.5</v>
      </c>
      <c r="F882" s="172">
        <f>vlookup(VLOOKUP(A882,'Meal Plan Combinations'!A$5:E$17,2,false),indirect(I$1),2,false)*B882+vlookup(VLOOKUP(A882,'Meal Plan Combinations'!A$5:E$17,3,false),indirect(I$1),2,false)*C882+vlookup(VLOOKUP(A882,'Meal Plan Combinations'!A$5:E$17,4,false),indirect(I$1),2,false)*D882+vlookup(VLOOKUP(A882,'Meal Plan Combinations'!A$5:E$17,5,false),indirect(I$1),2,false)*E882</f>
        <v>2714.25</v>
      </c>
      <c r="G882" s="173">
        <f>abs(Generate!H$5-F882)</f>
        <v>355.75</v>
      </c>
    </row>
    <row r="883">
      <c r="A883" s="71" t="s">
        <v>59</v>
      </c>
      <c r="B883" s="71">
        <v>2.5</v>
      </c>
      <c r="C883" s="71">
        <v>0.5</v>
      </c>
      <c r="D883" s="71">
        <v>1.5</v>
      </c>
      <c r="E883" s="71">
        <v>3.0</v>
      </c>
      <c r="F883" s="172">
        <f>vlookup(VLOOKUP(A883,'Meal Plan Combinations'!A$5:E$17,2,false),indirect(I$1),2,false)*B883+vlookup(VLOOKUP(A883,'Meal Plan Combinations'!A$5:E$17,3,false),indirect(I$1),2,false)*C883+vlookup(VLOOKUP(A883,'Meal Plan Combinations'!A$5:E$17,4,false),indirect(I$1),2,false)*D883+vlookup(VLOOKUP(A883,'Meal Plan Combinations'!A$5:E$17,5,false),indirect(I$1),2,false)*E883</f>
        <v>2851.244</v>
      </c>
      <c r="G883" s="173">
        <f>abs(Generate!H$5-F883)</f>
        <v>218.756</v>
      </c>
    </row>
    <row r="884">
      <c r="A884" s="71" t="s">
        <v>59</v>
      </c>
      <c r="B884" s="71">
        <v>2.5</v>
      </c>
      <c r="C884" s="71">
        <v>0.5</v>
      </c>
      <c r="D884" s="71">
        <v>2.0</v>
      </c>
      <c r="E884" s="71">
        <v>0.5</v>
      </c>
      <c r="F884" s="172">
        <f>vlookup(VLOOKUP(A884,'Meal Plan Combinations'!A$5:E$17,2,false),indirect(I$1),2,false)*B884+vlookup(VLOOKUP(A884,'Meal Plan Combinations'!A$5:E$17,3,false),indirect(I$1),2,false)*C884+vlookup(VLOOKUP(A884,'Meal Plan Combinations'!A$5:E$17,4,false),indirect(I$1),2,false)*D884+vlookup(VLOOKUP(A884,'Meal Plan Combinations'!A$5:E$17,5,false),indirect(I$1),2,false)*E884</f>
        <v>2418.879</v>
      </c>
      <c r="G884" s="173">
        <f>abs(Generate!H$5-F884)</f>
        <v>651.121</v>
      </c>
    </row>
    <row r="885">
      <c r="A885" s="71" t="s">
        <v>59</v>
      </c>
      <c r="B885" s="71">
        <v>2.5</v>
      </c>
      <c r="C885" s="71">
        <v>0.5</v>
      </c>
      <c r="D885" s="71">
        <v>2.0</v>
      </c>
      <c r="E885" s="71">
        <v>1.0</v>
      </c>
      <c r="F885" s="172">
        <f>vlookup(VLOOKUP(A885,'Meal Plan Combinations'!A$5:E$17,2,false),indirect(I$1),2,false)*B885+vlookup(VLOOKUP(A885,'Meal Plan Combinations'!A$5:E$17,3,false),indirect(I$1),2,false)*C885+vlookup(VLOOKUP(A885,'Meal Plan Combinations'!A$5:E$17,4,false),indirect(I$1),2,false)*D885+vlookup(VLOOKUP(A885,'Meal Plan Combinations'!A$5:E$17,5,false),indirect(I$1),2,false)*E885</f>
        <v>2555.873</v>
      </c>
      <c r="G885" s="173">
        <f>abs(Generate!H$5-F885)</f>
        <v>514.127</v>
      </c>
    </row>
    <row r="886">
      <c r="A886" s="71" t="s">
        <v>59</v>
      </c>
      <c r="B886" s="71">
        <v>2.5</v>
      </c>
      <c r="C886" s="71">
        <v>0.5</v>
      </c>
      <c r="D886" s="71">
        <v>2.0</v>
      </c>
      <c r="E886" s="71">
        <v>1.5</v>
      </c>
      <c r="F886" s="172">
        <f>vlookup(VLOOKUP(A886,'Meal Plan Combinations'!A$5:E$17,2,false),indirect(I$1),2,false)*B886+vlookup(VLOOKUP(A886,'Meal Plan Combinations'!A$5:E$17,3,false),indirect(I$1),2,false)*C886+vlookup(VLOOKUP(A886,'Meal Plan Combinations'!A$5:E$17,4,false),indirect(I$1),2,false)*D886+vlookup(VLOOKUP(A886,'Meal Plan Combinations'!A$5:E$17,5,false),indirect(I$1),2,false)*E886</f>
        <v>2692.867</v>
      </c>
      <c r="G886" s="173">
        <f>abs(Generate!H$5-F886)</f>
        <v>377.133</v>
      </c>
    </row>
    <row r="887">
      <c r="A887" s="71" t="s">
        <v>59</v>
      </c>
      <c r="B887" s="71">
        <v>2.5</v>
      </c>
      <c r="C887" s="71">
        <v>0.5</v>
      </c>
      <c r="D887" s="71">
        <v>2.0</v>
      </c>
      <c r="E887" s="71">
        <v>2.0</v>
      </c>
      <c r="F887" s="172">
        <f>vlookup(VLOOKUP(A887,'Meal Plan Combinations'!A$5:E$17,2,false),indirect(I$1),2,false)*B887+vlookup(VLOOKUP(A887,'Meal Plan Combinations'!A$5:E$17,3,false),indirect(I$1),2,false)*C887+vlookup(VLOOKUP(A887,'Meal Plan Combinations'!A$5:E$17,4,false),indirect(I$1),2,false)*D887+vlookup(VLOOKUP(A887,'Meal Plan Combinations'!A$5:E$17,5,false),indirect(I$1),2,false)*E887</f>
        <v>2829.861</v>
      </c>
      <c r="G887" s="173">
        <f>abs(Generate!H$5-F887)</f>
        <v>240.139</v>
      </c>
    </row>
    <row r="888">
      <c r="A888" s="71" t="s">
        <v>59</v>
      </c>
      <c r="B888" s="71">
        <v>2.5</v>
      </c>
      <c r="C888" s="71">
        <v>0.5</v>
      </c>
      <c r="D888" s="71">
        <v>2.0</v>
      </c>
      <c r="E888" s="71">
        <v>2.5</v>
      </c>
      <c r="F888" s="172">
        <f>vlookup(VLOOKUP(A888,'Meal Plan Combinations'!A$5:E$17,2,false),indirect(I$1),2,false)*B888+vlookup(VLOOKUP(A888,'Meal Plan Combinations'!A$5:E$17,3,false),indirect(I$1),2,false)*C888+vlookup(VLOOKUP(A888,'Meal Plan Combinations'!A$5:E$17,4,false),indirect(I$1),2,false)*D888+vlookup(VLOOKUP(A888,'Meal Plan Combinations'!A$5:E$17,5,false),indirect(I$1),2,false)*E888</f>
        <v>2966.855</v>
      </c>
      <c r="G888" s="173">
        <f>abs(Generate!H$5-F888)</f>
        <v>103.145</v>
      </c>
    </row>
    <row r="889">
      <c r="A889" s="71" t="s">
        <v>59</v>
      </c>
      <c r="B889" s="71">
        <v>2.5</v>
      </c>
      <c r="C889" s="71">
        <v>0.5</v>
      </c>
      <c r="D889" s="71">
        <v>2.0</v>
      </c>
      <c r="E889" s="71">
        <v>3.0</v>
      </c>
      <c r="F889" s="172">
        <f>vlookup(VLOOKUP(A889,'Meal Plan Combinations'!A$5:E$17,2,false),indirect(I$1),2,false)*B889+vlookup(VLOOKUP(A889,'Meal Plan Combinations'!A$5:E$17,3,false),indirect(I$1),2,false)*C889+vlookup(VLOOKUP(A889,'Meal Plan Combinations'!A$5:E$17,4,false),indirect(I$1),2,false)*D889+vlookup(VLOOKUP(A889,'Meal Plan Combinations'!A$5:E$17,5,false),indirect(I$1),2,false)*E889</f>
        <v>3103.849</v>
      </c>
      <c r="G889" s="173">
        <f>abs(Generate!H$5-F889)</f>
        <v>33.849</v>
      </c>
    </row>
    <row r="890">
      <c r="A890" s="71" t="s">
        <v>59</v>
      </c>
      <c r="B890" s="71">
        <v>2.5</v>
      </c>
      <c r="C890" s="71">
        <v>0.5</v>
      </c>
      <c r="D890" s="71">
        <v>2.5</v>
      </c>
      <c r="E890" s="71">
        <v>0.5</v>
      </c>
      <c r="F890" s="172">
        <f>vlookup(VLOOKUP(A890,'Meal Plan Combinations'!A$5:E$17,2,false),indirect(I$1),2,false)*B890+vlookup(VLOOKUP(A890,'Meal Plan Combinations'!A$5:E$17,3,false),indirect(I$1),2,false)*C890+vlookup(VLOOKUP(A890,'Meal Plan Combinations'!A$5:E$17,4,false),indirect(I$1),2,false)*D890+vlookup(VLOOKUP(A890,'Meal Plan Combinations'!A$5:E$17,5,false),indirect(I$1),2,false)*E890</f>
        <v>2671.484</v>
      </c>
      <c r="G890" s="173">
        <f>abs(Generate!H$5-F890)</f>
        <v>398.516</v>
      </c>
    </row>
    <row r="891">
      <c r="A891" s="71" t="s">
        <v>59</v>
      </c>
      <c r="B891" s="71">
        <v>2.5</v>
      </c>
      <c r="C891" s="71">
        <v>0.5</v>
      </c>
      <c r="D891" s="71">
        <v>2.5</v>
      </c>
      <c r="E891" s="71">
        <v>1.0</v>
      </c>
      <c r="F891" s="172">
        <f>vlookup(VLOOKUP(A891,'Meal Plan Combinations'!A$5:E$17,2,false),indirect(I$1),2,false)*B891+vlookup(VLOOKUP(A891,'Meal Plan Combinations'!A$5:E$17,3,false),indirect(I$1),2,false)*C891+vlookup(VLOOKUP(A891,'Meal Plan Combinations'!A$5:E$17,4,false),indirect(I$1),2,false)*D891+vlookup(VLOOKUP(A891,'Meal Plan Combinations'!A$5:E$17,5,false),indirect(I$1),2,false)*E891</f>
        <v>2808.478</v>
      </c>
      <c r="G891" s="173">
        <f>abs(Generate!H$5-F891)</f>
        <v>261.522</v>
      </c>
    </row>
    <row r="892">
      <c r="A892" s="71" t="s">
        <v>59</v>
      </c>
      <c r="B892" s="71">
        <v>2.5</v>
      </c>
      <c r="C892" s="71">
        <v>0.5</v>
      </c>
      <c r="D892" s="71">
        <v>2.5</v>
      </c>
      <c r="E892" s="71">
        <v>1.5</v>
      </c>
      <c r="F892" s="172">
        <f>vlookup(VLOOKUP(A892,'Meal Plan Combinations'!A$5:E$17,2,false),indirect(I$1),2,false)*B892+vlookup(VLOOKUP(A892,'Meal Plan Combinations'!A$5:E$17,3,false),indirect(I$1),2,false)*C892+vlookup(VLOOKUP(A892,'Meal Plan Combinations'!A$5:E$17,4,false),indirect(I$1),2,false)*D892+vlookup(VLOOKUP(A892,'Meal Plan Combinations'!A$5:E$17,5,false),indirect(I$1),2,false)*E892</f>
        <v>2945.472</v>
      </c>
      <c r="G892" s="173">
        <f>abs(Generate!H$5-F892)</f>
        <v>124.528</v>
      </c>
    </row>
    <row r="893">
      <c r="A893" s="71" t="s">
        <v>59</v>
      </c>
      <c r="B893" s="71">
        <v>2.5</v>
      </c>
      <c r="C893" s="71">
        <v>0.5</v>
      </c>
      <c r="D893" s="71">
        <v>2.5</v>
      </c>
      <c r="E893" s="71">
        <v>2.0</v>
      </c>
      <c r="F893" s="172">
        <f>vlookup(VLOOKUP(A893,'Meal Plan Combinations'!A$5:E$17,2,false),indirect(I$1),2,false)*B893+vlookup(VLOOKUP(A893,'Meal Plan Combinations'!A$5:E$17,3,false),indirect(I$1),2,false)*C893+vlookup(VLOOKUP(A893,'Meal Plan Combinations'!A$5:E$17,4,false),indirect(I$1),2,false)*D893+vlookup(VLOOKUP(A893,'Meal Plan Combinations'!A$5:E$17,5,false),indirect(I$1),2,false)*E893</f>
        <v>3082.466</v>
      </c>
      <c r="G893" s="173">
        <f>abs(Generate!H$5-F893)</f>
        <v>12.466</v>
      </c>
    </row>
    <row r="894">
      <c r="A894" s="71" t="s">
        <v>59</v>
      </c>
      <c r="B894" s="71">
        <v>2.5</v>
      </c>
      <c r="C894" s="71">
        <v>0.5</v>
      </c>
      <c r="D894" s="71">
        <v>2.5</v>
      </c>
      <c r="E894" s="71">
        <v>2.5</v>
      </c>
      <c r="F894" s="172">
        <f>vlookup(VLOOKUP(A894,'Meal Plan Combinations'!A$5:E$17,2,false),indirect(I$1),2,false)*B894+vlookup(VLOOKUP(A894,'Meal Plan Combinations'!A$5:E$17,3,false),indirect(I$1),2,false)*C894+vlookup(VLOOKUP(A894,'Meal Plan Combinations'!A$5:E$17,4,false),indirect(I$1),2,false)*D894+vlookup(VLOOKUP(A894,'Meal Plan Combinations'!A$5:E$17,5,false),indirect(I$1),2,false)*E894</f>
        <v>3219.46</v>
      </c>
      <c r="G894" s="173">
        <f>abs(Generate!H$5-F894)</f>
        <v>149.46</v>
      </c>
    </row>
    <row r="895">
      <c r="A895" s="71" t="s">
        <v>59</v>
      </c>
      <c r="B895" s="71">
        <v>2.5</v>
      </c>
      <c r="C895" s="71">
        <v>0.5</v>
      </c>
      <c r="D895" s="71">
        <v>2.5</v>
      </c>
      <c r="E895" s="71">
        <v>3.0</v>
      </c>
      <c r="F895" s="172">
        <f>vlookup(VLOOKUP(A895,'Meal Plan Combinations'!A$5:E$17,2,false),indirect(I$1),2,false)*B895+vlookup(VLOOKUP(A895,'Meal Plan Combinations'!A$5:E$17,3,false),indirect(I$1),2,false)*C895+vlookup(VLOOKUP(A895,'Meal Plan Combinations'!A$5:E$17,4,false),indirect(I$1),2,false)*D895+vlookup(VLOOKUP(A895,'Meal Plan Combinations'!A$5:E$17,5,false),indirect(I$1),2,false)*E895</f>
        <v>3356.454</v>
      </c>
      <c r="G895" s="173">
        <f>abs(Generate!H$5-F895)</f>
        <v>286.454</v>
      </c>
    </row>
    <row r="896">
      <c r="A896" s="71" t="s">
        <v>59</v>
      </c>
      <c r="B896" s="71">
        <v>2.5</v>
      </c>
      <c r="C896" s="71">
        <v>0.5</v>
      </c>
      <c r="D896" s="71">
        <v>3.0</v>
      </c>
      <c r="E896" s="71">
        <v>0.5</v>
      </c>
      <c r="F896" s="172">
        <f>vlookup(VLOOKUP(A896,'Meal Plan Combinations'!A$5:E$17,2,false),indirect(I$1),2,false)*B896+vlookup(VLOOKUP(A896,'Meal Plan Combinations'!A$5:E$17,3,false),indirect(I$1),2,false)*C896+vlookup(VLOOKUP(A896,'Meal Plan Combinations'!A$5:E$17,4,false),indirect(I$1),2,false)*D896+vlookup(VLOOKUP(A896,'Meal Plan Combinations'!A$5:E$17,5,false),indirect(I$1),2,false)*E896</f>
        <v>2924.089</v>
      </c>
      <c r="G896" s="173">
        <f>abs(Generate!H$5-F896)</f>
        <v>145.911</v>
      </c>
    </row>
    <row r="897">
      <c r="A897" s="71" t="s">
        <v>59</v>
      </c>
      <c r="B897" s="71">
        <v>2.5</v>
      </c>
      <c r="C897" s="71">
        <v>0.5</v>
      </c>
      <c r="D897" s="71">
        <v>3.0</v>
      </c>
      <c r="E897" s="71">
        <v>1.0</v>
      </c>
      <c r="F897" s="172">
        <f>vlookup(VLOOKUP(A897,'Meal Plan Combinations'!A$5:E$17,2,false),indirect(I$1),2,false)*B897+vlookup(VLOOKUP(A897,'Meal Plan Combinations'!A$5:E$17,3,false),indirect(I$1),2,false)*C897+vlookup(VLOOKUP(A897,'Meal Plan Combinations'!A$5:E$17,4,false),indirect(I$1),2,false)*D897+vlookup(VLOOKUP(A897,'Meal Plan Combinations'!A$5:E$17,5,false),indirect(I$1),2,false)*E897</f>
        <v>3061.083</v>
      </c>
      <c r="G897" s="173">
        <f>abs(Generate!H$5-F897)</f>
        <v>8.917</v>
      </c>
    </row>
    <row r="898">
      <c r="A898" s="71" t="s">
        <v>59</v>
      </c>
      <c r="B898" s="71">
        <v>2.5</v>
      </c>
      <c r="C898" s="71">
        <v>0.5</v>
      </c>
      <c r="D898" s="71">
        <v>3.0</v>
      </c>
      <c r="E898" s="71">
        <v>1.5</v>
      </c>
      <c r="F898" s="172">
        <f>vlookup(VLOOKUP(A898,'Meal Plan Combinations'!A$5:E$17,2,false),indirect(I$1),2,false)*B898+vlookup(VLOOKUP(A898,'Meal Plan Combinations'!A$5:E$17,3,false),indirect(I$1),2,false)*C898+vlookup(VLOOKUP(A898,'Meal Plan Combinations'!A$5:E$17,4,false),indirect(I$1),2,false)*D898+vlookup(VLOOKUP(A898,'Meal Plan Combinations'!A$5:E$17,5,false),indirect(I$1),2,false)*E898</f>
        <v>3198.077</v>
      </c>
      <c r="G898" s="173">
        <f>abs(Generate!H$5-F898)</f>
        <v>128.077</v>
      </c>
    </row>
    <row r="899">
      <c r="A899" s="71" t="s">
        <v>59</v>
      </c>
      <c r="B899" s="71">
        <v>2.5</v>
      </c>
      <c r="C899" s="71">
        <v>0.5</v>
      </c>
      <c r="D899" s="71">
        <v>3.0</v>
      </c>
      <c r="E899" s="71">
        <v>2.0</v>
      </c>
      <c r="F899" s="172">
        <f>vlookup(VLOOKUP(A899,'Meal Plan Combinations'!A$5:E$17,2,false),indirect(I$1),2,false)*B899+vlookup(VLOOKUP(A899,'Meal Plan Combinations'!A$5:E$17,3,false),indirect(I$1),2,false)*C899+vlookup(VLOOKUP(A899,'Meal Plan Combinations'!A$5:E$17,4,false),indirect(I$1),2,false)*D899+vlookup(VLOOKUP(A899,'Meal Plan Combinations'!A$5:E$17,5,false),indirect(I$1),2,false)*E899</f>
        <v>3335.071</v>
      </c>
      <c r="G899" s="173">
        <f>abs(Generate!H$5-F899)</f>
        <v>265.071</v>
      </c>
    </row>
    <row r="900">
      <c r="A900" s="71" t="s">
        <v>59</v>
      </c>
      <c r="B900" s="71">
        <v>2.5</v>
      </c>
      <c r="C900" s="71">
        <v>0.5</v>
      </c>
      <c r="D900" s="71">
        <v>3.0</v>
      </c>
      <c r="E900" s="71">
        <v>2.5</v>
      </c>
      <c r="F900" s="172">
        <f>vlookup(VLOOKUP(A900,'Meal Plan Combinations'!A$5:E$17,2,false),indirect(I$1),2,false)*B900+vlookup(VLOOKUP(A900,'Meal Plan Combinations'!A$5:E$17,3,false),indirect(I$1),2,false)*C900+vlookup(VLOOKUP(A900,'Meal Plan Combinations'!A$5:E$17,4,false),indirect(I$1),2,false)*D900+vlookup(VLOOKUP(A900,'Meal Plan Combinations'!A$5:E$17,5,false),indirect(I$1),2,false)*E900</f>
        <v>3472.065</v>
      </c>
      <c r="G900" s="173">
        <f>abs(Generate!H$5-F900)</f>
        <v>402.065</v>
      </c>
    </row>
    <row r="901">
      <c r="A901" s="71" t="s">
        <v>59</v>
      </c>
      <c r="B901" s="71">
        <v>2.5</v>
      </c>
      <c r="C901" s="71">
        <v>0.5</v>
      </c>
      <c r="D901" s="71">
        <v>3.0</v>
      </c>
      <c r="E901" s="71">
        <v>3.0</v>
      </c>
      <c r="F901" s="172">
        <f>vlookup(VLOOKUP(A901,'Meal Plan Combinations'!A$5:E$17,2,false),indirect(I$1),2,false)*B901+vlookup(VLOOKUP(A901,'Meal Plan Combinations'!A$5:E$17,3,false),indirect(I$1),2,false)*C901+vlookup(VLOOKUP(A901,'Meal Plan Combinations'!A$5:E$17,4,false),indirect(I$1),2,false)*D901+vlookup(VLOOKUP(A901,'Meal Plan Combinations'!A$5:E$17,5,false),indirect(I$1),2,false)*E901</f>
        <v>3609.059</v>
      </c>
      <c r="G901" s="173">
        <f>abs(Generate!H$5-F901)</f>
        <v>539.059</v>
      </c>
    </row>
    <row r="902">
      <c r="A902" s="71" t="s">
        <v>59</v>
      </c>
      <c r="B902" s="71">
        <v>2.5</v>
      </c>
      <c r="C902" s="71">
        <v>1.0</v>
      </c>
      <c r="D902" s="71">
        <v>0.5</v>
      </c>
      <c r="E902" s="71">
        <v>0.5</v>
      </c>
      <c r="F902" s="172">
        <f>vlookup(VLOOKUP(A902,'Meal Plan Combinations'!A$5:E$17,2,false),indirect(I$1),2,false)*B902+vlookup(VLOOKUP(A902,'Meal Plan Combinations'!A$5:E$17,3,false),indirect(I$1),2,false)*C902+vlookup(VLOOKUP(A902,'Meal Plan Combinations'!A$5:E$17,4,false),indirect(I$1),2,false)*D902+vlookup(VLOOKUP(A902,'Meal Plan Combinations'!A$5:E$17,5,false),indirect(I$1),2,false)*E902</f>
        <v>1888.554</v>
      </c>
      <c r="G902" s="173">
        <f>abs(Generate!H$5-F902)</f>
        <v>1181.446</v>
      </c>
    </row>
    <row r="903">
      <c r="A903" s="71" t="s">
        <v>59</v>
      </c>
      <c r="B903" s="71">
        <v>2.5</v>
      </c>
      <c r="C903" s="71">
        <v>1.0</v>
      </c>
      <c r="D903" s="71">
        <v>0.5</v>
      </c>
      <c r="E903" s="71">
        <v>1.0</v>
      </c>
      <c r="F903" s="172">
        <f>vlookup(VLOOKUP(A903,'Meal Plan Combinations'!A$5:E$17,2,false),indirect(I$1),2,false)*B903+vlookup(VLOOKUP(A903,'Meal Plan Combinations'!A$5:E$17,3,false),indirect(I$1),2,false)*C903+vlookup(VLOOKUP(A903,'Meal Plan Combinations'!A$5:E$17,4,false),indirect(I$1),2,false)*D903+vlookup(VLOOKUP(A903,'Meal Plan Combinations'!A$5:E$17,5,false),indirect(I$1),2,false)*E903</f>
        <v>2025.548</v>
      </c>
      <c r="G903" s="173">
        <f>abs(Generate!H$5-F903)</f>
        <v>1044.452</v>
      </c>
    </row>
    <row r="904">
      <c r="A904" s="71" t="s">
        <v>59</v>
      </c>
      <c r="B904" s="71">
        <v>2.5</v>
      </c>
      <c r="C904" s="71">
        <v>1.0</v>
      </c>
      <c r="D904" s="71">
        <v>0.5</v>
      </c>
      <c r="E904" s="71">
        <v>1.5</v>
      </c>
      <c r="F904" s="172">
        <f>vlookup(VLOOKUP(A904,'Meal Plan Combinations'!A$5:E$17,2,false),indirect(I$1),2,false)*B904+vlookup(VLOOKUP(A904,'Meal Plan Combinations'!A$5:E$17,3,false),indirect(I$1),2,false)*C904+vlookup(VLOOKUP(A904,'Meal Plan Combinations'!A$5:E$17,4,false),indirect(I$1),2,false)*D904+vlookup(VLOOKUP(A904,'Meal Plan Combinations'!A$5:E$17,5,false),indirect(I$1),2,false)*E904</f>
        <v>2162.542</v>
      </c>
      <c r="G904" s="173">
        <f>abs(Generate!H$5-F904)</f>
        <v>907.458</v>
      </c>
    </row>
    <row r="905">
      <c r="A905" s="71" t="s">
        <v>59</v>
      </c>
      <c r="B905" s="71">
        <v>2.5</v>
      </c>
      <c r="C905" s="71">
        <v>1.0</v>
      </c>
      <c r="D905" s="71">
        <v>0.5</v>
      </c>
      <c r="E905" s="71">
        <v>2.0</v>
      </c>
      <c r="F905" s="172">
        <f>vlookup(VLOOKUP(A905,'Meal Plan Combinations'!A$5:E$17,2,false),indirect(I$1),2,false)*B905+vlookup(VLOOKUP(A905,'Meal Plan Combinations'!A$5:E$17,3,false),indirect(I$1),2,false)*C905+vlookup(VLOOKUP(A905,'Meal Plan Combinations'!A$5:E$17,4,false),indirect(I$1),2,false)*D905+vlookup(VLOOKUP(A905,'Meal Plan Combinations'!A$5:E$17,5,false),indirect(I$1),2,false)*E905</f>
        <v>2299.536</v>
      </c>
      <c r="G905" s="173">
        <f>abs(Generate!H$5-F905)</f>
        <v>770.464</v>
      </c>
    </row>
    <row r="906">
      <c r="A906" s="71" t="s">
        <v>59</v>
      </c>
      <c r="B906" s="71">
        <v>2.5</v>
      </c>
      <c r="C906" s="71">
        <v>1.0</v>
      </c>
      <c r="D906" s="71">
        <v>0.5</v>
      </c>
      <c r="E906" s="71">
        <v>2.5</v>
      </c>
      <c r="F906" s="172">
        <f>vlookup(VLOOKUP(A906,'Meal Plan Combinations'!A$5:E$17,2,false),indirect(I$1),2,false)*B906+vlookup(VLOOKUP(A906,'Meal Plan Combinations'!A$5:E$17,3,false),indirect(I$1),2,false)*C906+vlookup(VLOOKUP(A906,'Meal Plan Combinations'!A$5:E$17,4,false),indirect(I$1),2,false)*D906+vlookup(VLOOKUP(A906,'Meal Plan Combinations'!A$5:E$17,5,false),indirect(I$1),2,false)*E906</f>
        <v>2436.53</v>
      </c>
      <c r="G906" s="173">
        <f>abs(Generate!H$5-F906)</f>
        <v>633.47</v>
      </c>
    </row>
    <row r="907">
      <c r="A907" s="71" t="s">
        <v>59</v>
      </c>
      <c r="B907" s="71">
        <v>2.5</v>
      </c>
      <c r="C907" s="71">
        <v>1.0</v>
      </c>
      <c r="D907" s="71">
        <v>0.5</v>
      </c>
      <c r="E907" s="71">
        <v>3.0</v>
      </c>
      <c r="F907" s="172">
        <f>vlookup(VLOOKUP(A907,'Meal Plan Combinations'!A$5:E$17,2,false),indirect(I$1),2,false)*B907+vlookup(VLOOKUP(A907,'Meal Plan Combinations'!A$5:E$17,3,false),indirect(I$1),2,false)*C907+vlookup(VLOOKUP(A907,'Meal Plan Combinations'!A$5:E$17,4,false),indirect(I$1),2,false)*D907+vlookup(VLOOKUP(A907,'Meal Plan Combinations'!A$5:E$17,5,false),indirect(I$1),2,false)*E907</f>
        <v>2573.524</v>
      </c>
      <c r="G907" s="173">
        <f>abs(Generate!H$5-F907)</f>
        <v>496.476</v>
      </c>
    </row>
    <row r="908">
      <c r="A908" s="71" t="s">
        <v>59</v>
      </c>
      <c r="B908" s="71">
        <v>2.5</v>
      </c>
      <c r="C908" s="71">
        <v>1.0</v>
      </c>
      <c r="D908" s="71">
        <v>1.0</v>
      </c>
      <c r="E908" s="71">
        <v>0.5</v>
      </c>
      <c r="F908" s="172">
        <f>vlookup(VLOOKUP(A908,'Meal Plan Combinations'!A$5:E$17,2,false),indirect(I$1),2,false)*B908+vlookup(VLOOKUP(A908,'Meal Plan Combinations'!A$5:E$17,3,false),indirect(I$1),2,false)*C908+vlookup(VLOOKUP(A908,'Meal Plan Combinations'!A$5:E$17,4,false),indirect(I$1),2,false)*D908+vlookup(VLOOKUP(A908,'Meal Plan Combinations'!A$5:E$17,5,false),indirect(I$1),2,false)*E908</f>
        <v>2141.159</v>
      </c>
      <c r="G908" s="173">
        <f>abs(Generate!H$5-F908)</f>
        <v>928.841</v>
      </c>
    </row>
    <row r="909">
      <c r="A909" s="71" t="s">
        <v>59</v>
      </c>
      <c r="B909" s="71">
        <v>2.5</v>
      </c>
      <c r="C909" s="71">
        <v>1.0</v>
      </c>
      <c r="D909" s="71">
        <v>1.0</v>
      </c>
      <c r="E909" s="71">
        <v>1.0</v>
      </c>
      <c r="F909" s="172">
        <f>vlookup(VLOOKUP(A909,'Meal Plan Combinations'!A$5:E$17,2,false),indirect(I$1),2,false)*B909+vlookup(VLOOKUP(A909,'Meal Plan Combinations'!A$5:E$17,3,false),indirect(I$1),2,false)*C909+vlookup(VLOOKUP(A909,'Meal Plan Combinations'!A$5:E$17,4,false),indirect(I$1),2,false)*D909+vlookup(VLOOKUP(A909,'Meal Plan Combinations'!A$5:E$17,5,false),indirect(I$1),2,false)*E909</f>
        <v>2278.153</v>
      </c>
      <c r="G909" s="173">
        <f>abs(Generate!H$5-F909)</f>
        <v>791.847</v>
      </c>
    </row>
    <row r="910">
      <c r="A910" s="71" t="s">
        <v>59</v>
      </c>
      <c r="B910" s="71">
        <v>2.5</v>
      </c>
      <c r="C910" s="71">
        <v>1.0</v>
      </c>
      <c r="D910" s="71">
        <v>1.0</v>
      </c>
      <c r="E910" s="71">
        <v>1.5</v>
      </c>
      <c r="F910" s="172">
        <f>vlookup(VLOOKUP(A910,'Meal Plan Combinations'!A$5:E$17,2,false),indirect(I$1),2,false)*B910+vlookup(VLOOKUP(A910,'Meal Plan Combinations'!A$5:E$17,3,false),indirect(I$1),2,false)*C910+vlookup(VLOOKUP(A910,'Meal Plan Combinations'!A$5:E$17,4,false),indirect(I$1),2,false)*D910+vlookup(VLOOKUP(A910,'Meal Plan Combinations'!A$5:E$17,5,false),indirect(I$1),2,false)*E910</f>
        <v>2415.147</v>
      </c>
      <c r="G910" s="173">
        <f>abs(Generate!H$5-F910)</f>
        <v>654.853</v>
      </c>
    </row>
    <row r="911">
      <c r="A911" s="71" t="s">
        <v>59</v>
      </c>
      <c r="B911" s="71">
        <v>2.5</v>
      </c>
      <c r="C911" s="71">
        <v>1.0</v>
      </c>
      <c r="D911" s="71">
        <v>1.0</v>
      </c>
      <c r="E911" s="71">
        <v>2.0</v>
      </c>
      <c r="F911" s="172">
        <f>vlookup(VLOOKUP(A911,'Meal Plan Combinations'!A$5:E$17,2,false),indirect(I$1),2,false)*B911+vlookup(VLOOKUP(A911,'Meal Plan Combinations'!A$5:E$17,3,false),indirect(I$1),2,false)*C911+vlookup(VLOOKUP(A911,'Meal Plan Combinations'!A$5:E$17,4,false),indirect(I$1),2,false)*D911+vlookup(VLOOKUP(A911,'Meal Plan Combinations'!A$5:E$17,5,false),indirect(I$1),2,false)*E911</f>
        <v>2552.141</v>
      </c>
      <c r="G911" s="173">
        <f>abs(Generate!H$5-F911)</f>
        <v>517.859</v>
      </c>
    </row>
    <row r="912">
      <c r="A912" s="71" t="s">
        <v>59</v>
      </c>
      <c r="B912" s="71">
        <v>2.5</v>
      </c>
      <c r="C912" s="71">
        <v>1.0</v>
      </c>
      <c r="D912" s="71">
        <v>1.0</v>
      </c>
      <c r="E912" s="71">
        <v>2.5</v>
      </c>
      <c r="F912" s="172">
        <f>vlookup(VLOOKUP(A912,'Meal Plan Combinations'!A$5:E$17,2,false),indirect(I$1),2,false)*B912+vlookup(VLOOKUP(A912,'Meal Plan Combinations'!A$5:E$17,3,false),indirect(I$1),2,false)*C912+vlookup(VLOOKUP(A912,'Meal Plan Combinations'!A$5:E$17,4,false),indirect(I$1),2,false)*D912+vlookup(VLOOKUP(A912,'Meal Plan Combinations'!A$5:E$17,5,false),indirect(I$1),2,false)*E912</f>
        <v>2689.135</v>
      </c>
      <c r="G912" s="173">
        <f>abs(Generate!H$5-F912)</f>
        <v>380.865</v>
      </c>
    </row>
    <row r="913">
      <c r="A913" s="71" t="s">
        <v>59</v>
      </c>
      <c r="B913" s="71">
        <v>2.5</v>
      </c>
      <c r="C913" s="71">
        <v>1.0</v>
      </c>
      <c r="D913" s="71">
        <v>1.0</v>
      </c>
      <c r="E913" s="71">
        <v>3.0</v>
      </c>
      <c r="F913" s="172">
        <f>vlookup(VLOOKUP(A913,'Meal Plan Combinations'!A$5:E$17,2,false),indirect(I$1),2,false)*B913+vlookup(VLOOKUP(A913,'Meal Plan Combinations'!A$5:E$17,3,false),indirect(I$1),2,false)*C913+vlookup(VLOOKUP(A913,'Meal Plan Combinations'!A$5:E$17,4,false),indirect(I$1),2,false)*D913+vlookup(VLOOKUP(A913,'Meal Plan Combinations'!A$5:E$17,5,false),indirect(I$1),2,false)*E913</f>
        <v>2826.129</v>
      </c>
      <c r="G913" s="173">
        <f>abs(Generate!H$5-F913)</f>
        <v>243.871</v>
      </c>
    </row>
    <row r="914">
      <c r="A914" s="71" t="s">
        <v>59</v>
      </c>
      <c r="B914" s="71">
        <v>2.5</v>
      </c>
      <c r="C914" s="71">
        <v>1.0</v>
      </c>
      <c r="D914" s="71">
        <v>1.5</v>
      </c>
      <c r="E914" s="71">
        <v>0.5</v>
      </c>
      <c r="F914" s="172">
        <f>vlookup(VLOOKUP(A914,'Meal Plan Combinations'!A$5:E$17,2,false),indirect(I$1),2,false)*B914+vlookup(VLOOKUP(A914,'Meal Plan Combinations'!A$5:E$17,3,false),indirect(I$1),2,false)*C914+vlookup(VLOOKUP(A914,'Meal Plan Combinations'!A$5:E$17,4,false),indirect(I$1),2,false)*D914+vlookup(VLOOKUP(A914,'Meal Plan Combinations'!A$5:E$17,5,false),indirect(I$1),2,false)*E914</f>
        <v>2393.764</v>
      </c>
      <c r="G914" s="173">
        <f>abs(Generate!H$5-F914)</f>
        <v>676.236</v>
      </c>
    </row>
    <row r="915">
      <c r="A915" s="71" t="s">
        <v>59</v>
      </c>
      <c r="B915" s="71">
        <v>2.5</v>
      </c>
      <c r="C915" s="71">
        <v>1.0</v>
      </c>
      <c r="D915" s="71">
        <v>1.5</v>
      </c>
      <c r="E915" s="71">
        <v>1.0</v>
      </c>
      <c r="F915" s="172">
        <f>vlookup(VLOOKUP(A915,'Meal Plan Combinations'!A$5:E$17,2,false),indirect(I$1),2,false)*B915+vlookup(VLOOKUP(A915,'Meal Plan Combinations'!A$5:E$17,3,false),indirect(I$1),2,false)*C915+vlookup(VLOOKUP(A915,'Meal Plan Combinations'!A$5:E$17,4,false),indirect(I$1),2,false)*D915+vlookup(VLOOKUP(A915,'Meal Plan Combinations'!A$5:E$17,5,false),indirect(I$1),2,false)*E915</f>
        <v>2530.758</v>
      </c>
      <c r="G915" s="173">
        <f>abs(Generate!H$5-F915)</f>
        <v>539.242</v>
      </c>
    </row>
    <row r="916">
      <c r="A916" s="71" t="s">
        <v>59</v>
      </c>
      <c r="B916" s="71">
        <v>2.5</v>
      </c>
      <c r="C916" s="71">
        <v>1.0</v>
      </c>
      <c r="D916" s="71">
        <v>1.5</v>
      </c>
      <c r="E916" s="71">
        <v>1.5</v>
      </c>
      <c r="F916" s="172">
        <f>vlookup(VLOOKUP(A916,'Meal Plan Combinations'!A$5:E$17,2,false),indirect(I$1),2,false)*B916+vlookup(VLOOKUP(A916,'Meal Plan Combinations'!A$5:E$17,3,false),indirect(I$1),2,false)*C916+vlookup(VLOOKUP(A916,'Meal Plan Combinations'!A$5:E$17,4,false),indirect(I$1),2,false)*D916+vlookup(VLOOKUP(A916,'Meal Plan Combinations'!A$5:E$17,5,false),indirect(I$1),2,false)*E916</f>
        <v>2667.752</v>
      </c>
      <c r="G916" s="173">
        <f>abs(Generate!H$5-F916)</f>
        <v>402.248</v>
      </c>
    </row>
    <row r="917">
      <c r="A917" s="71" t="s">
        <v>59</v>
      </c>
      <c r="B917" s="71">
        <v>2.5</v>
      </c>
      <c r="C917" s="71">
        <v>1.0</v>
      </c>
      <c r="D917" s="71">
        <v>1.5</v>
      </c>
      <c r="E917" s="71">
        <v>2.0</v>
      </c>
      <c r="F917" s="172">
        <f>vlookup(VLOOKUP(A917,'Meal Plan Combinations'!A$5:E$17,2,false),indirect(I$1),2,false)*B917+vlookup(VLOOKUP(A917,'Meal Plan Combinations'!A$5:E$17,3,false),indirect(I$1),2,false)*C917+vlookup(VLOOKUP(A917,'Meal Plan Combinations'!A$5:E$17,4,false),indirect(I$1),2,false)*D917+vlookup(VLOOKUP(A917,'Meal Plan Combinations'!A$5:E$17,5,false),indirect(I$1),2,false)*E917</f>
        <v>2804.746</v>
      </c>
      <c r="G917" s="173">
        <f>abs(Generate!H$5-F917)</f>
        <v>265.254</v>
      </c>
    </row>
    <row r="918">
      <c r="A918" s="71" t="s">
        <v>59</v>
      </c>
      <c r="B918" s="71">
        <v>2.5</v>
      </c>
      <c r="C918" s="71">
        <v>1.0</v>
      </c>
      <c r="D918" s="71">
        <v>1.5</v>
      </c>
      <c r="E918" s="71">
        <v>2.5</v>
      </c>
      <c r="F918" s="172">
        <f>vlookup(VLOOKUP(A918,'Meal Plan Combinations'!A$5:E$17,2,false),indirect(I$1),2,false)*B918+vlookup(VLOOKUP(A918,'Meal Plan Combinations'!A$5:E$17,3,false),indirect(I$1),2,false)*C918+vlookup(VLOOKUP(A918,'Meal Plan Combinations'!A$5:E$17,4,false),indirect(I$1),2,false)*D918+vlookup(VLOOKUP(A918,'Meal Plan Combinations'!A$5:E$17,5,false),indirect(I$1),2,false)*E918</f>
        <v>2941.74</v>
      </c>
      <c r="G918" s="173">
        <f>abs(Generate!H$5-F918)</f>
        <v>128.26</v>
      </c>
    </row>
    <row r="919">
      <c r="A919" s="71" t="s">
        <v>59</v>
      </c>
      <c r="B919" s="71">
        <v>2.5</v>
      </c>
      <c r="C919" s="71">
        <v>1.0</v>
      </c>
      <c r="D919" s="71">
        <v>1.5</v>
      </c>
      <c r="E919" s="71">
        <v>3.0</v>
      </c>
      <c r="F919" s="172">
        <f>vlookup(VLOOKUP(A919,'Meal Plan Combinations'!A$5:E$17,2,false),indirect(I$1),2,false)*B919+vlookup(VLOOKUP(A919,'Meal Plan Combinations'!A$5:E$17,3,false),indirect(I$1),2,false)*C919+vlookup(VLOOKUP(A919,'Meal Plan Combinations'!A$5:E$17,4,false),indirect(I$1),2,false)*D919+vlookup(VLOOKUP(A919,'Meal Plan Combinations'!A$5:E$17,5,false),indirect(I$1),2,false)*E919</f>
        <v>3078.734</v>
      </c>
      <c r="G919" s="173">
        <f>abs(Generate!H$5-F919)</f>
        <v>8.734</v>
      </c>
    </row>
    <row r="920">
      <c r="A920" s="71" t="s">
        <v>59</v>
      </c>
      <c r="B920" s="71">
        <v>2.5</v>
      </c>
      <c r="C920" s="71">
        <v>1.0</v>
      </c>
      <c r="D920" s="71">
        <v>2.0</v>
      </c>
      <c r="E920" s="71">
        <v>0.5</v>
      </c>
      <c r="F920" s="172">
        <f>vlookup(VLOOKUP(A920,'Meal Plan Combinations'!A$5:E$17,2,false),indirect(I$1),2,false)*B920+vlookup(VLOOKUP(A920,'Meal Plan Combinations'!A$5:E$17,3,false),indirect(I$1),2,false)*C920+vlookup(VLOOKUP(A920,'Meal Plan Combinations'!A$5:E$17,4,false),indirect(I$1),2,false)*D920+vlookup(VLOOKUP(A920,'Meal Plan Combinations'!A$5:E$17,5,false),indirect(I$1),2,false)*E920</f>
        <v>2646.369</v>
      </c>
      <c r="G920" s="173">
        <f>abs(Generate!H$5-F920)</f>
        <v>423.631</v>
      </c>
    </row>
    <row r="921">
      <c r="A921" s="71" t="s">
        <v>59</v>
      </c>
      <c r="B921" s="71">
        <v>2.5</v>
      </c>
      <c r="C921" s="71">
        <v>1.0</v>
      </c>
      <c r="D921" s="71">
        <v>2.0</v>
      </c>
      <c r="E921" s="71">
        <v>1.0</v>
      </c>
      <c r="F921" s="172">
        <f>vlookup(VLOOKUP(A921,'Meal Plan Combinations'!A$5:E$17,2,false),indirect(I$1),2,false)*B921+vlookup(VLOOKUP(A921,'Meal Plan Combinations'!A$5:E$17,3,false),indirect(I$1),2,false)*C921+vlookup(VLOOKUP(A921,'Meal Plan Combinations'!A$5:E$17,4,false),indirect(I$1),2,false)*D921+vlookup(VLOOKUP(A921,'Meal Plan Combinations'!A$5:E$17,5,false),indirect(I$1),2,false)*E921</f>
        <v>2783.363</v>
      </c>
      <c r="G921" s="173">
        <f>abs(Generate!H$5-F921)</f>
        <v>286.637</v>
      </c>
    </row>
    <row r="922">
      <c r="A922" s="71" t="s">
        <v>59</v>
      </c>
      <c r="B922" s="71">
        <v>2.5</v>
      </c>
      <c r="C922" s="71">
        <v>1.0</v>
      </c>
      <c r="D922" s="71">
        <v>2.0</v>
      </c>
      <c r="E922" s="71">
        <v>1.5</v>
      </c>
      <c r="F922" s="172">
        <f>vlookup(VLOOKUP(A922,'Meal Plan Combinations'!A$5:E$17,2,false),indirect(I$1),2,false)*B922+vlookup(VLOOKUP(A922,'Meal Plan Combinations'!A$5:E$17,3,false),indirect(I$1),2,false)*C922+vlookup(VLOOKUP(A922,'Meal Plan Combinations'!A$5:E$17,4,false),indirect(I$1),2,false)*D922+vlookup(VLOOKUP(A922,'Meal Plan Combinations'!A$5:E$17,5,false),indirect(I$1),2,false)*E922</f>
        <v>2920.357</v>
      </c>
      <c r="G922" s="173">
        <f>abs(Generate!H$5-F922)</f>
        <v>149.643</v>
      </c>
    </row>
    <row r="923">
      <c r="A923" s="71" t="s">
        <v>59</v>
      </c>
      <c r="B923" s="71">
        <v>2.5</v>
      </c>
      <c r="C923" s="71">
        <v>1.0</v>
      </c>
      <c r="D923" s="71">
        <v>2.0</v>
      </c>
      <c r="E923" s="71">
        <v>2.0</v>
      </c>
      <c r="F923" s="172">
        <f>vlookup(VLOOKUP(A923,'Meal Plan Combinations'!A$5:E$17,2,false),indirect(I$1),2,false)*B923+vlookup(VLOOKUP(A923,'Meal Plan Combinations'!A$5:E$17,3,false),indirect(I$1),2,false)*C923+vlookup(VLOOKUP(A923,'Meal Plan Combinations'!A$5:E$17,4,false),indirect(I$1),2,false)*D923+vlookup(VLOOKUP(A923,'Meal Plan Combinations'!A$5:E$17,5,false),indirect(I$1),2,false)*E923</f>
        <v>3057.351</v>
      </c>
      <c r="G923" s="173">
        <f>abs(Generate!H$5-F923)</f>
        <v>12.649</v>
      </c>
    </row>
    <row r="924">
      <c r="A924" s="71" t="s">
        <v>59</v>
      </c>
      <c r="B924" s="71">
        <v>2.5</v>
      </c>
      <c r="C924" s="71">
        <v>1.0</v>
      </c>
      <c r="D924" s="71">
        <v>2.0</v>
      </c>
      <c r="E924" s="71">
        <v>2.5</v>
      </c>
      <c r="F924" s="172">
        <f>vlookup(VLOOKUP(A924,'Meal Plan Combinations'!A$5:E$17,2,false),indirect(I$1),2,false)*B924+vlookup(VLOOKUP(A924,'Meal Plan Combinations'!A$5:E$17,3,false),indirect(I$1),2,false)*C924+vlookup(VLOOKUP(A924,'Meal Plan Combinations'!A$5:E$17,4,false),indirect(I$1),2,false)*D924+vlookup(VLOOKUP(A924,'Meal Plan Combinations'!A$5:E$17,5,false),indirect(I$1),2,false)*E924</f>
        <v>3194.345</v>
      </c>
      <c r="G924" s="173">
        <f>abs(Generate!H$5-F924)</f>
        <v>124.345</v>
      </c>
    </row>
    <row r="925">
      <c r="A925" s="71" t="s">
        <v>59</v>
      </c>
      <c r="B925" s="71">
        <v>2.5</v>
      </c>
      <c r="C925" s="71">
        <v>1.0</v>
      </c>
      <c r="D925" s="71">
        <v>2.0</v>
      </c>
      <c r="E925" s="71">
        <v>3.0</v>
      </c>
      <c r="F925" s="172">
        <f>vlookup(VLOOKUP(A925,'Meal Plan Combinations'!A$5:E$17,2,false),indirect(I$1),2,false)*B925+vlookup(VLOOKUP(A925,'Meal Plan Combinations'!A$5:E$17,3,false),indirect(I$1),2,false)*C925+vlookup(VLOOKUP(A925,'Meal Plan Combinations'!A$5:E$17,4,false),indirect(I$1),2,false)*D925+vlookup(VLOOKUP(A925,'Meal Plan Combinations'!A$5:E$17,5,false),indirect(I$1),2,false)*E925</f>
        <v>3331.339</v>
      </c>
      <c r="G925" s="173">
        <f>abs(Generate!H$5-F925)</f>
        <v>261.339</v>
      </c>
    </row>
    <row r="926">
      <c r="A926" s="71" t="s">
        <v>59</v>
      </c>
      <c r="B926" s="71">
        <v>2.5</v>
      </c>
      <c r="C926" s="71">
        <v>1.0</v>
      </c>
      <c r="D926" s="71">
        <v>2.5</v>
      </c>
      <c r="E926" s="71">
        <v>0.5</v>
      </c>
      <c r="F926" s="172">
        <f>vlookup(VLOOKUP(A926,'Meal Plan Combinations'!A$5:E$17,2,false),indirect(I$1),2,false)*B926+vlookup(VLOOKUP(A926,'Meal Plan Combinations'!A$5:E$17,3,false),indirect(I$1),2,false)*C926+vlookup(VLOOKUP(A926,'Meal Plan Combinations'!A$5:E$17,4,false),indirect(I$1),2,false)*D926+vlookup(VLOOKUP(A926,'Meal Plan Combinations'!A$5:E$17,5,false),indirect(I$1),2,false)*E926</f>
        <v>2898.974</v>
      </c>
      <c r="G926" s="173">
        <f>abs(Generate!H$5-F926)</f>
        <v>171.026</v>
      </c>
    </row>
    <row r="927">
      <c r="A927" s="71" t="s">
        <v>59</v>
      </c>
      <c r="B927" s="71">
        <v>2.5</v>
      </c>
      <c r="C927" s="71">
        <v>1.0</v>
      </c>
      <c r="D927" s="71">
        <v>2.5</v>
      </c>
      <c r="E927" s="71">
        <v>1.0</v>
      </c>
      <c r="F927" s="172">
        <f>vlookup(VLOOKUP(A927,'Meal Plan Combinations'!A$5:E$17,2,false),indirect(I$1),2,false)*B927+vlookup(VLOOKUP(A927,'Meal Plan Combinations'!A$5:E$17,3,false),indirect(I$1),2,false)*C927+vlookup(VLOOKUP(A927,'Meal Plan Combinations'!A$5:E$17,4,false),indirect(I$1),2,false)*D927+vlookup(VLOOKUP(A927,'Meal Plan Combinations'!A$5:E$17,5,false),indirect(I$1),2,false)*E927</f>
        <v>3035.968</v>
      </c>
      <c r="G927" s="173">
        <f>abs(Generate!H$5-F927)</f>
        <v>34.032</v>
      </c>
    </row>
    <row r="928">
      <c r="A928" s="71" t="s">
        <v>59</v>
      </c>
      <c r="B928" s="71">
        <v>2.5</v>
      </c>
      <c r="C928" s="71">
        <v>1.0</v>
      </c>
      <c r="D928" s="71">
        <v>2.5</v>
      </c>
      <c r="E928" s="71">
        <v>1.5</v>
      </c>
      <c r="F928" s="172">
        <f>vlookup(VLOOKUP(A928,'Meal Plan Combinations'!A$5:E$17,2,false),indirect(I$1),2,false)*B928+vlookup(VLOOKUP(A928,'Meal Plan Combinations'!A$5:E$17,3,false),indirect(I$1),2,false)*C928+vlookup(VLOOKUP(A928,'Meal Plan Combinations'!A$5:E$17,4,false),indirect(I$1),2,false)*D928+vlookup(VLOOKUP(A928,'Meal Plan Combinations'!A$5:E$17,5,false),indirect(I$1),2,false)*E928</f>
        <v>3172.962</v>
      </c>
      <c r="G928" s="173">
        <f>abs(Generate!H$5-F928)</f>
        <v>102.962</v>
      </c>
    </row>
    <row r="929">
      <c r="A929" s="71" t="s">
        <v>59</v>
      </c>
      <c r="B929" s="71">
        <v>2.5</v>
      </c>
      <c r="C929" s="71">
        <v>1.0</v>
      </c>
      <c r="D929" s="71">
        <v>2.5</v>
      </c>
      <c r="E929" s="71">
        <v>2.0</v>
      </c>
      <c r="F929" s="172">
        <f>vlookup(VLOOKUP(A929,'Meal Plan Combinations'!A$5:E$17,2,false),indirect(I$1),2,false)*B929+vlookup(VLOOKUP(A929,'Meal Plan Combinations'!A$5:E$17,3,false),indirect(I$1),2,false)*C929+vlookup(VLOOKUP(A929,'Meal Plan Combinations'!A$5:E$17,4,false),indirect(I$1),2,false)*D929+vlookup(VLOOKUP(A929,'Meal Plan Combinations'!A$5:E$17,5,false),indirect(I$1),2,false)*E929</f>
        <v>3309.956</v>
      </c>
      <c r="G929" s="173">
        <f>abs(Generate!H$5-F929)</f>
        <v>239.956</v>
      </c>
    </row>
    <row r="930">
      <c r="A930" s="71" t="s">
        <v>59</v>
      </c>
      <c r="B930" s="71">
        <v>2.5</v>
      </c>
      <c r="C930" s="71">
        <v>1.0</v>
      </c>
      <c r="D930" s="71">
        <v>2.5</v>
      </c>
      <c r="E930" s="71">
        <v>2.5</v>
      </c>
      <c r="F930" s="172">
        <f>vlookup(VLOOKUP(A930,'Meal Plan Combinations'!A$5:E$17,2,false),indirect(I$1),2,false)*B930+vlookup(VLOOKUP(A930,'Meal Plan Combinations'!A$5:E$17,3,false),indirect(I$1),2,false)*C930+vlookup(VLOOKUP(A930,'Meal Plan Combinations'!A$5:E$17,4,false),indirect(I$1),2,false)*D930+vlookup(VLOOKUP(A930,'Meal Plan Combinations'!A$5:E$17,5,false),indirect(I$1),2,false)*E930</f>
        <v>3446.95</v>
      </c>
      <c r="G930" s="173">
        <f>abs(Generate!H$5-F930)</f>
        <v>376.95</v>
      </c>
    </row>
    <row r="931">
      <c r="A931" s="71" t="s">
        <v>59</v>
      </c>
      <c r="B931" s="71">
        <v>2.5</v>
      </c>
      <c r="C931" s="71">
        <v>1.0</v>
      </c>
      <c r="D931" s="71">
        <v>2.5</v>
      </c>
      <c r="E931" s="71">
        <v>3.0</v>
      </c>
      <c r="F931" s="172">
        <f>vlookup(VLOOKUP(A931,'Meal Plan Combinations'!A$5:E$17,2,false),indirect(I$1),2,false)*B931+vlookup(VLOOKUP(A931,'Meal Plan Combinations'!A$5:E$17,3,false),indirect(I$1),2,false)*C931+vlookup(VLOOKUP(A931,'Meal Plan Combinations'!A$5:E$17,4,false),indirect(I$1),2,false)*D931+vlookup(VLOOKUP(A931,'Meal Plan Combinations'!A$5:E$17,5,false),indirect(I$1),2,false)*E931</f>
        <v>3583.944</v>
      </c>
      <c r="G931" s="173">
        <f>abs(Generate!H$5-F931)</f>
        <v>513.944</v>
      </c>
    </row>
    <row r="932">
      <c r="A932" s="71" t="s">
        <v>59</v>
      </c>
      <c r="B932" s="71">
        <v>2.5</v>
      </c>
      <c r="C932" s="71">
        <v>1.0</v>
      </c>
      <c r="D932" s="71">
        <v>3.0</v>
      </c>
      <c r="E932" s="71">
        <v>0.5</v>
      </c>
      <c r="F932" s="172">
        <f>vlookup(VLOOKUP(A932,'Meal Plan Combinations'!A$5:E$17,2,false),indirect(I$1),2,false)*B932+vlookup(VLOOKUP(A932,'Meal Plan Combinations'!A$5:E$17,3,false),indirect(I$1),2,false)*C932+vlookup(VLOOKUP(A932,'Meal Plan Combinations'!A$5:E$17,4,false),indirect(I$1),2,false)*D932+vlookup(VLOOKUP(A932,'Meal Plan Combinations'!A$5:E$17,5,false),indirect(I$1),2,false)*E932</f>
        <v>3151.579</v>
      </c>
      <c r="G932" s="173">
        <f>abs(Generate!H$5-F932)</f>
        <v>81.579</v>
      </c>
    </row>
    <row r="933">
      <c r="A933" s="71" t="s">
        <v>59</v>
      </c>
      <c r="B933" s="71">
        <v>2.5</v>
      </c>
      <c r="C933" s="71">
        <v>1.0</v>
      </c>
      <c r="D933" s="71">
        <v>3.0</v>
      </c>
      <c r="E933" s="71">
        <v>1.0</v>
      </c>
      <c r="F933" s="172">
        <f>vlookup(VLOOKUP(A933,'Meal Plan Combinations'!A$5:E$17,2,false),indirect(I$1),2,false)*B933+vlookup(VLOOKUP(A933,'Meal Plan Combinations'!A$5:E$17,3,false),indirect(I$1),2,false)*C933+vlookup(VLOOKUP(A933,'Meal Plan Combinations'!A$5:E$17,4,false),indirect(I$1),2,false)*D933+vlookup(VLOOKUP(A933,'Meal Plan Combinations'!A$5:E$17,5,false),indirect(I$1),2,false)*E933</f>
        <v>3288.573</v>
      </c>
      <c r="G933" s="173">
        <f>abs(Generate!H$5-F933)</f>
        <v>218.573</v>
      </c>
    </row>
    <row r="934">
      <c r="A934" s="71" t="s">
        <v>59</v>
      </c>
      <c r="B934" s="71">
        <v>2.5</v>
      </c>
      <c r="C934" s="71">
        <v>1.0</v>
      </c>
      <c r="D934" s="71">
        <v>3.0</v>
      </c>
      <c r="E934" s="71">
        <v>1.5</v>
      </c>
      <c r="F934" s="172">
        <f>vlookup(VLOOKUP(A934,'Meal Plan Combinations'!A$5:E$17,2,false),indirect(I$1),2,false)*B934+vlookup(VLOOKUP(A934,'Meal Plan Combinations'!A$5:E$17,3,false),indirect(I$1),2,false)*C934+vlookup(VLOOKUP(A934,'Meal Plan Combinations'!A$5:E$17,4,false),indirect(I$1),2,false)*D934+vlookup(VLOOKUP(A934,'Meal Plan Combinations'!A$5:E$17,5,false),indirect(I$1),2,false)*E934</f>
        <v>3425.567</v>
      </c>
      <c r="G934" s="173">
        <f>abs(Generate!H$5-F934)</f>
        <v>355.567</v>
      </c>
    </row>
    <row r="935">
      <c r="A935" s="71" t="s">
        <v>59</v>
      </c>
      <c r="B935" s="71">
        <v>2.5</v>
      </c>
      <c r="C935" s="71">
        <v>1.0</v>
      </c>
      <c r="D935" s="71">
        <v>3.0</v>
      </c>
      <c r="E935" s="71">
        <v>2.0</v>
      </c>
      <c r="F935" s="172">
        <f>vlookup(VLOOKUP(A935,'Meal Plan Combinations'!A$5:E$17,2,false),indirect(I$1),2,false)*B935+vlookup(VLOOKUP(A935,'Meal Plan Combinations'!A$5:E$17,3,false),indirect(I$1),2,false)*C935+vlookup(VLOOKUP(A935,'Meal Plan Combinations'!A$5:E$17,4,false),indirect(I$1),2,false)*D935+vlookup(VLOOKUP(A935,'Meal Plan Combinations'!A$5:E$17,5,false),indirect(I$1),2,false)*E935</f>
        <v>3562.561</v>
      </c>
      <c r="G935" s="173">
        <f>abs(Generate!H$5-F935)</f>
        <v>492.561</v>
      </c>
    </row>
    <row r="936">
      <c r="A936" s="71" t="s">
        <v>59</v>
      </c>
      <c r="B936" s="71">
        <v>2.5</v>
      </c>
      <c r="C936" s="71">
        <v>1.0</v>
      </c>
      <c r="D936" s="71">
        <v>3.0</v>
      </c>
      <c r="E936" s="71">
        <v>2.5</v>
      </c>
      <c r="F936" s="172">
        <f>vlookup(VLOOKUP(A936,'Meal Plan Combinations'!A$5:E$17,2,false),indirect(I$1),2,false)*B936+vlookup(VLOOKUP(A936,'Meal Plan Combinations'!A$5:E$17,3,false),indirect(I$1),2,false)*C936+vlookup(VLOOKUP(A936,'Meal Plan Combinations'!A$5:E$17,4,false),indirect(I$1),2,false)*D936+vlookup(VLOOKUP(A936,'Meal Plan Combinations'!A$5:E$17,5,false),indirect(I$1),2,false)*E936</f>
        <v>3699.555</v>
      </c>
      <c r="G936" s="173">
        <f>abs(Generate!H$5-F936)</f>
        <v>629.555</v>
      </c>
    </row>
    <row r="937">
      <c r="A937" s="71" t="s">
        <v>59</v>
      </c>
      <c r="B937" s="71">
        <v>2.5</v>
      </c>
      <c r="C937" s="71">
        <v>1.0</v>
      </c>
      <c r="D937" s="71">
        <v>3.0</v>
      </c>
      <c r="E937" s="71">
        <v>3.0</v>
      </c>
      <c r="F937" s="172">
        <f>vlookup(VLOOKUP(A937,'Meal Plan Combinations'!A$5:E$17,2,false),indirect(I$1),2,false)*B937+vlookup(VLOOKUP(A937,'Meal Plan Combinations'!A$5:E$17,3,false),indirect(I$1),2,false)*C937+vlookup(VLOOKUP(A937,'Meal Plan Combinations'!A$5:E$17,4,false),indirect(I$1),2,false)*D937+vlookup(VLOOKUP(A937,'Meal Plan Combinations'!A$5:E$17,5,false),indirect(I$1),2,false)*E937</f>
        <v>3836.549</v>
      </c>
      <c r="G937" s="173">
        <f>abs(Generate!H$5-F937)</f>
        <v>766.549</v>
      </c>
    </row>
    <row r="938">
      <c r="A938" s="71" t="s">
        <v>59</v>
      </c>
      <c r="B938" s="71">
        <v>2.5</v>
      </c>
      <c r="C938" s="71">
        <v>1.5</v>
      </c>
      <c r="D938" s="71">
        <v>0.5</v>
      </c>
      <c r="E938" s="71">
        <v>0.5</v>
      </c>
      <c r="F938" s="172">
        <f>vlookup(VLOOKUP(A938,'Meal Plan Combinations'!A$5:E$17,2,false),indirect(I$1),2,false)*B938+vlookup(VLOOKUP(A938,'Meal Plan Combinations'!A$5:E$17,3,false),indirect(I$1),2,false)*C938+vlookup(VLOOKUP(A938,'Meal Plan Combinations'!A$5:E$17,4,false),indirect(I$1),2,false)*D938+vlookup(VLOOKUP(A938,'Meal Plan Combinations'!A$5:E$17,5,false),indirect(I$1),2,false)*E938</f>
        <v>2116.044</v>
      </c>
      <c r="G938" s="173">
        <f>abs(Generate!H$5-F938)</f>
        <v>953.956</v>
      </c>
    </row>
    <row r="939">
      <c r="A939" s="71" t="s">
        <v>59</v>
      </c>
      <c r="B939" s="71">
        <v>2.5</v>
      </c>
      <c r="C939" s="71">
        <v>1.5</v>
      </c>
      <c r="D939" s="71">
        <v>0.5</v>
      </c>
      <c r="E939" s="71">
        <v>1.0</v>
      </c>
      <c r="F939" s="172">
        <f>vlookup(VLOOKUP(A939,'Meal Plan Combinations'!A$5:E$17,2,false),indirect(I$1),2,false)*B939+vlookup(VLOOKUP(A939,'Meal Plan Combinations'!A$5:E$17,3,false),indirect(I$1),2,false)*C939+vlookup(VLOOKUP(A939,'Meal Plan Combinations'!A$5:E$17,4,false),indirect(I$1),2,false)*D939+vlookup(VLOOKUP(A939,'Meal Plan Combinations'!A$5:E$17,5,false),indirect(I$1),2,false)*E939</f>
        <v>2253.038</v>
      </c>
      <c r="G939" s="173">
        <f>abs(Generate!H$5-F939)</f>
        <v>816.962</v>
      </c>
    </row>
    <row r="940">
      <c r="A940" s="71" t="s">
        <v>59</v>
      </c>
      <c r="B940" s="71">
        <v>2.5</v>
      </c>
      <c r="C940" s="71">
        <v>1.5</v>
      </c>
      <c r="D940" s="71">
        <v>0.5</v>
      </c>
      <c r="E940" s="71">
        <v>1.5</v>
      </c>
      <c r="F940" s="172">
        <f>vlookup(VLOOKUP(A940,'Meal Plan Combinations'!A$5:E$17,2,false),indirect(I$1),2,false)*B940+vlookup(VLOOKUP(A940,'Meal Plan Combinations'!A$5:E$17,3,false),indirect(I$1),2,false)*C940+vlookup(VLOOKUP(A940,'Meal Plan Combinations'!A$5:E$17,4,false),indirect(I$1),2,false)*D940+vlookup(VLOOKUP(A940,'Meal Plan Combinations'!A$5:E$17,5,false),indirect(I$1),2,false)*E940</f>
        <v>2390.032</v>
      </c>
      <c r="G940" s="173">
        <f>abs(Generate!H$5-F940)</f>
        <v>679.968</v>
      </c>
    </row>
    <row r="941">
      <c r="A941" s="71" t="s">
        <v>59</v>
      </c>
      <c r="B941" s="71">
        <v>2.5</v>
      </c>
      <c r="C941" s="71">
        <v>1.5</v>
      </c>
      <c r="D941" s="71">
        <v>0.5</v>
      </c>
      <c r="E941" s="71">
        <v>2.0</v>
      </c>
      <c r="F941" s="172">
        <f>vlookup(VLOOKUP(A941,'Meal Plan Combinations'!A$5:E$17,2,false),indirect(I$1),2,false)*B941+vlookup(VLOOKUP(A941,'Meal Plan Combinations'!A$5:E$17,3,false),indirect(I$1),2,false)*C941+vlookup(VLOOKUP(A941,'Meal Plan Combinations'!A$5:E$17,4,false),indirect(I$1),2,false)*D941+vlookup(VLOOKUP(A941,'Meal Plan Combinations'!A$5:E$17,5,false),indirect(I$1),2,false)*E941</f>
        <v>2527.026</v>
      </c>
      <c r="G941" s="173">
        <f>abs(Generate!H$5-F941)</f>
        <v>542.974</v>
      </c>
    </row>
    <row r="942">
      <c r="A942" s="71" t="s">
        <v>59</v>
      </c>
      <c r="B942" s="71">
        <v>2.5</v>
      </c>
      <c r="C942" s="71">
        <v>1.5</v>
      </c>
      <c r="D942" s="71">
        <v>0.5</v>
      </c>
      <c r="E942" s="71">
        <v>2.5</v>
      </c>
      <c r="F942" s="172">
        <f>vlookup(VLOOKUP(A942,'Meal Plan Combinations'!A$5:E$17,2,false),indirect(I$1),2,false)*B942+vlookup(VLOOKUP(A942,'Meal Plan Combinations'!A$5:E$17,3,false),indirect(I$1),2,false)*C942+vlookup(VLOOKUP(A942,'Meal Plan Combinations'!A$5:E$17,4,false),indirect(I$1),2,false)*D942+vlookup(VLOOKUP(A942,'Meal Plan Combinations'!A$5:E$17,5,false),indirect(I$1),2,false)*E942</f>
        <v>2664.02</v>
      </c>
      <c r="G942" s="173">
        <f>abs(Generate!H$5-F942)</f>
        <v>405.98</v>
      </c>
    </row>
    <row r="943">
      <c r="A943" s="71" t="s">
        <v>59</v>
      </c>
      <c r="B943" s="71">
        <v>2.5</v>
      </c>
      <c r="C943" s="71">
        <v>1.5</v>
      </c>
      <c r="D943" s="71">
        <v>0.5</v>
      </c>
      <c r="E943" s="71">
        <v>3.0</v>
      </c>
      <c r="F943" s="172">
        <f>vlookup(VLOOKUP(A943,'Meal Plan Combinations'!A$5:E$17,2,false),indirect(I$1),2,false)*B943+vlookup(VLOOKUP(A943,'Meal Plan Combinations'!A$5:E$17,3,false),indirect(I$1),2,false)*C943+vlookup(VLOOKUP(A943,'Meal Plan Combinations'!A$5:E$17,4,false),indirect(I$1),2,false)*D943+vlookup(VLOOKUP(A943,'Meal Plan Combinations'!A$5:E$17,5,false),indirect(I$1),2,false)*E943</f>
        <v>2801.014</v>
      </c>
      <c r="G943" s="173">
        <f>abs(Generate!H$5-F943)</f>
        <v>268.986</v>
      </c>
    </row>
    <row r="944">
      <c r="A944" s="71" t="s">
        <v>59</v>
      </c>
      <c r="B944" s="71">
        <v>2.5</v>
      </c>
      <c r="C944" s="71">
        <v>1.5</v>
      </c>
      <c r="D944" s="71">
        <v>1.0</v>
      </c>
      <c r="E944" s="71">
        <v>0.5</v>
      </c>
      <c r="F944" s="172">
        <f>vlookup(VLOOKUP(A944,'Meal Plan Combinations'!A$5:E$17,2,false),indirect(I$1),2,false)*B944+vlookup(VLOOKUP(A944,'Meal Plan Combinations'!A$5:E$17,3,false),indirect(I$1),2,false)*C944+vlookup(VLOOKUP(A944,'Meal Plan Combinations'!A$5:E$17,4,false),indirect(I$1),2,false)*D944+vlookup(VLOOKUP(A944,'Meal Plan Combinations'!A$5:E$17,5,false),indirect(I$1),2,false)*E944</f>
        <v>2368.649</v>
      </c>
      <c r="G944" s="173">
        <f>abs(Generate!H$5-F944)</f>
        <v>701.351</v>
      </c>
    </row>
    <row r="945">
      <c r="A945" s="71" t="s">
        <v>59</v>
      </c>
      <c r="B945" s="71">
        <v>2.5</v>
      </c>
      <c r="C945" s="71">
        <v>1.5</v>
      </c>
      <c r="D945" s="71">
        <v>1.0</v>
      </c>
      <c r="E945" s="71">
        <v>1.0</v>
      </c>
      <c r="F945" s="172">
        <f>vlookup(VLOOKUP(A945,'Meal Plan Combinations'!A$5:E$17,2,false),indirect(I$1),2,false)*B945+vlookup(VLOOKUP(A945,'Meal Plan Combinations'!A$5:E$17,3,false),indirect(I$1),2,false)*C945+vlookup(VLOOKUP(A945,'Meal Plan Combinations'!A$5:E$17,4,false),indirect(I$1),2,false)*D945+vlookup(VLOOKUP(A945,'Meal Plan Combinations'!A$5:E$17,5,false),indirect(I$1),2,false)*E945</f>
        <v>2505.643</v>
      </c>
      <c r="G945" s="173">
        <f>abs(Generate!H$5-F945)</f>
        <v>564.357</v>
      </c>
    </row>
    <row r="946">
      <c r="A946" s="71" t="s">
        <v>59</v>
      </c>
      <c r="B946" s="71">
        <v>2.5</v>
      </c>
      <c r="C946" s="71">
        <v>1.5</v>
      </c>
      <c r="D946" s="71">
        <v>1.0</v>
      </c>
      <c r="E946" s="71">
        <v>1.5</v>
      </c>
      <c r="F946" s="172">
        <f>vlookup(VLOOKUP(A946,'Meal Plan Combinations'!A$5:E$17,2,false),indirect(I$1),2,false)*B946+vlookup(VLOOKUP(A946,'Meal Plan Combinations'!A$5:E$17,3,false),indirect(I$1),2,false)*C946+vlookup(VLOOKUP(A946,'Meal Plan Combinations'!A$5:E$17,4,false),indirect(I$1),2,false)*D946+vlookup(VLOOKUP(A946,'Meal Plan Combinations'!A$5:E$17,5,false),indirect(I$1),2,false)*E946</f>
        <v>2642.637</v>
      </c>
      <c r="G946" s="173">
        <f>abs(Generate!H$5-F946)</f>
        <v>427.363</v>
      </c>
    </row>
    <row r="947">
      <c r="A947" s="71" t="s">
        <v>59</v>
      </c>
      <c r="B947" s="71">
        <v>2.5</v>
      </c>
      <c r="C947" s="71">
        <v>1.5</v>
      </c>
      <c r="D947" s="71">
        <v>1.0</v>
      </c>
      <c r="E947" s="71">
        <v>2.0</v>
      </c>
      <c r="F947" s="172">
        <f>vlookup(VLOOKUP(A947,'Meal Plan Combinations'!A$5:E$17,2,false),indirect(I$1),2,false)*B947+vlookup(VLOOKUP(A947,'Meal Plan Combinations'!A$5:E$17,3,false),indirect(I$1),2,false)*C947+vlookup(VLOOKUP(A947,'Meal Plan Combinations'!A$5:E$17,4,false),indirect(I$1),2,false)*D947+vlookup(VLOOKUP(A947,'Meal Plan Combinations'!A$5:E$17,5,false),indirect(I$1),2,false)*E947</f>
        <v>2779.631</v>
      </c>
      <c r="G947" s="173">
        <f>abs(Generate!H$5-F947)</f>
        <v>290.369</v>
      </c>
    </row>
    <row r="948">
      <c r="A948" s="71" t="s">
        <v>59</v>
      </c>
      <c r="B948" s="71">
        <v>2.5</v>
      </c>
      <c r="C948" s="71">
        <v>1.5</v>
      </c>
      <c r="D948" s="71">
        <v>1.0</v>
      </c>
      <c r="E948" s="71">
        <v>2.5</v>
      </c>
      <c r="F948" s="172">
        <f>vlookup(VLOOKUP(A948,'Meal Plan Combinations'!A$5:E$17,2,false),indirect(I$1),2,false)*B948+vlookup(VLOOKUP(A948,'Meal Plan Combinations'!A$5:E$17,3,false),indirect(I$1),2,false)*C948+vlookup(VLOOKUP(A948,'Meal Plan Combinations'!A$5:E$17,4,false),indirect(I$1),2,false)*D948+vlookup(VLOOKUP(A948,'Meal Plan Combinations'!A$5:E$17,5,false),indirect(I$1),2,false)*E948</f>
        <v>2916.625</v>
      </c>
      <c r="G948" s="173">
        <f>abs(Generate!H$5-F948)</f>
        <v>153.375</v>
      </c>
    </row>
    <row r="949">
      <c r="A949" s="71" t="s">
        <v>59</v>
      </c>
      <c r="B949" s="71">
        <v>2.5</v>
      </c>
      <c r="C949" s="71">
        <v>1.5</v>
      </c>
      <c r="D949" s="71">
        <v>1.0</v>
      </c>
      <c r="E949" s="71">
        <v>3.0</v>
      </c>
      <c r="F949" s="172">
        <f>vlookup(VLOOKUP(A949,'Meal Plan Combinations'!A$5:E$17,2,false),indirect(I$1),2,false)*B949+vlookup(VLOOKUP(A949,'Meal Plan Combinations'!A$5:E$17,3,false),indirect(I$1),2,false)*C949+vlookup(VLOOKUP(A949,'Meal Plan Combinations'!A$5:E$17,4,false),indirect(I$1),2,false)*D949+vlookup(VLOOKUP(A949,'Meal Plan Combinations'!A$5:E$17,5,false),indirect(I$1),2,false)*E949</f>
        <v>3053.619</v>
      </c>
      <c r="G949" s="173">
        <f>abs(Generate!H$5-F949)</f>
        <v>16.381</v>
      </c>
    </row>
    <row r="950">
      <c r="A950" s="71" t="s">
        <v>59</v>
      </c>
      <c r="B950" s="71">
        <v>2.5</v>
      </c>
      <c r="C950" s="71">
        <v>1.5</v>
      </c>
      <c r="D950" s="71">
        <v>1.5</v>
      </c>
      <c r="E950" s="71">
        <v>0.5</v>
      </c>
      <c r="F950" s="172">
        <f>vlookup(VLOOKUP(A950,'Meal Plan Combinations'!A$5:E$17,2,false),indirect(I$1),2,false)*B950+vlookup(VLOOKUP(A950,'Meal Plan Combinations'!A$5:E$17,3,false),indirect(I$1),2,false)*C950+vlookup(VLOOKUP(A950,'Meal Plan Combinations'!A$5:E$17,4,false),indirect(I$1),2,false)*D950+vlookup(VLOOKUP(A950,'Meal Plan Combinations'!A$5:E$17,5,false),indirect(I$1),2,false)*E950</f>
        <v>2621.254</v>
      </c>
      <c r="G950" s="173">
        <f>abs(Generate!H$5-F950)</f>
        <v>448.746</v>
      </c>
    </row>
    <row r="951">
      <c r="A951" s="71" t="s">
        <v>59</v>
      </c>
      <c r="B951" s="71">
        <v>2.5</v>
      </c>
      <c r="C951" s="71">
        <v>1.5</v>
      </c>
      <c r="D951" s="71">
        <v>1.5</v>
      </c>
      <c r="E951" s="71">
        <v>1.0</v>
      </c>
      <c r="F951" s="172">
        <f>vlookup(VLOOKUP(A951,'Meal Plan Combinations'!A$5:E$17,2,false),indirect(I$1),2,false)*B951+vlookup(VLOOKUP(A951,'Meal Plan Combinations'!A$5:E$17,3,false),indirect(I$1),2,false)*C951+vlookup(VLOOKUP(A951,'Meal Plan Combinations'!A$5:E$17,4,false),indirect(I$1),2,false)*D951+vlookup(VLOOKUP(A951,'Meal Plan Combinations'!A$5:E$17,5,false),indirect(I$1),2,false)*E951</f>
        <v>2758.248</v>
      </c>
      <c r="G951" s="173">
        <f>abs(Generate!H$5-F951)</f>
        <v>311.752</v>
      </c>
    </row>
    <row r="952">
      <c r="A952" s="71" t="s">
        <v>59</v>
      </c>
      <c r="B952" s="71">
        <v>2.5</v>
      </c>
      <c r="C952" s="71">
        <v>1.5</v>
      </c>
      <c r="D952" s="71">
        <v>1.5</v>
      </c>
      <c r="E952" s="71">
        <v>1.5</v>
      </c>
      <c r="F952" s="172">
        <f>vlookup(VLOOKUP(A952,'Meal Plan Combinations'!A$5:E$17,2,false),indirect(I$1),2,false)*B952+vlookup(VLOOKUP(A952,'Meal Plan Combinations'!A$5:E$17,3,false),indirect(I$1),2,false)*C952+vlookup(VLOOKUP(A952,'Meal Plan Combinations'!A$5:E$17,4,false),indirect(I$1),2,false)*D952+vlookup(VLOOKUP(A952,'Meal Plan Combinations'!A$5:E$17,5,false),indirect(I$1),2,false)*E952</f>
        <v>2895.242</v>
      </c>
      <c r="G952" s="173">
        <f>abs(Generate!H$5-F952)</f>
        <v>174.758</v>
      </c>
    </row>
    <row r="953">
      <c r="A953" s="71" t="s">
        <v>59</v>
      </c>
      <c r="B953" s="71">
        <v>2.5</v>
      </c>
      <c r="C953" s="71">
        <v>1.5</v>
      </c>
      <c r="D953" s="71">
        <v>1.5</v>
      </c>
      <c r="E953" s="71">
        <v>2.0</v>
      </c>
      <c r="F953" s="172">
        <f>vlookup(VLOOKUP(A953,'Meal Plan Combinations'!A$5:E$17,2,false),indirect(I$1),2,false)*B953+vlookup(VLOOKUP(A953,'Meal Plan Combinations'!A$5:E$17,3,false),indirect(I$1),2,false)*C953+vlookup(VLOOKUP(A953,'Meal Plan Combinations'!A$5:E$17,4,false),indirect(I$1),2,false)*D953+vlookup(VLOOKUP(A953,'Meal Plan Combinations'!A$5:E$17,5,false),indirect(I$1),2,false)*E953</f>
        <v>3032.236</v>
      </c>
      <c r="G953" s="173">
        <f>abs(Generate!H$5-F953)</f>
        <v>37.764</v>
      </c>
    </row>
    <row r="954">
      <c r="A954" s="71" t="s">
        <v>59</v>
      </c>
      <c r="B954" s="71">
        <v>2.5</v>
      </c>
      <c r="C954" s="71">
        <v>1.5</v>
      </c>
      <c r="D954" s="71">
        <v>1.5</v>
      </c>
      <c r="E954" s="71">
        <v>2.5</v>
      </c>
      <c r="F954" s="172">
        <f>vlookup(VLOOKUP(A954,'Meal Plan Combinations'!A$5:E$17,2,false),indirect(I$1),2,false)*B954+vlookup(VLOOKUP(A954,'Meal Plan Combinations'!A$5:E$17,3,false),indirect(I$1),2,false)*C954+vlookup(VLOOKUP(A954,'Meal Plan Combinations'!A$5:E$17,4,false),indirect(I$1),2,false)*D954+vlookup(VLOOKUP(A954,'Meal Plan Combinations'!A$5:E$17,5,false),indirect(I$1),2,false)*E954</f>
        <v>3169.23</v>
      </c>
      <c r="G954" s="173">
        <f>abs(Generate!H$5-F954)</f>
        <v>99.23</v>
      </c>
    </row>
    <row r="955">
      <c r="A955" s="71" t="s">
        <v>59</v>
      </c>
      <c r="B955" s="71">
        <v>2.5</v>
      </c>
      <c r="C955" s="71">
        <v>1.5</v>
      </c>
      <c r="D955" s="71">
        <v>1.5</v>
      </c>
      <c r="E955" s="71">
        <v>3.0</v>
      </c>
      <c r="F955" s="172">
        <f>vlookup(VLOOKUP(A955,'Meal Plan Combinations'!A$5:E$17,2,false),indirect(I$1),2,false)*B955+vlookup(VLOOKUP(A955,'Meal Plan Combinations'!A$5:E$17,3,false),indirect(I$1),2,false)*C955+vlookup(VLOOKUP(A955,'Meal Plan Combinations'!A$5:E$17,4,false),indirect(I$1),2,false)*D955+vlookup(VLOOKUP(A955,'Meal Plan Combinations'!A$5:E$17,5,false),indirect(I$1),2,false)*E955</f>
        <v>3306.224</v>
      </c>
      <c r="G955" s="173">
        <f>abs(Generate!H$5-F955)</f>
        <v>236.224</v>
      </c>
    </row>
    <row r="956">
      <c r="A956" s="71" t="s">
        <v>59</v>
      </c>
      <c r="B956" s="71">
        <v>2.5</v>
      </c>
      <c r="C956" s="71">
        <v>1.5</v>
      </c>
      <c r="D956" s="71">
        <v>2.0</v>
      </c>
      <c r="E956" s="71">
        <v>0.5</v>
      </c>
      <c r="F956" s="172">
        <f>vlookup(VLOOKUP(A956,'Meal Plan Combinations'!A$5:E$17,2,false),indirect(I$1),2,false)*B956+vlookup(VLOOKUP(A956,'Meal Plan Combinations'!A$5:E$17,3,false),indirect(I$1),2,false)*C956+vlookup(VLOOKUP(A956,'Meal Plan Combinations'!A$5:E$17,4,false),indirect(I$1),2,false)*D956+vlookup(VLOOKUP(A956,'Meal Plan Combinations'!A$5:E$17,5,false),indirect(I$1),2,false)*E956</f>
        <v>2873.859</v>
      </c>
      <c r="G956" s="173">
        <f>abs(Generate!H$5-F956)</f>
        <v>196.141</v>
      </c>
    </row>
    <row r="957">
      <c r="A957" s="71" t="s">
        <v>59</v>
      </c>
      <c r="B957" s="71">
        <v>2.5</v>
      </c>
      <c r="C957" s="71">
        <v>1.5</v>
      </c>
      <c r="D957" s="71">
        <v>2.0</v>
      </c>
      <c r="E957" s="71">
        <v>1.0</v>
      </c>
      <c r="F957" s="172">
        <f>vlookup(VLOOKUP(A957,'Meal Plan Combinations'!A$5:E$17,2,false),indirect(I$1),2,false)*B957+vlookup(VLOOKUP(A957,'Meal Plan Combinations'!A$5:E$17,3,false),indirect(I$1),2,false)*C957+vlookup(VLOOKUP(A957,'Meal Plan Combinations'!A$5:E$17,4,false),indirect(I$1),2,false)*D957+vlookup(VLOOKUP(A957,'Meal Plan Combinations'!A$5:E$17,5,false),indirect(I$1),2,false)*E957</f>
        <v>3010.853</v>
      </c>
      <c r="G957" s="173">
        <f>abs(Generate!H$5-F957)</f>
        <v>59.147</v>
      </c>
    </row>
    <row r="958">
      <c r="A958" s="71" t="s">
        <v>59</v>
      </c>
      <c r="B958" s="71">
        <v>2.5</v>
      </c>
      <c r="C958" s="71">
        <v>1.5</v>
      </c>
      <c r="D958" s="71">
        <v>2.0</v>
      </c>
      <c r="E958" s="71">
        <v>1.5</v>
      </c>
      <c r="F958" s="172">
        <f>vlookup(VLOOKUP(A958,'Meal Plan Combinations'!A$5:E$17,2,false),indirect(I$1),2,false)*B958+vlookup(VLOOKUP(A958,'Meal Plan Combinations'!A$5:E$17,3,false),indirect(I$1),2,false)*C958+vlookup(VLOOKUP(A958,'Meal Plan Combinations'!A$5:E$17,4,false),indirect(I$1),2,false)*D958+vlookup(VLOOKUP(A958,'Meal Plan Combinations'!A$5:E$17,5,false),indirect(I$1),2,false)*E958</f>
        <v>3147.847</v>
      </c>
      <c r="G958" s="173">
        <f>abs(Generate!H$5-F958)</f>
        <v>77.847</v>
      </c>
    </row>
    <row r="959">
      <c r="A959" s="71" t="s">
        <v>59</v>
      </c>
      <c r="B959" s="71">
        <v>2.5</v>
      </c>
      <c r="C959" s="71">
        <v>1.5</v>
      </c>
      <c r="D959" s="71">
        <v>2.0</v>
      </c>
      <c r="E959" s="71">
        <v>2.0</v>
      </c>
      <c r="F959" s="172">
        <f>vlookup(VLOOKUP(A959,'Meal Plan Combinations'!A$5:E$17,2,false),indirect(I$1),2,false)*B959+vlookup(VLOOKUP(A959,'Meal Plan Combinations'!A$5:E$17,3,false),indirect(I$1),2,false)*C959+vlookup(VLOOKUP(A959,'Meal Plan Combinations'!A$5:E$17,4,false),indirect(I$1),2,false)*D959+vlookup(VLOOKUP(A959,'Meal Plan Combinations'!A$5:E$17,5,false),indirect(I$1),2,false)*E959</f>
        <v>3284.841</v>
      </c>
      <c r="G959" s="173">
        <f>abs(Generate!H$5-F959)</f>
        <v>214.841</v>
      </c>
    </row>
    <row r="960">
      <c r="A960" s="71" t="s">
        <v>59</v>
      </c>
      <c r="B960" s="71">
        <v>2.5</v>
      </c>
      <c r="C960" s="71">
        <v>1.5</v>
      </c>
      <c r="D960" s="71">
        <v>2.0</v>
      </c>
      <c r="E960" s="71">
        <v>2.5</v>
      </c>
      <c r="F960" s="172">
        <f>vlookup(VLOOKUP(A960,'Meal Plan Combinations'!A$5:E$17,2,false),indirect(I$1),2,false)*B960+vlookup(VLOOKUP(A960,'Meal Plan Combinations'!A$5:E$17,3,false),indirect(I$1),2,false)*C960+vlookup(VLOOKUP(A960,'Meal Plan Combinations'!A$5:E$17,4,false),indirect(I$1),2,false)*D960+vlookup(VLOOKUP(A960,'Meal Plan Combinations'!A$5:E$17,5,false),indirect(I$1),2,false)*E960</f>
        <v>3421.835</v>
      </c>
      <c r="G960" s="173">
        <f>abs(Generate!H$5-F960)</f>
        <v>351.835</v>
      </c>
    </row>
    <row r="961">
      <c r="A961" s="71" t="s">
        <v>59</v>
      </c>
      <c r="B961" s="71">
        <v>2.5</v>
      </c>
      <c r="C961" s="71">
        <v>1.5</v>
      </c>
      <c r="D961" s="71">
        <v>2.0</v>
      </c>
      <c r="E961" s="71">
        <v>3.0</v>
      </c>
      <c r="F961" s="172">
        <f>vlookup(VLOOKUP(A961,'Meal Plan Combinations'!A$5:E$17,2,false),indirect(I$1),2,false)*B961+vlookup(VLOOKUP(A961,'Meal Plan Combinations'!A$5:E$17,3,false),indirect(I$1),2,false)*C961+vlookup(VLOOKUP(A961,'Meal Plan Combinations'!A$5:E$17,4,false),indirect(I$1),2,false)*D961+vlookup(VLOOKUP(A961,'Meal Plan Combinations'!A$5:E$17,5,false),indirect(I$1),2,false)*E961</f>
        <v>3558.829</v>
      </c>
      <c r="G961" s="173">
        <f>abs(Generate!H$5-F961)</f>
        <v>488.829</v>
      </c>
    </row>
    <row r="962">
      <c r="A962" s="71" t="s">
        <v>59</v>
      </c>
      <c r="B962" s="71">
        <v>2.5</v>
      </c>
      <c r="C962" s="71">
        <v>1.5</v>
      </c>
      <c r="D962" s="71">
        <v>2.5</v>
      </c>
      <c r="E962" s="71">
        <v>0.5</v>
      </c>
      <c r="F962" s="172">
        <f>vlookup(VLOOKUP(A962,'Meal Plan Combinations'!A$5:E$17,2,false),indirect(I$1),2,false)*B962+vlookup(VLOOKUP(A962,'Meal Plan Combinations'!A$5:E$17,3,false),indirect(I$1),2,false)*C962+vlookup(VLOOKUP(A962,'Meal Plan Combinations'!A$5:E$17,4,false),indirect(I$1),2,false)*D962+vlookup(VLOOKUP(A962,'Meal Plan Combinations'!A$5:E$17,5,false),indirect(I$1),2,false)*E962</f>
        <v>3126.464</v>
      </c>
      <c r="G962" s="173">
        <f>abs(Generate!H$5-F962)</f>
        <v>56.464</v>
      </c>
    </row>
    <row r="963">
      <c r="A963" s="71" t="s">
        <v>59</v>
      </c>
      <c r="B963" s="71">
        <v>2.5</v>
      </c>
      <c r="C963" s="71">
        <v>1.5</v>
      </c>
      <c r="D963" s="71">
        <v>2.5</v>
      </c>
      <c r="E963" s="71">
        <v>1.0</v>
      </c>
      <c r="F963" s="172">
        <f>vlookup(VLOOKUP(A963,'Meal Plan Combinations'!A$5:E$17,2,false),indirect(I$1),2,false)*B963+vlookup(VLOOKUP(A963,'Meal Plan Combinations'!A$5:E$17,3,false),indirect(I$1),2,false)*C963+vlookup(VLOOKUP(A963,'Meal Plan Combinations'!A$5:E$17,4,false),indirect(I$1),2,false)*D963+vlookup(VLOOKUP(A963,'Meal Plan Combinations'!A$5:E$17,5,false),indirect(I$1),2,false)*E963</f>
        <v>3263.458</v>
      </c>
      <c r="G963" s="173">
        <f>abs(Generate!H$5-F963)</f>
        <v>193.458</v>
      </c>
    </row>
    <row r="964">
      <c r="A964" s="71" t="s">
        <v>59</v>
      </c>
      <c r="B964" s="71">
        <v>2.5</v>
      </c>
      <c r="C964" s="71">
        <v>1.5</v>
      </c>
      <c r="D964" s="71">
        <v>2.5</v>
      </c>
      <c r="E964" s="71">
        <v>1.5</v>
      </c>
      <c r="F964" s="172">
        <f>vlookup(VLOOKUP(A964,'Meal Plan Combinations'!A$5:E$17,2,false),indirect(I$1),2,false)*B964+vlookup(VLOOKUP(A964,'Meal Plan Combinations'!A$5:E$17,3,false),indirect(I$1),2,false)*C964+vlookup(VLOOKUP(A964,'Meal Plan Combinations'!A$5:E$17,4,false),indirect(I$1),2,false)*D964+vlookup(VLOOKUP(A964,'Meal Plan Combinations'!A$5:E$17,5,false),indirect(I$1),2,false)*E964</f>
        <v>3400.452</v>
      </c>
      <c r="G964" s="173">
        <f>abs(Generate!H$5-F964)</f>
        <v>330.452</v>
      </c>
    </row>
    <row r="965">
      <c r="A965" s="71" t="s">
        <v>59</v>
      </c>
      <c r="B965" s="71">
        <v>2.5</v>
      </c>
      <c r="C965" s="71">
        <v>1.5</v>
      </c>
      <c r="D965" s="71">
        <v>2.5</v>
      </c>
      <c r="E965" s="71">
        <v>2.0</v>
      </c>
      <c r="F965" s="172">
        <f>vlookup(VLOOKUP(A965,'Meal Plan Combinations'!A$5:E$17,2,false),indirect(I$1),2,false)*B965+vlookup(VLOOKUP(A965,'Meal Plan Combinations'!A$5:E$17,3,false),indirect(I$1),2,false)*C965+vlookup(VLOOKUP(A965,'Meal Plan Combinations'!A$5:E$17,4,false),indirect(I$1),2,false)*D965+vlookup(VLOOKUP(A965,'Meal Plan Combinations'!A$5:E$17,5,false),indirect(I$1),2,false)*E965</f>
        <v>3537.446</v>
      </c>
      <c r="G965" s="173">
        <f>abs(Generate!H$5-F965)</f>
        <v>467.446</v>
      </c>
    </row>
    <row r="966">
      <c r="A966" s="71" t="s">
        <v>59</v>
      </c>
      <c r="B966" s="71">
        <v>2.5</v>
      </c>
      <c r="C966" s="71">
        <v>1.5</v>
      </c>
      <c r="D966" s="71">
        <v>2.5</v>
      </c>
      <c r="E966" s="71">
        <v>2.5</v>
      </c>
      <c r="F966" s="172">
        <f>vlookup(VLOOKUP(A966,'Meal Plan Combinations'!A$5:E$17,2,false),indirect(I$1),2,false)*B966+vlookup(VLOOKUP(A966,'Meal Plan Combinations'!A$5:E$17,3,false),indirect(I$1),2,false)*C966+vlookup(VLOOKUP(A966,'Meal Plan Combinations'!A$5:E$17,4,false),indirect(I$1),2,false)*D966+vlookup(VLOOKUP(A966,'Meal Plan Combinations'!A$5:E$17,5,false),indirect(I$1),2,false)*E966</f>
        <v>3674.44</v>
      </c>
      <c r="G966" s="173">
        <f>abs(Generate!H$5-F966)</f>
        <v>604.44</v>
      </c>
    </row>
    <row r="967">
      <c r="A967" s="71" t="s">
        <v>59</v>
      </c>
      <c r="B967" s="71">
        <v>2.5</v>
      </c>
      <c r="C967" s="71">
        <v>1.5</v>
      </c>
      <c r="D967" s="71">
        <v>2.5</v>
      </c>
      <c r="E967" s="71">
        <v>3.0</v>
      </c>
      <c r="F967" s="172">
        <f>vlookup(VLOOKUP(A967,'Meal Plan Combinations'!A$5:E$17,2,false),indirect(I$1),2,false)*B967+vlookup(VLOOKUP(A967,'Meal Plan Combinations'!A$5:E$17,3,false),indirect(I$1),2,false)*C967+vlookup(VLOOKUP(A967,'Meal Plan Combinations'!A$5:E$17,4,false),indirect(I$1),2,false)*D967+vlookup(VLOOKUP(A967,'Meal Plan Combinations'!A$5:E$17,5,false),indirect(I$1),2,false)*E967</f>
        <v>3811.434</v>
      </c>
      <c r="G967" s="173">
        <f>abs(Generate!H$5-F967)</f>
        <v>741.434</v>
      </c>
    </row>
    <row r="968">
      <c r="A968" s="71" t="s">
        <v>59</v>
      </c>
      <c r="B968" s="71">
        <v>2.5</v>
      </c>
      <c r="C968" s="71">
        <v>1.5</v>
      </c>
      <c r="D968" s="71">
        <v>3.0</v>
      </c>
      <c r="E968" s="71">
        <v>0.5</v>
      </c>
      <c r="F968" s="172">
        <f>vlookup(VLOOKUP(A968,'Meal Plan Combinations'!A$5:E$17,2,false),indirect(I$1),2,false)*B968+vlookup(VLOOKUP(A968,'Meal Plan Combinations'!A$5:E$17,3,false),indirect(I$1),2,false)*C968+vlookup(VLOOKUP(A968,'Meal Plan Combinations'!A$5:E$17,4,false),indirect(I$1),2,false)*D968+vlookup(VLOOKUP(A968,'Meal Plan Combinations'!A$5:E$17,5,false),indirect(I$1),2,false)*E968</f>
        <v>3379.069</v>
      </c>
      <c r="G968" s="173">
        <f>abs(Generate!H$5-F968)</f>
        <v>309.069</v>
      </c>
    </row>
    <row r="969">
      <c r="A969" s="71" t="s">
        <v>59</v>
      </c>
      <c r="B969" s="71">
        <v>2.5</v>
      </c>
      <c r="C969" s="71">
        <v>1.5</v>
      </c>
      <c r="D969" s="71">
        <v>3.0</v>
      </c>
      <c r="E969" s="71">
        <v>1.0</v>
      </c>
      <c r="F969" s="172">
        <f>vlookup(VLOOKUP(A969,'Meal Plan Combinations'!A$5:E$17,2,false),indirect(I$1),2,false)*B969+vlookup(VLOOKUP(A969,'Meal Plan Combinations'!A$5:E$17,3,false),indirect(I$1),2,false)*C969+vlookup(VLOOKUP(A969,'Meal Plan Combinations'!A$5:E$17,4,false),indirect(I$1),2,false)*D969+vlookup(VLOOKUP(A969,'Meal Plan Combinations'!A$5:E$17,5,false),indirect(I$1),2,false)*E969</f>
        <v>3516.063</v>
      </c>
      <c r="G969" s="173">
        <f>abs(Generate!H$5-F969)</f>
        <v>446.063</v>
      </c>
    </row>
    <row r="970">
      <c r="A970" s="71" t="s">
        <v>59</v>
      </c>
      <c r="B970" s="71">
        <v>2.5</v>
      </c>
      <c r="C970" s="71">
        <v>1.5</v>
      </c>
      <c r="D970" s="71">
        <v>3.0</v>
      </c>
      <c r="E970" s="71">
        <v>1.5</v>
      </c>
      <c r="F970" s="172">
        <f>vlookup(VLOOKUP(A970,'Meal Plan Combinations'!A$5:E$17,2,false),indirect(I$1),2,false)*B970+vlookup(VLOOKUP(A970,'Meal Plan Combinations'!A$5:E$17,3,false),indirect(I$1),2,false)*C970+vlookup(VLOOKUP(A970,'Meal Plan Combinations'!A$5:E$17,4,false),indirect(I$1),2,false)*D970+vlookup(VLOOKUP(A970,'Meal Plan Combinations'!A$5:E$17,5,false),indirect(I$1),2,false)*E970</f>
        <v>3653.057</v>
      </c>
      <c r="G970" s="173">
        <f>abs(Generate!H$5-F970)</f>
        <v>583.057</v>
      </c>
    </row>
    <row r="971">
      <c r="A971" s="71" t="s">
        <v>59</v>
      </c>
      <c r="B971" s="71">
        <v>2.5</v>
      </c>
      <c r="C971" s="71">
        <v>1.5</v>
      </c>
      <c r="D971" s="71">
        <v>3.0</v>
      </c>
      <c r="E971" s="71">
        <v>2.0</v>
      </c>
      <c r="F971" s="172">
        <f>vlookup(VLOOKUP(A971,'Meal Plan Combinations'!A$5:E$17,2,false),indirect(I$1),2,false)*B971+vlookup(VLOOKUP(A971,'Meal Plan Combinations'!A$5:E$17,3,false),indirect(I$1),2,false)*C971+vlookup(VLOOKUP(A971,'Meal Plan Combinations'!A$5:E$17,4,false),indirect(I$1),2,false)*D971+vlookup(VLOOKUP(A971,'Meal Plan Combinations'!A$5:E$17,5,false),indirect(I$1),2,false)*E971</f>
        <v>3790.051</v>
      </c>
      <c r="G971" s="173">
        <f>abs(Generate!H$5-F971)</f>
        <v>720.051</v>
      </c>
    </row>
    <row r="972">
      <c r="A972" s="71" t="s">
        <v>59</v>
      </c>
      <c r="B972" s="71">
        <v>2.5</v>
      </c>
      <c r="C972" s="71">
        <v>1.5</v>
      </c>
      <c r="D972" s="71">
        <v>3.0</v>
      </c>
      <c r="E972" s="71">
        <v>2.5</v>
      </c>
      <c r="F972" s="172">
        <f>vlookup(VLOOKUP(A972,'Meal Plan Combinations'!A$5:E$17,2,false),indirect(I$1),2,false)*B972+vlookup(VLOOKUP(A972,'Meal Plan Combinations'!A$5:E$17,3,false),indirect(I$1),2,false)*C972+vlookup(VLOOKUP(A972,'Meal Plan Combinations'!A$5:E$17,4,false),indirect(I$1),2,false)*D972+vlookup(VLOOKUP(A972,'Meal Plan Combinations'!A$5:E$17,5,false),indirect(I$1),2,false)*E972</f>
        <v>3927.045</v>
      </c>
      <c r="G972" s="173">
        <f>abs(Generate!H$5-F972)</f>
        <v>857.045</v>
      </c>
    </row>
    <row r="973">
      <c r="A973" s="71" t="s">
        <v>59</v>
      </c>
      <c r="B973" s="71">
        <v>2.5</v>
      </c>
      <c r="C973" s="71">
        <v>1.5</v>
      </c>
      <c r="D973" s="71">
        <v>3.0</v>
      </c>
      <c r="E973" s="71">
        <v>3.0</v>
      </c>
      <c r="F973" s="172">
        <f>vlookup(VLOOKUP(A973,'Meal Plan Combinations'!A$5:E$17,2,false),indirect(I$1),2,false)*B973+vlookup(VLOOKUP(A973,'Meal Plan Combinations'!A$5:E$17,3,false),indirect(I$1),2,false)*C973+vlookup(VLOOKUP(A973,'Meal Plan Combinations'!A$5:E$17,4,false),indirect(I$1),2,false)*D973+vlookup(VLOOKUP(A973,'Meal Plan Combinations'!A$5:E$17,5,false),indirect(I$1),2,false)*E973</f>
        <v>4064.039</v>
      </c>
      <c r="G973" s="173">
        <f>abs(Generate!H$5-F973)</f>
        <v>994.039</v>
      </c>
    </row>
    <row r="974">
      <c r="A974" s="71" t="s">
        <v>59</v>
      </c>
      <c r="B974" s="71">
        <v>2.5</v>
      </c>
      <c r="C974" s="71">
        <v>2.0</v>
      </c>
      <c r="D974" s="71">
        <v>0.5</v>
      </c>
      <c r="E974" s="71">
        <v>0.5</v>
      </c>
      <c r="F974" s="172">
        <f>vlookup(VLOOKUP(A974,'Meal Plan Combinations'!A$5:E$17,2,false),indirect(I$1),2,false)*B974+vlookup(VLOOKUP(A974,'Meal Plan Combinations'!A$5:E$17,3,false),indirect(I$1),2,false)*C974+vlookup(VLOOKUP(A974,'Meal Plan Combinations'!A$5:E$17,4,false),indirect(I$1),2,false)*D974+vlookup(VLOOKUP(A974,'Meal Plan Combinations'!A$5:E$17,5,false),indirect(I$1),2,false)*E974</f>
        <v>2343.534</v>
      </c>
      <c r="G974" s="173">
        <f>abs(Generate!H$5-F974)</f>
        <v>726.466</v>
      </c>
    </row>
    <row r="975">
      <c r="A975" s="71" t="s">
        <v>59</v>
      </c>
      <c r="B975" s="71">
        <v>2.5</v>
      </c>
      <c r="C975" s="71">
        <v>2.0</v>
      </c>
      <c r="D975" s="71">
        <v>0.5</v>
      </c>
      <c r="E975" s="71">
        <v>1.0</v>
      </c>
      <c r="F975" s="172">
        <f>vlookup(VLOOKUP(A975,'Meal Plan Combinations'!A$5:E$17,2,false),indirect(I$1),2,false)*B975+vlookup(VLOOKUP(A975,'Meal Plan Combinations'!A$5:E$17,3,false),indirect(I$1),2,false)*C975+vlookup(VLOOKUP(A975,'Meal Plan Combinations'!A$5:E$17,4,false),indirect(I$1),2,false)*D975+vlookup(VLOOKUP(A975,'Meal Plan Combinations'!A$5:E$17,5,false),indirect(I$1),2,false)*E975</f>
        <v>2480.528</v>
      </c>
      <c r="G975" s="173">
        <f>abs(Generate!H$5-F975)</f>
        <v>589.472</v>
      </c>
    </row>
    <row r="976">
      <c r="A976" s="71" t="s">
        <v>59</v>
      </c>
      <c r="B976" s="71">
        <v>2.5</v>
      </c>
      <c r="C976" s="71">
        <v>2.0</v>
      </c>
      <c r="D976" s="71">
        <v>0.5</v>
      </c>
      <c r="E976" s="71">
        <v>1.5</v>
      </c>
      <c r="F976" s="172">
        <f>vlookup(VLOOKUP(A976,'Meal Plan Combinations'!A$5:E$17,2,false),indirect(I$1),2,false)*B976+vlookup(VLOOKUP(A976,'Meal Plan Combinations'!A$5:E$17,3,false),indirect(I$1),2,false)*C976+vlookup(VLOOKUP(A976,'Meal Plan Combinations'!A$5:E$17,4,false),indirect(I$1),2,false)*D976+vlookup(VLOOKUP(A976,'Meal Plan Combinations'!A$5:E$17,5,false),indirect(I$1),2,false)*E976</f>
        <v>2617.522</v>
      </c>
      <c r="G976" s="173">
        <f>abs(Generate!H$5-F976)</f>
        <v>452.478</v>
      </c>
    </row>
    <row r="977">
      <c r="A977" s="71" t="s">
        <v>59</v>
      </c>
      <c r="B977" s="71">
        <v>2.5</v>
      </c>
      <c r="C977" s="71">
        <v>2.0</v>
      </c>
      <c r="D977" s="71">
        <v>0.5</v>
      </c>
      <c r="E977" s="71">
        <v>2.0</v>
      </c>
      <c r="F977" s="172">
        <f>vlookup(VLOOKUP(A977,'Meal Plan Combinations'!A$5:E$17,2,false),indirect(I$1),2,false)*B977+vlookup(VLOOKUP(A977,'Meal Plan Combinations'!A$5:E$17,3,false),indirect(I$1),2,false)*C977+vlookup(VLOOKUP(A977,'Meal Plan Combinations'!A$5:E$17,4,false),indirect(I$1),2,false)*D977+vlookup(VLOOKUP(A977,'Meal Plan Combinations'!A$5:E$17,5,false),indirect(I$1),2,false)*E977</f>
        <v>2754.516</v>
      </c>
      <c r="G977" s="173">
        <f>abs(Generate!H$5-F977)</f>
        <v>315.484</v>
      </c>
    </row>
    <row r="978">
      <c r="A978" s="71" t="s">
        <v>59</v>
      </c>
      <c r="B978" s="71">
        <v>2.5</v>
      </c>
      <c r="C978" s="71">
        <v>2.0</v>
      </c>
      <c r="D978" s="71">
        <v>0.5</v>
      </c>
      <c r="E978" s="71">
        <v>2.5</v>
      </c>
      <c r="F978" s="172">
        <f>vlookup(VLOOKUP(A978,'Meal Plan Combinations'!A$5:E$17,2,false),indirect(I$1),2,false)*B978+vlookup(VLOOKUP(A978,'Meal Plan Combinations'!A$5:E$17,3,false),indirect(I$1),2,false)*C978+vlookup(VLOOKUP(A978,'Meal Plan Combinations'!A$5:E$17,4,false),indirect(I$1),2,false)*D978+vlookup(VLOOKUP(A978,'Meal Plan Combinations'!A$5:E$17,5,false),indirect(I$1),2,false)*E978</f>
        <v>2891.51</v>
      </c>
      <c r="G978" s="173">
        <f>abs(Generate!H$5-F978)</f>
        <v>178.49</v>
      </c>
    </row>
    <row r="979">
      <c r="A979" s="71" t="s">
        <v>59</v>
      </c>
      <c r="B979" s="71">
        <v>2.5</v>
      </c>
      <c r="C979" s="71">
        <v>2.0</v>
      </c>
      <c r="D979" s="71">
        <v>0.5</v>
      </c>
      <c r="E979" s="71">
        <v>3.0</v>
      </c>
      <c r="F979" s="172">
        <f>vlookup(VLOOKUP(A979,'Meal Plan Combinations'!A$5:E$17,2,false),indirect(I$1),2,false)*B979+vlookup(VLOOKUP(A979,'Meal Plan Combinations'!A$5:E$17,3,false),indirect(I$1),2,false)*C979+vlookup(VLOOKUP(A979,'Meal Plan Combinations'!A$5:E$17,4,false),indirect(I$1),2,false)*D979+vlookup(VLOOKUP(A979,'Meal Plan Combinations'!A$5:E$17,5,false),indirect(I$1),2,false)*E979</f>
        <v>3028.504</v>
      </c>
      <c r="G979" s="173">
        <f>abs(Generate!H$5-F979)</f>
        <v>41.496</v>
      </c>
    </row>
    <row r="980">
      <c r="A980" s="71" t="s">
        <v>59</v>
      </c>
      <c r="B980" s="71">
        <v>2.5</v>
      </c>
      <c r="C980" s="71">
        <v>2.0</v>
      </c>
      <c r="D980" s="71">
        <v>1.0</v>
      </c>
      <c r="E980" s="71">
        <v>0.5</v>
      </c>
      <c r="F980" s="172">
        <f>vlookup(VLOOKUP(A980,'Meal Plan Combinations'!A$5:E$17,2,false),indirect(I$1),2,false)*B980+vlookup(VLOOKUP(A980,'Meal Plan Combinations'!A$5:E$17,3,false),indirect(I$1),2,false)*C980+vlookup(VLOOKUP(A980,'Meal Plan Combinations'!A$5:E$17,4,false),indirect(I$1),2,false)*D980+vlookup(VLOOKUP(A980,'Meal Plan Combinations'!A$5:E$17,5,false),indirect(I$1),2,false)*E980</f>
        <v>2596.139</v>
      </c>
      <c r="G980" s="173">
        <f>abs(Generate!H$5-F980)</f>
        <v>473.861</v>
      </c>
    </row>
    <row r="981">
      <c r="A981" s="71" t="s">
        <v>59</v>
      </c>
      <c r="B981" s="71">
        <v>2.5</v>
      </c>
      <c r="C981" s="71">
        <v>2.0</v>
      </c>
      <c r="D981" s="71">
        <v>1.0</v>
      </c>
      <c r="E981" s="71">
        <v>1.0</v>
      </c>
      <c r="F981" s="172">
        <f>vlookup(VLOOKUP(A981,'Meal Plan Combinations'!A$5:E$17,2,false),indirect(I$1),2,false)*B981+vlookup(VLOOKUP(A981,'Meal Plan Combinations'!A$5:E$17,3,false),indirect(I$1),2,false)*C981+vlookup(VLOOKUP(A981,'Meal Plan Combinations'!A$5:E$17,4,false),indirect(I$1),2,false)*D981+vlookup(VLOOKUP(A981,'Meal Plan Combinations'!A$5:E$17,5,false),indirect(I$1),2,false)*E981</f>
        <v>2733.133</v>
      </c>
      <c r="G981" s="173">
        <f>abs(Generate!H$5-F981)</f>
        <v>336.867</v>
      </c>
    </row>
    <row r="982">
      <c r="A982" s="71" t="s">
        <v>59</v>
      </c>
      <c r="B982" s="71">
        <v>2.5</v>
      </c>
      <c r="C982" s="71">
        <v>2.0</v>
      </c>
      <c r="D982" s="71">
        <v>1.0</v>
      </c>
      <c r="E982" s="71">
        <v>1.5</v>
      </c>
      <c r="F982" s="172">
        <f>vlookup(VLOOKUP(A982,'Meal Plan Combinations'!A$5:E$17,2,false),indirect(I$1),2,false)*B982+vlookup(VLOOKUP(A982,'Meal Plan Combinations'!A$5:E$17,3,false),indirect(I$1),2,false)*C982+vlookup(VLOOKUP(A982,'Meal Plan Combinations'!A$5:E$17,4,false),indirect(I$1),2,false)*D982+vlookup(VLOOKUP(A982,'Meal Plan Combinations'!A$5:E$17,5,false),indirect(I$1),2,false)*E982</f>
        <v>2870.127</v>
      </c>
      <c r="G982" s="173">
        <f>abs(Generate!H$5-F982)</f>
        <v>199.873</v>
      </c>
    </row>
    <row r="983">
      <c r="A983" s="71" t="s">
        <v>59</v>
      </c>
      <c r="B983" s="71">
        <v>2.5</v>
      </c>
      <c r="C983" s="71">
        <v>2.0</v>
      </c>
      <c r="D983" s="71">
        <v>1.0</v>
      </c>
      <c r="E983" s="71">
        <v>2.0</v>
      </c>
      <c r="F983" s="172">
        <f>vlookup(VLOOKUP(A983,'Meal Plan Combinations'!A$5:E$17,2,false),indirect(I$1),2,false)*B983+vlookup(VLOOKUP(A983,'Meal Plan Combinations'!A$5:E$17,3,false),indirect(I$1),2,false)*C983+vlookup(VLOOKUP(A983,'Meal Plan Combinations'!A$5:E$17,4,false),indirect(I$1),2,false)*D983+vlookup(VLOOKUP(A983,'Meal Plan Combinations'!A$5:E$17,5,false),indirect(I$1),2,false)*E983</f>
        <v>3007.121</v>
      </c>
      <c r="G983" s="173">
        <f>abs(Generate!H$5-F983)</f>
        <v>62.879</v>
      </c>
    </row>
    <row r="984">
      <c r="A984" s="71" t="s">
        <v>59</v>
      </c>
      <c r="B984" s="71">
        <v>2.5</v>
      </c>
      <c r="C984" s="71">
        <v>2.0</v>
      </c>
      <c r="D984" s="71">
        <v>1.0</v>
      </c>
      <c r="E984" s="71">
        <v>2.5</v>
      </c>
      <c r="F984" s="172">
        <f>vlookup(VLOOKUP(A984,'Meal Plan Combinations'!A$5:E$17,2,false),indirect(I$1),2,false)*B984+vlookup(VLOOKUP(A984,'Meal Plan Combinations'!A$5:E$17,3,false),indirect(I$1),2,false)*C984+vlookup(VLOOKUP(A984,'Meal Plan Combinations'!A$5:E$17,4,false),indirect(I$1),2,false)*D984+vlookup(VLOOKUP(A984,'Meal Plan Combinations'!A$5:E$17,5,false),indirect(I$1),2,false)*E984</f>
        <v>3144.115</v>
      </c>
      <c r="G984" s="173">
        <f>abs(Generate!H$5-F984)</f>
        <v>74.115</v>
      </c>
    </row>
    <row r="985">
      <c r="A985" s="71" t="s">
        <v>59</v>
      </c>
      <c r="B985" s="71">
        <v>2.5</v>
      </c>
      <c r="C985" s="71">
        <v>2.0</v>
      </c>
      <c r="D985" s="71">
        <v>1.0</v>
      </c>
      <c r="E985" s="71">
        <v>3.0</v>
      </c>
      <c r="F985" s="172">
        <f>vlookup(VLOOKUP(A985,'Meal Plan Combinations'!A$5:E$17,2,false),indirect(I$1),2,false)*B985+vlookup(VLOOKUP(A985,'Meal Plan Combinations'!A$5:E$17,3,false),indirect(I$1),2,false)*C985+vlookup(VLOOKUP(A985,'Meal Plan Combinations'!A$5:E$17,4,false),indirect(I$1),2,false)*D985+vlookup(VLOOKUP(A985,'Meal Plan Combinations'!A$5:E$17,5,false),indirect(I$1),2,false)*E985</f>
        <v>3281.109</v>
      </c>
      <c r="G985" s="173">
        <f>abs(Generate!H$5-F985)</f>
        <v>211.109</v>
      </c>
    </row>
    <row r="986">
      <c r="A986" s="71" t="s">
        <v>59</v>
      </c>
      <c r="B986" s="71">
        <v>2.5</v>
      </c>
      <c r="C986" s="71">
        <v>2.0</v>
      </c>
      <c r="D986" s="71">
        <v>1.5</v>
      </c>
      <c r="E986" s="71">
        <v>0.5</v>
      </c>
      <c r="F986" s="172">
        <f>vlookup(VLOOKUP(A986,'Meal Plan Combinations'!A$5:E$17,2,false),indirect(I$1),2,false)*B986+vlookup(VLOOKUP(A986,'Meal Plan Combinations'!A$5:E$17,3,false),indirect(I$1),2,false)*C986+vlookup(VLOOKUP(A986,'Meal Plan Combinations'!A$5:E$17,4,false),indirect(I$1),2,false)*D986+vlookup(VLOOKUP(A986,'Meal Plan Combinations'!A$5:E$17,5,false),indirect(I$1),2,false)*E986</f>
        <v>2848.744</v>
      </c>
      <c r="G986" s="173">
        <f>abs(Generate!H$5-F986)</f>
        <v>221.256</v>
      </c>
    </row>
    <row r="987">
      <c r="A987" s="71" t="s">
        <v>59</v>
      </c>
      <c r="B987" s="71">
        <v>2.5</v>
      </c>
      <c r="C987" s="71">
        <v>2.0</v>
      </c>
      <c r="D987" s="71">
        <v>1.5</v>
      </c>
      <c r="E987" s="71">
        <v>1.0</v>
      </c>
      <c r="F987" s="172">
        <f>vlookup(VLOOKUP(A987,'Meal Plan Combinations'!A$5:E$17,2,false),indirect(I$1),2,false)*B987+vlookup(VLOOKUP(A987,'Meal Plan Combinations'!A$5:E$17,3,false),indirect(I$1),2,false)*C987+vlookup(VLOOKUP(A987,'Meal Plan Combinations'!A$5:E$17,4,false),indirect(I$1),2,false)*D987+vlookup(VLOOKUP(A987,'Meal Plan Combinations'!A$5:E$17,5,false),indirect(I$1),2,false)*E987</f>
        <v>2985.738</v>
      </c>
      <c r="G987" s="173">
        <f>abs(Generate!H$5-F987)</f>
        <v>84.262</v>
      </c>
    </row>
    <row r="988">
      <c r="A988" s="71" t="s">
        <v>59</v>
      </c>
      <c r="B988" s="71">
        <v>2.5</v>
      </c>
      <c r="C988" s="71">
        <v>2.0</v>
      </c>
      <c r="D988" s="71">
        <v>1.5</v>
      </c>
      <c r="E988" s="71">
        <v>1.5</v>
      </c>
      <c r="F988" s="172">
        <f>vlookup(VLOOKUP(A988,'Meal Plan Combinations'!A$5:E$17,2,false),indirect(I$1),2,false)*B988+vlookup(VLOOKUP(A988,'Meal Plan Combinations'!A$5:E$17,3,false),indirect(I$1),2,false)*C988+vlookup(VLOOKUP(A988,'Meal Plan Combinations'!A$5:E$17,4,false),indirect(I$1),2,false)*D988+vlookup(VLOOKUP(A988,'Meal Plan Combinations'!A$5:E$17,5,false),indirect(I$1),2,false)*E988</f>
        <v>3122.732</v>
      </c>
      <c r="G988" s="173">
        <f>abs(Generate!H$5-F988)</f>
        <v>52.732</v>
      </c>
    </row>
    <row r="989">
      <c r="A989" s="71" t="s">
        <v>59</v>
      </c>
      <c r="B989" s="71">
        <v>2.5</v>
      </c>
      <c r="C989" s="71">
        <v>2.0</v>
      </c>
      <c r="D989" s="71">
        <v>1.5</v>
      </c>
      <c r="E989" s="71">
        <v>2.0</v>
      </c>
      <c r="F989" s="172">
        <f>vlookup(VLOOKUP(A989,'Meal Plan Combinations'!A$5:E$17,2,false),indirect(I$1),2,false)*B989+vlookup(VLOOKUP(A989,'Meal Plan Combinations'!A$5:E$17,3,false),indirect(I$1),2,false)*C989+vlookup(VLOOKUP(A989,'Meal Plan Combinations'!A$5:E$17,4,false),indirect(I$1),2,false)*D989+vlookup(VLOOKUP(A989,'Meal Plan Combinations'!A$5:E$17,5,false),indirect(I$1),2,false)*E989</f>
        <v>3259.726</v>
      </c>
      <c r="G989" s="173">
        <f>abs(Generate!H$5-F989)</f>
        <v>189.726</v>
      </c>
    </row>
    <row r="990">
      <c r="A990" s="71" t="s">
        <v>59</v>
      </c>
      <c r="B990" s="71">
        <v>2.5</v>
      </c>
      <c r="C990" s="71">
        <v>2.0</v>
      </c>
      <c r="D990" s="71">
        <v>1.5</v>
      </c>
      <c r="E990" s="71">
        <v>2.5</v>
      </c>
      <c r="F990" s="172">
        <f>vlookup(VLOOKUP(A990,'Meal Plan Combinations'!A$5:E$17,2,false),indirect(I$1),2,false)*B990+vlookup(VLOOKUP(A990,'Meal Plan Combinations'!A$5:E$17,3,false),indirect(I$1),2,false)*C990+vlookup(VLOOKUP(A990,'Meal Plan Combinations'!A$5:E$17,4,false),indirect(I$1),2,false)*D990+vlookup(VLOOKUP(A990,'Meal Plan Combinations'!A$5:E$17,5,false),indirect(I$1),2,false)*E990</f>
        <v>3396.72</v>
      </c>
      <c r="G990" s="173">
        <f>abs(Generate!H$5-F990)</f>
        <v>326.72</v>
      </c>
    </row>
    <row r="991">
      <c r="A991" s="71" t="s">
        <v>59</v>
      </c>
      <c r="B991" s="71">
        <v>2.5</v>
      </c>
      <c r="C991" s="71">
        <v>2.0</v>
      </c>
      <c r="D991" s="71">
        <v>1.5</v>
      </c>
      <c r="E991" s="71">
        <v>3.0</v>
      </c>
      <c r="F991" s="172">
        <f>vlookup(VLOOKUP(A991,'Meal Plan Combinations'!A$5:E$17,2,false),indirect(I$1),2,false)*B991+vlookup(VLOOKUP(A991,'Meal Plan Combinations'!A$5:E$17,3,false),indirect(I$1),2,false)*C991+vlookup(VLOOKUP(A991,'Meal Plan Combinations'!A$5:E$17,4,false),indirect(I$1),2,false)*D991+vlookup(VLOOKUP(A991,'Meal Plan Combinations'!A$5:E$17,5,false),indirect(I$1),2,false)*E991</f>
        <v>3533.714</v>
      </c>
      <c r="G991" s="173">
        <f>abs(Generate!H$5-F991)</f>
        <v>463.714</v>
      </c>
    </row>
    <row r="992">
      <c r="A992" s="71" t="s">
        <v>59</v>
      </c>
      <c r="B992" s="71">
        <v>2.5</v>
      </c>
      <c r="C992" s="71">
        <v>2.0</v>
      </c>
      <c r="D992" s="71">
        <v>2.0</v>
      </c>
      <c r="E992" s="71">
        <v>0.5</v>
      </c>
      <c r="F992" s="172">
        <f>vlookup(VLOOKUP(A992,'Meal Plan Combinations'!A$5:E$17,2,false),indirect(I$1),2,false)*B992+vlookup(VLOOKUP(A992,'Meal Plan Combinations'!A$5:E$17,3,false),indirect(I$1),2,false)*C992+vlookup(VLOOKUP(A992,'Meal Plan Combinations'!A$5:E$17,4,false),indirect(I$1),2,false)*D992+vlookup(VLOOKUP(A992,'Meal Plan Combinations'!A$5:E$17,5,false),indirect(I$1),2,false)*E992</f>
        <v>3101.349</v>
      </c>
      <c r="G992" s="173">
        <f>abs(Generate!H$5-F992)</f>
        <v>31.349</v>
      </c>
    </row>
    <row r="993">
      <c r="A993" s="71" t="s">
        <v>59</v>
      </c>
      <c r="B993" s="71">
        <v>2.5</v>
      </c>
      <c r="C993" s="71">
        <v>2.0</v>
      </c>
      <c r="D993" s="71">
        <v>2.0</v>
      </c>
      <c r="E993" s="71">
        <v>1.0</v>
      </c>
      <c r="F993" s="172">
        <f>vlookup(VLOOKUP(A993,'Meal Plan Combinations'!A$5:E$17,2,false),indirect(I$1),2,false)*B993+vlookup(VLOOKUP(A993,'Meal Plan Combinations'!A$5:E$17,3,false),indirect(I$1),2,false)*C993+vlookup(VLOOKUP(A993,'Meal Plan Combinations'!A$5:E$17,4,false),indirect(I$1),2,false)*D993+vlookup(VLOOKUP(A993,'Meal Plan Combinations'!A$5:E$17,5,false),indirect(I$1),2,false)*E993</f>
        <v>3238.343</v>
      </c>
      <c r="G993" s="173">
        <f>abs(Generate!H$5-F993)</f>
        <v>168.343</v>
      </c>
    </row>
    <row r="994">
      <c r="A994" s="71" t="s">
        <v>59</v>
      </c>
      <c r="B994" s="71">
        <v>2.5</v>
      </c>
      <c r="C994" s="71">
        <v>2.0</v>
      </c>
      <c r="D994" s="71">
        <v>2.0</v>
      </c>
      <c r="E994" s="71">
        <v>1.5</v>
      </c>
      <c r="F994" s="172">
        <f>vlookup(VLOOKUP(A994,'Meal Plan Combinations'!A$5:E$17,2,false),indirect(I$1),2,false)*B994+vlookup(VLOOKUP(A994,'Meal Plan Combinations'!A$5:E$17,3,false),indirect(I$1),2,false)*C994+vlookup(VLOOKUP(A994,'Meal Plan Combinations'!A$5:E$17,4,false),indirect(I$1),2,false)*D994+vlookup(VLOOKUP(A994,'Meal Plan Combinations'!A$5:E$17,5,false),indirect(I$1),2,false)*E994</f>
        <v>3375.337</v>
      </c>
      <c r="G994" s="173">
        <f>abs(Generate!H$5-F994)</f>
        <v>305.337</v>
      </c>
    </row>
    <row r="995">
      <c r="A995" s="71" t="s">
        <v>59</v>
      </c>
      <c r="B995" s="71">
        <v>2.5</v>
      </c>
      <c r="C995" s="71">
        <v>2.0</v>
      </c>
      <c r="D995" s="71">
        <v>2.0</v>
      </c>
      <c r="E995" s="71">
        <v>2.0</v>
      </c>
      <c r="F995" s="172">
        <f>vlookup(VLOOKUP(A995,'Meal Plan Combinations'!A$5:E$17,2,false),indirect(I$1),2,false)*B995+vlookup(VLOOKUP(A995,'Meal Plan Combinations'!A$5:E$17,3,false),indirect(I$1),2,false)*C995+vlookup(VLOOKUP(A995,'Meal Plan Combinations'!A$5:E$17,4,false),indirect(I$1),2,false)*D995+vlookup(VLOOKUP(A995,'Meal Plan Combinations'!A$5:E$17,5,false),indirect(I$1),2,false)*E995</f>
        <v>3512.331</v>
      </c>
      <c r="G995" s="173">
        <f>abs(Generate!H$5-F995)</f>
        <v>442.331</v>
      </c>
    </row>
    <row r="996">
      <c r="A996" s="71" t="s">
        <v>59</v>
      </c>
      <c r="B996" s="71">
        <v>2.5</v>
      </c>
      <c r="C996" s="71">
        <v>2.0</v>
      </c>
      <c r="D996" s="71">
        <v>2.0</v>
      </c>
      <c r="E996" s="71">
        <v>2.5</v>
      </c>
      <c r="F996" s="172">
        <f>vlookup(VLOOKUP(A996,'Meal Plan Combinations'!A$5:E$17,2,false),indirect(I$1),2,false)*B996+vlookup(VLOOKUP(A996,'Meal Plan Combinations'!A$5:E$17,3,false),indirect(I$1),2,false)*C996+vlookup(VLOOKUP(A996,'Meal Plan Combinations'!A$5:E$17,4,false),indirect(I$1),2,false)*D996+vlookup(VLOOKUP(A996,'Meal Plan Combinations'!A$5:E$17,5,false),indirect(I$1),2,false)*E996</f>
        <v>3649.325</v>
      </c>
      <c r="G996" s="173">
        <f>abs(Generate!H$5-F996)</f>
        <v>579.325</v>
      </c>
    </row>
    <row r="997">
      <c r="A997" s="71" t="s">
        <v>59</v>
      </c>
      <c r="B997" s="71">
        <v>2.5</v>
      </c>
      <c r="C997" s="71">
        <v>2.0</v>
      </c>
      <c r="D997" s="71">
        <v>2.0</v>
      </c>
      <c r="E997" s="71">
        <v>3.0</v>
      </c>
      <c r="F997" s="172">
        <f>vlookup(VLOOKUP(A997,'Meal Plan Combinations'!A$5:E$17,2,false),indirect(I$1),2,false)*B997+vlookup(VLOOKUP(A997,'Meal Plan Combinations'!A$5:E$17,3,false),indirect(I$1),2,false)*C997+vlookup(VLOOKUP(A997,'Meal Plan Combinations'!A$5:E$17,4,false),indirect(I$1),2,false)*D997+vlookup(VLOOKUP(A997,'Meal Plan Combinations'!A$5:E$17,5,false),indirect(I$1),2,false)*E997</f>
        <v>3786.319</v>
      </c>
      <c r="G997" s="173">
        <f>abs(Generate!H$5-F997)</f>
        <v>716.319</v>
      </c>
    </row>
    <row r="998">
      <c r="A998" s="71" t="s">
        <v>59</v>
      </c>
      <c r="B998" s="71">
        <v>2.5</v>
      </c>
      <c r="C998" s="71">
        <v>2.0</v>
      </c>
      <c r="D998" s="71">
        <v>2.5</v>
      </c>
      <c r="E998" s="71">
        <v>0.5</v>
      </c>
      <c r="F998" s="172">
        <f>vlookup(VLOOKUP(A998,'Meal Plan Combinations'!A$5:E$17,2,false),indirect(I$1),2,false)*B998+vlookup(VLOOKUP(A998,'Meal Plan Combinations'!A$5:E$17,3,false),indirect(I$1),2,false)*C998+vlookup(VLOOKUP(A998,'Meal Plan Combinations'!A$5:E$17,4,false),indirect(I$1),2,false)*D998+vlookup(VLOOKUP(A998,'Meal Plan Combinations'!A$5:E$17,5,false),indirect(I$1),2,false)*E998</f>
        <v>3353.954</v>
      </c>
      <c r="G998" s="173">
        <f>abs(Generate!H$5-F998)</f>
        <v>283.954</v>
      </c>
    </row>
    <row r="999">
      <c r="A999" s="71" t="s">
        <v>59</v>
      </c>
      <c r="B999" s="71">
        <v>2.5</v>
      </c>
      <c r="C999" s="71">
        <v>2.0</v>
      </c>
      <c r="D999" s="71">
        <v>2.5</v>
      </c>
      <c r="E999" s="71">
        <v>1.0</v>
      </c>
      <c r="F999" s="172">
        <f>vlookup(VLOOKUP(A999,'Meal Plan Combinations'!A$5:E$17,2,false),indirect(I$1),2,false)*B999+vlookup(VLOOKUP(A999,'Meal Plan Combinations'!A$5:E$17,3,false),indirect(I$1),2,false)*C999+vlookup(VLOOKUP(A999,'Meal Plan Combinations'!A$5:E$17,4,false),indirect(I$1),2,false)*D999+vlookup(VLOOKUP(A999,'Meal Plan Combinations'!A$5:E$17,5,false),indirect(I$1),2,false)*E999</f>
        <v>3490.948</v>
      </c>
      <c r="G999" s="173">
        <f>abs(Generate!H$5-F999)</f>
        <v>420.948</v>
      </c>
    </row>
    <row r="1000">
      <c r="A1000" s="71" t="s">
        <v>59</v>
      </c>
      <c r="B1000" s="71">
        <v>2.5</v>
      </c>
      <c r="C1000" s="71">
        <v>2.0</v>
      </c>
      <c r="D1000" s="71">
        <v>2.5</v>
      </c>
      <c r="E1000" s="71">
        <v>1.5</v>
      </c>
      <c r="F1000" s="172">
        <f>vlookup(VLOOKUP(A1000,'Meal Plan Combinations'!A$5:E$17,2,false),indirect(I$1),2,false)*B1000+vlookup(VLOOKUP(A1000,'Meal Plan Combinations'!A$5:E$17,3,false),indirect(I$1),2,false)*C1000+vlookup(VLOOKUP(A1000,'Meal Plan Combinations'!A$5:E$17,4,false),indirect(I$1),2,false)*D1000+vlookup(VLOOKUP(A1000,'Meal Plan Combinations'!A$5:E$17,5,false),indirect(I$1),2,false)*E1000</f>
        <v>3627.942</v>
      </c>
      <c r="G1000" s="173">
        <f>abs(Generate!H$5-F1000)</f>
        <v>557.942</v>
      </c>
    </row>
    <row r="1001">
      <c r="A1001" s="71" t="s">
        <v>59</v>
      </c>
      <c r="B1001" s="71">
        <v>2.5</v>
      </c>
      <c r="C1001" s="71">
        <v>2.0</v>
      </c>
      <c r="D1001" s="71">
        <v>2.5</v>
      </c>
      <c r="E1001" s="71">
        <v>2.0</v>
      </c>
      <c r="F1001" s="172">
        <f>vlookup(VLOOKUP(A1001,'Meal Plan Combinations'!A$5:E$17,2,false),indirect(I$1),2,false)*B1001+vlookup(VLOOKUP(A1001,'Meal Plan Combinations'!A$5:E$17,3,false),indirect(I$1),2,false)*C1001+vlookup(VLOOKUP(A1001,'Meal Plan Combinations'!A$5:E$17,4,false),indirect(I$1),2,false)*D1001+vlookup(VLOOKUP(A1001,'Meal Plan Combinations'!A$5:E$17,5,false),indirect(I$1),2,false)*E1001</f>
        <v>3764.936</v>
      </c>
      <c r="G1001" s="173">
        <f>abs(Generate!H$5-F1001)</f>
        <v>694.936</v>
      </c>
    </row>
    <row r="1002">
      <c r="A1002" s="71" t="s">
        <v>59</v>
      </c>
      <c r="B1002" s="71">
        <v>2.5</v>
      </c>
      <c r="C1002" s="71">
        <v>2.0</v>
      </c>
      <c r="D1002" s="71">
        <v>2.5</v>
      </c>
      <c r="E1002" s="71">
        <v>2.5</v>
      </c>
      <c r="F1002" s="172">
        <f>vlookup(VLOOKUP(A1002,'Meal Plan Combinations'!A$5:E$17,2,false),indirect(I$1),2,false)*B1002+vlookup(VLOOKUP(A1002,'Meal Plan Combinations'!A$5:E$17,3,false),indirect(I$1),2,false)*C1002+vlookup(VLOOKUP(A1002,'Meal Plan Combinations'!A$5:E$17,4,false),indirect(I$1),2,false)*D1002+vlookup(VLOOKUP(A1002,'Meal Plan Combinations'!A$5:E$17,5,false),indirect(I$1),2,false)*E1002</f>
        <v>3901.93</v>
      </c>
      <c r="G1002" s="173">
        <f>abs(Generate!H$5-F1002)</f>
        <v>831.93</v>
      </c>
    </row>
    <row r="1003">
      <c r="A1003" s="71" t="s">
        <v>59</v>
      </c>
      <c r="B1003" s="71">
        <v>2.5</v>
      </c>
      <c r="C1003" s="71">
        <v>2.0</v>
      </c>
      <c r="D1003" s="71">
        <v>2.5</v>
      </c>
      <c r="E1003" s="71">
        <v>3.0</v>
      </c>
      <c r="F1003" s="172">
        <f>vlookup(VLOOKUP(A1003,'Meal Plan Combinations'!A$5:E$17,2,false),indirect(I$1),2,false)*B1003+vlookup(VLOOKUP(A1003,'Meal Plan Combinations'!A$5:E$17,3,false),indirect(I$1),2,false)*C1003+vlookup(VLOOKUP(A1003,'Meal Plan Combinations'!A$5:E$17,4,false),indirect(I$1),2,false)*D1003+vlookup(VLOOKUP(A1003,'Meal Plan Combinations'!A$5:E$17,5,false),indirect(I$1),2,false)*E1003</f>
        <v>4038.924</v>
      </c>
      <c r="G1003" s="173">
        <f>abs(Generate!H$5-F1003)</f>
        <v>968.924</v>
      </c>
    </row>
    <row r="1004">
      <c r="A1004" s="71" t="s">
        <v>59</v>
      </c>
      <c r="B1004" s="71">
        <v>2.5</v>
      </c>
      <c r="C1004" s="71">
        <v>2.0</v>
      </c>
      <c r="D1004" s="71">
        <v>3.0</v>
      </c>
      <c r="E1004" s="71">
        <v>0.5</v>
      </c>
      <c r="F1004" s="172">
        <f>vlookup(VLOOKUP(A1004,'Meal Plan Combinations'!A$5:E$17,2,false),indirect(I$1),2,false)*B1004+vlookup(VLOOKUP(A1004,'Meal Plan Combinations'!A$5:E$17,3,false),indirect(I$1),2,false)*C1004+vlookup(VLOOKUP(A1004,'Meal Plan Combinations'!A$5:E$17,4,false),indirect(I$1),2,false)*D1004+vlookup(VLOOKUP(A1004,'Meal Plan Combinations'!A$5:E$17,5,false),indirect(I$1),2,false)*E1004</f>
        <v>3606.559</v>
      </c>
      <c r="G1004" s="173">
        <f>abs(Generate!H$5-F1004)</f>
        <v>536.559</v>
      </c>
    </row>
    <row r="1005">
      <c r="A1005" s="71" t="s">
        <v>59</v>
      </c>
      <c r="B1005" s="71">
        <v>2.5</v>
      </c>
      <c r="C1005" s="71">
        <v>2.0</v>
      </c>
      <c r="D1005" s="71">
        <v>3.0</v>
      </c>
      <c r="E1005" s="71">
        <v>1.0</v>
      </c>
      <c r="F1005" s="172">
        <f>vlookup(VLOOKUP(A1005,'Meal Plan Combinations'!A$5:E$17,2,false),indirect(I$1),2,false)*B1005+vlookup(VLOOKUP(A1005,'Meal Plan Combinations'!A$5:E$17,3,false),indirect(I$1),2,false)*C1005+vlookup(VLOOKUP(A1005,'Meal Plan Combinations'!A$5:E$17,4,false),indirect(I$1),2,false)*D1005+vlookup(VLOOKUP(A1005,'Meal Plan Combinations'!A$5:E$17,5,false),indirect(I$1),2,false)*E1005</f>
        <v>3743.553</v>
      </c>
      <c r="G1005" s="173">
        <f>abs(Generate!H$5-F1005)</f>
        <v>673.553</v>
      </c>
    </row>
    <row r="1006">
      <c r="A1006" s="71" t="s">
        <v>59</v>
      </c>
      <c r="B1006" s="71">
        <v>2.5</v>
      </c>
      <c r="C1006" s="71">
        <v>2.0</v>
      </c>
      <c r="D1006" s="71">
        <v>3.0</v>
      </c>
      <c r="E1006" s="71">
        <v>1.5</v>
      </c>
      <c r="F1006" s="172">
        <f>vlookup(VLOOKUP(A1006,'Meal Plan Combinations'!A$5:E$17,2,false),indirect(I$1),2,false)*B1006+vlookup(VLOOKUP(A1006,'Meal Plan Combinations'!A$5:E$17,3,false),indirect(I$1),2,false)*C1006+vlookup(VLOOKUP(A1006,'Meal Plan Combinations'!A$5:E$17,4,false),indirect(I$1),2,false)*D1006+vlookup(VLOOKUP(A1006,'Meal Plan Combinations'!A$5:E$17,5,false),indirect(I$1),2,false)*E1006</f>
        <v>3880.547</v>
      </c>
      <c r="G1006" s="173">
        <f>abs(Generate!H$5-F1006)</f>
        <v>810.547</v>
      </c>
    </row>
    <row r="1007">
      <c r="A1007" s="71" t="s">
        <v>59</v>
      </c>
      <c r="B1007" s="71">
        <v>2.5</v>
      </c>
      <c r="C1007" s="71">
        <v>2.0</v>
      </c>
      <c r="D1007" s="71">
        <v>3.0</v>
      </c>
      <c r="E1007" s="71">
        <v>2.0</v>
      </c>
      <c r="F1007" s="172">
        <f>vlookup(VLOOKUP(A1007,'Meal Plan Combinations'!A$5:E$17,2,false),indirect(I$1),2,false)*B1007+vlookup(VLOOKUP(A1007,'Meal Plan Combinations'!A$5:E$17,3,false),indirect(I$1),2,false)*C1007+vlookup(VLOOKUP(A1007,'Meal Plan Combinations'!A$5:E$17,4,false),indirect(I$1),2,false)*D1007+vlookup(VLOOKUP(A1007,'Meal Plan Combinations'!A$5:E$17,5,false),indirect(I$1),2,false)*E1007</f>
        <v>4017.541</v>
      </c>
      <c r="G1007" s="173">
        <f>abs(Generate!H$5-F1007)</f>
        <v>947.541</v>
      </c>
    </row>
    <row r="1008">
      <c r="A1008" s="71" t="s">
        <v>59</v>
      </c>
      <c r="B1008" s="71">
        <v>2.5</v>
      </c>
      <c r="C1008" s="71">
        <v>2.0</v>
      </c>
      <c r="D1008" s="71">
        <v>3.0</v>
      </c>
      <c r="E1008" s="71">
        <v>2.5</v>
      </c>
      <c r="F1008" s="172">
        <f>vlookup(VLOOKUP(A1008,'Meal Plan Combinations'!A$5:E$17,2,false),indirect(I$1),2,false)*B1008+vlookup(VLOOKUP(A1008,'Meal Plan Combinations'!A$5:E$17,3,false),indirect(I$1),2,false)*C1008+vlookup(VLOOKUP(A1008,'Meal Plan Combinations'!A$5:E$17,4,false),indirect(I$1),2,false)*D1008+vlookup(VLOOKUP(A1008,'Meal Plan Combinations'!A$5:E$17,5,false),indirect(I$1),2,false)*E1008</f>
        <v>4154.535</v>
      </c>
      <c r="G1008" s="173">
        <f>abs(Generate!H$5-F1008)</f>
        <v>1084.535</v>
      </c>
    </row>
    <row r="1009">
      <c r="A1009" s="71" t="s">
        <v>59</v>
      </c>
      <c r="B1009" s="71">
        <v>2.5</v>
      </c>
      <c r="C1009" s="71">
        <v>2.0</v>
      </c>
      <c r="D1009" s="71">
        <v>3.0</v>
      </c>
      <c r="E1009" s="71">
        <v>3.0</v>
      </c>
      <c r="F1009" s="172">
        <f>vlookup(VLOOKUP(A1009,'Meal Plan Combinations'!A$5:E$17,2,false),indirect(I$1),2,false)*B1009+vlookup(VLOOKUP(A1009,'Meal Plan Combinations'!A$5:E$17,3,false),indirect(I$1),2,false)*C1009+vlookup(VLOOKUP(A1009,'Meal Plan Combinations'!A$5:E$17,4,false),indirect(I$1),2,false)*D1009+vlookup(VLOOKUP(A1009,'Meal Plan Combinations'!A$5:E$17,5,false),indirect(I$1),2,false)*E1009</f>
        <v>4291.529</v>
      </c>
      <c r="G1009" s="173">
        <f>abs(Generate!H$5-F1009)</f>
        <v>1221.529</v>
      </c>
    </row>
    <row r="1010">
      <c r="A1010" s="71" t="s">
        <v>59</v>
      </c>
      <c r="B1010" s="71">
        <v>2.5</v>
      </c>
      <c r="C1010" s="71">
        <v>2.5</v>
      </c>
      <c r="D1010" s="71">
        <v>0.5</v>
      </c>
      <c r="E1010" s="71">
        <v>0.5</v>
      </c>
      <c r="F1010" s="172">
        <f>vlookup(VLOOKUP(A1010,'Meal Plan Combinations'!A$5:E$17,2,false),indirect(I$1),2,false)*B1010+vlookup(VLOOKUP(A1010,'Meal Plan Combinations'!A$5:E$17,3,false),indirect(I$1),2,false)*C1010+vlookup(VLOOKUP(A1010,'Meal Plan Combinations'!A$5:E$17,4,false),indirect(I$1),2,false)*D1010+vlookup(VLOOKUP(A1010,'Meal Plan Combinations'!A$5:E$17,5,false),indirect(I$1),2,false)*E1010</f>
        <v>2571.024</v>
      </c>
      <c r="G1010" s="173">
        <f>abs(Generate!H$5-F1010)</f>
        <v>498.976</v>
      </c>
    </row>
    <row r="1011">
      <c r="A1011" s="71" t="s">
        <v>59</v>
      </c>
      <c r="B1011" s="71">
        <v>2.5</v>
      </c>
      <c r="C1011" s="71">
        <v>2.5</v>
      </c>
      <c r="D1011" s="71">
        <v>0.5</v>
      </c>
      <c r="E1011" s="71">
        <v>1.0</v>
      </c>
      <c r="F1011" s="172">
        <f>vlookup(VLOOKUP(A1011,'Meal Plan Combinations'!A$5:E$17,2,false),indirect(I$1),2,false)*B1011+vlookup(VLOOKUP(A1011,'Meal Plan Combinations'!A$5:E$17,3,false),indirect(I$1),2,false)*C1011+vlookup(VLOOKUP(A1011,'Meal Plan Combinations'!A$5:E$17,4,false),indirect(I$1),2,false)*D1011+vlookup(VLOOKUP(A1011,'Meal Plan Combinations'!A$5:E$17,5,false),indirect(I$1),2,false)*E1011</f>
        <v>2708.018</v>
      </c>
      <c r="G1011" s="173">
        <f>abs(Generate!H$5-F1011)</f>
        <v>361.982</v>
      </c>
    </row>
    <row r="1012">
      <c r="A1012" s="71" t="s">
        <v>59</v>
      </c>
      <c r="B1012" s="71">
        <v>2.5</v>
      </c>
      <c r="C1012" s="71">
        <v>2.5</v>
      </c>
      <c r="D1012" s="71">
        <v>0.5</v>
      </c>
      <c r="E1012" s="71">
        <v>1.5</v>
      </c>
      <c r="F1012" s="172">
        <f>vlookup(VLOOKUP(A1012,'Meal Plan Combinations'!A$5:E$17,2,false),indirect(I$1),2,false)*B1012+vlookup(VLOOKUP(A1012,'Meal Plan Combinations'!A$5:E$17,3,false),indirect(I$1),2,false)*C1012+vlookup(VLOOKUP(A1012,'Meal Plan Combinations'!A$5:E$17,4,false),indirect(I$1),2,false)*D1012+vlookup(VLOOKUP(A1012,'Meal Plan Combinations'!A$5:E$17,5,false),indirect(I$1),2,false)*E1012</f>
        <v>2845.012</v>
      </c>
      <c r="G1012" s="173">
        <f>abs(Generate!H$5-F1012)</f>
        <v>224.988</v>
      </c>
    </row>
    <row r="1013">
      <c r="A1013" s="71" t="s">
        <v>59</v>
      </c>
      <c r="B1013" s="71">
        <v>2.5</v>
      </c>
      <c r="C1013" s="71">
        <v>2.5</v>
      </c>
      <c r="D1013" s="71">
        <v>0.5</v>
      </c>
      <c r="E1013" s="71">
        <v>2.0</v>
      </c>
      <c r="F1013" s="172">
        <f>vlookup(VLOOKUP(A1013,'Meal Plan Combinations'!A$5:E$17,2,false),indirect(I$1),2,false)*B1013+vlookup(VLOOKUP(A1013,'Meal Plan Combinations'!A$5:E$17,3,false),indirect(I$1),2,false)*C1013+vlookup(VLOOKUP(A1013,'Meal Plan Combinations'!A$5:E$17,4,false),indirect(I$1),2,false)*D1013+vlookup(VLOOKUP(A1013,'Meal Plan Combinations'!A$5:E$17,5,false),indirect(I$1),2,false)*E1013</f>
        <v>2982.006</v>
      </c>
      <c r="G1013" s="173">
        <f>abs(Generate!H$5-F1013)</f>
        <v>87.994</v>
      </c>
    </row>
    <row r="1014">
      <c r="A1014" s="71" t="s">
        <v>59</v>
      </c>
      <c r="B1014" s="71">
        <v>2.5</v>
      </c>
      <c r="C1014" s="71">
        <v>2.5</v>
      </c>
      <c r="D1014" s="71">
        <v>0.5</v>
      </c>
      <c r="E1014" s="71">
        <v>2.5</v>
      </c>
      <c r="F1014" s="172">
        <f>vlookup(VLOOKUP(A1014,'Meal Plan Combinations'!A$5:E$17,2,false),indirect(I$1),2,false)*B1014+vlookup(VLOOKUP(A1014,'Meal Plan Combinations'!A$5:E$17,3,false),indirect(I$1),2,false)*C1014+vlookup(VLOOKUP(A1014,'Meal Plan Combinations'!A$5:E$17,4,false),indirect(I$1),2,false)*D1014+vlookup(VLOOKUP(A1014,'Meal Plan Combinations'!A$5:E$17,5,false),indirect(I$1),2,false)*E1014</f>
        <v>3119</v>
      </c>
      <c r="G1014" s="173">
        <f>abs(Generate!H$5-F1014)</f>
        <v>49</v>
      </c>
    </row>
    <row r="1015">
      <c r="A1015" s="71" t="s">
        <v>59</v>
      </c>
      <c r="B1015" s="71">
        <v>2.5</v>
      </c>
      <c r="C1015" s="71">
        <v>2.5</v>
      </c>
      <c r="D1015" s="71">
        <v>0.5</v>
      </c>
      <c r="E1015" s="71">
        <v>3.0</v>
      </c>
      <c r="F1015" s="172">
        <f>vlookup(VLOOKUP(A1015,'Meal Plan Combinations'!A$5:E$17,2,false),indirect(I$1),2,false)*B1015+vlookup(VLOOKUP(A1015,'Meal Plan Combinations'!A$5:E$17,3,false),indirect(I$1),2,false)*C1015+vlookup(VLOOKUP(A1015,'Meal Plan Combinations'!A$5:E$17,4,false),indirect(I$1),2,false)*D1015+vlookup(VLOOKUP(A1015,'Meal Plan Combinations'!A$5:E$17,5,false),indirect(I$1),2,false)*E1015</f>
        <v>3255.994</v>
      </c>
      <c r="G1015" s="173">
        <f>abs(Generate!H$5-F1015)</f>
        <v>185.994</v>
      </c>
    </row>
    <row r="1016">
      <c r="A1016" s="71" t="s">
        <v>59</v>
      </c>
      <c r="B1016" s="71">
        <v>2.5</v>
      </c>
      <c r="C1016" s="71">
        <v>2.5</v>
      </c>
      <c r="D1016" s="71">
        <v>1.0</v>
      </c>
      <c r="E1016" s="71">
        <v>0.5</v>
      </c>
      <c r="F1016" s="172">
        <f>vlookup(VLOOKUP(A1016,'Meal Plan Combinations'!A$5:E$17,2,false),indirect(I$1),2,false)*B1016+vlookup(VLOOKUP(A1016,'Meal Plan Combinations'!A$5:E$17,3,false),indirect(I$1),2,false)*C1016+vlookup(VLOOKUP(A1016,'Meal Plan Combinations'!A$5:E$17,4,false),indirect(I$1),2,false)*D1016+vlookup(VLOOKUP(A1016,'Meal Plan Combinations'!A$5:E$17,5,false),indirect(I$1),2,false)*E1016</f>
        <v>2823.629</v>
      </c>
      <c r="G1016" s="173">
        <f>abs(Generate!H$5-F1016)</f>
        <v>246.371</v>
      </c>
    </row>
    <row r="1017">
      <c r="A1017" s="71" t="s">
        <v>59</v>
      </c>
      <c r="B1017" s="71">
        <v>2.5</v>
      </c>
      <c r="C1017" s="71">
        <v>2.5</v>
      </c>
      <c r="D1017" s="71">
        <v>1.0</v>
      </c>
      <c r="E1017" s="71">
        <v>1.0</v>
      </c>
      <c r="F1017" s="172">
        <f>vlookup(VLOOKUP(A1017,'Meal Plan Combinations'!A$5:E$17,2,false),indirect(I$1),2,false)*B1017+vlookup(VLOOKUP(A1017,'Meal Plan Combinations'!A$5:E$17,3,false),indirect(I$1),2,false)*C1017+vlookup(VLOOKUP(A1017,'Meal Plan Combinations'!A$5:E$17,4,false),indirect(I$1),2,false)*D1017+vlookup(VLOOKUP(A1017,'Meal Plan Combinations'!A$5:E$17,5,false),indirect(I$1),2,false)*E1017</f>
        <v>2960.623</v>
      </c>
      <c r="G1017" s="173">
        <f>abs(Generate!H$5-F1017)</f>
        <v>109.377</v>
      </c>
    </row>
    <row r="1018">
      <c r="A1018" s="71" t="s">
        <v>59</v>
      </c>
      <c r="B1018" s="71">
        <v>2.5</v>
      </c>
      <c r="C1018" s="71">
        <v>2.5</v>
      </c>
      <c r="D1018" s="71">
        <v>1.0</v>
      </c>
      <c r="E1018" s="71">
        <v>1.5</v>
      </c>
      <c r="F1018" s="172">
        <f>vlookup(VLOOKUP(A1018,'Meal Plan Combinations'!A$5:E$17,2,false),indirect(I$1),2,false)*B1018+vlookup(VLOOKUP(A1018,'Meal Plan Combinations'!A$5:E$17,3,false),indirect(I$1),2,false)*C1018+vlookup(VLOOKUP(A1018,'Meal Plan Combinations'!A$5:E$17,4,false),indirect(I$1),2,false)*D1018+vlookup(VLOOKUP(A1018,'Meal Plan Combinations'!A$5:E$17,5,false),indirect(I$1),2,false)*E1018</f>
        <v>3097.617</v>
      </c>
      <c r="G1018" s="173">
        <f>abs(Generate!H$5-F1018)</f>
        <v>27.617</v>
      </c>
    </row>
    <row r="1019">
      <c r="A1019" s="71" t="s">
        <v>59</v>
      </c>
      <c r="B1019" s="71">
        <v>2.5</v>
      </c>
      <c r="C1019" s="71">
        <v>2.5</v>
      </c>
      <c r="D1019" s="71">
        <v>1.0</v>
      </c>
      <c r="E1019" s="71">
        <v>2.0</v>
      </c>
      <c r="F1019" s="172">
        <f>vlookup(VLOOKUP(A1019,'Meal Plan Combinations'!A$5:E$17,2,false),indirect(I$1),2,false)*B1019+vlookup(VLOOKUP(A1019,'Meal Plan Combinations'!A$5:E$17,3,false),indirect(I$1),2,false)*C1019+vlookup(VLOOKUP(A1019,'Meal Plan Combinations'!A$5:E$17,4,false),indirect(I$1),2,false)*D1019+vlookup(VLOOKUP(A1019,'Meal Plan Combinations'!A$5:E$17,5,false),indirect(I$1),2,false)*E1019</f>
        <v>3234.611</v>
      </c>
      <c r="G1019" s="173">
        <f>abs(Generate!H$5-F1019)</f>
        <v>164.611</v>
      </c>
    </row>
    <row r="1020">
      <c r="A1020" s="71" t="s">
        <v>59</v>
      </c>
      <c r="B1020" s="71">
        <v>2.5</v>
      </c>
      <c r="C1020" s="71">
        <v>2.5</v>
      </c>
      <c r="D1020" s="71">
        <v>1.0</v>
      </c>
      <c r="E1020" s="71">
        <v>2.5</v>
      </c>
      <c r="F1020" s="172">
        <f>vlookup(VLOOKUP(A1020,'Meal Plan Combinations'!A$5:E$17,2,false),indirect(I$1),2,false)*B1020+vlookup(VLOOKUP(A1020,'Meal Plan Combinations'!A$5:E$17,3,false),indirect(I$1),2,false)*C1020+vlookup(VLOOKUP(A1020,'Meal Plan Combinations'!A$5:E$17,4,false),indirect(I$1),2,false)*D1020+vlookup(VLOOKUP(A1020,'Meal Plan Combinations'!A$5:E$17,5,false),indirect(I$1),2,false)*E1020</f>
        <v>3371.605</v>
      </c>
      <c r="G1020" s="173">
        <f>abs(Generate!H$5-F1020)</f>
        <v>301.605</v>
      </c>
    </row>
    <row r="1021">
      <c r="A1021" s="71" t="s">
        <v>59</v>
      </c>
      <c r="B1021" s="71">
        <v>2.5</v>
      </c>
      <c r="C1021" s="71">
        <v>2.5</v>
      </c>
      <c r="D1021" s="71">
        <v>1.0</v>
      </c>
      <c r="E1021" s="71">
        <v>3.0</v>
      </c>
      <c r="F1021" s="172">
        <f>vlookup(VLOOKUP(A1021,'Meal Plan Combinations'!A$5:E$17,2,false),indirect(I$1),2,false)*B1021+vlookup(VLOOKUP(A1021,'Meal Plan Combinations'!A$5:E$17,3,false),indirect(I$1),2,false)*C1021+vlookup(VLOOKUP(A1021,'Meal Plan Combinations'!A$5:E$17,4,false),indirect(I$1),2,false)*D1021+vlookup(VLOOKUP(A1021,'Meal Plan Combinations'!A$5:E$17,5,false),indirect(I$1),2,false)*E1021</f>
        <v>3508.599</v>
      </c>
      <c r="G1021" s="173">
        <f>abs(Generate!H$5-F1021)</f>
        <v>438.599</v>
      </c>
    </row>
    <row r="1022">
      <c r="A1022" s="71" t="s">
        <v>59</v>
      </c>
      <c r="B1022" s="71">
        <v>2.5</v>
      </c>
      <c r="C1022" s="71">
        <v>2.5</v>
      </c>
      <c r="D1022" s="71">
        <v>1.5</v>
      </c>
      <c r="E1022" s="71">
        <v>0.5</v>
      </c>
      <c r="F1022" s="172">
        <f>vlookup(VLOOKUP(A1022,'Meal Plan Combinations'!A$5:E$17,2,false),indirect(I$1),2,false)*B1022+vlookup(VLOOKUP(A1022,'Meal Plan Combinations'!A$5:E$17,3,false),indirect(I$1),2,false)*C1022+vlookup(VLOOKUP(A1022,'Meal Plan Combinations'!A$5:E$17,4,false),indirect(I$1),2,false)*D1022+vlookup(VLOOKUP(A1022,'Meal Plan Combinations'!A$5:E$17,5,false),indirect(I$1),2,false)*E1022</f>
        <v>3076.234</v>
      </c>
      <c r="G1022" s="173">
        <f>abs(Generate!H$5-F1022)</f>
        <v>6.234</v>
      </c>
    </row>
    <row r="1023">
      <c r="A1023" s="71" t="s">
        <v>59</v>
      </c>
      <c r="B1023" s="71">
        <v>2.5</v>
      </c>
      <c r="C1023" s="71">
        <v>2.5</v>
      </c>
      <c r="D1023" s="71">
        <v>1.5</v>
      </c>
      <c r="E1023" s="71">
        <v>1.0</v>
      </c>
      <c r="F1023" s="172">
        <f>vlookup(VLOOKUP(A1023,'Meal Plan Combinations'!A$5:E$17,2,false),indirect(I$1),2,false)*B1023+vlookup(VLOOKUP(A1023,'Meal Plan Combinations'!A$5:E$17,3,false),indirect(I$1),2,false)*C1023+vlookup(VLOOKUP(A1023,'Meal Plan Combinations'!A$5:E$17,4,false),indirect(I$1),2,false)*D1023+vlookup(VLOOKUP(A1023,'Meal Plan Combinations'!A$5:E$17,5,false),indirect(I$1),2,false)*E1023</f>
        <v>3213.228</v>
      </c>
      <c r="G1023" s="173">
        <f>abs(Generate!H$5-F1023)</f>
        <v>143.228</v>
      </c>
    </row>
    <row r="1024">
      <c r="A1024" s="71" t="s">
        <v>59</v>
      </c>
      <c r="B1024" s="71">
        <v>2.5</v>
      </c>
      <c r="C1024" s="71">
        <v>2.5</v>
      </c>
      <c r="D1024" s="71">
        <v>1.5</v>
      </c>
      <c r="E1024" s="71">
        <v>1.5</v>
      </c>
      <c r="F1024" s="172">
        <f>vlookup(VLOOKUP(A1024,'Meal Plan Combinations'!A$5:E$17,2,false),indirect(I$1),2,false)*B1024+vlookup(VLOOKUP(A1024,'Meal Plan Combinations'!A$5:E$17,3,false),indirect(I$1),2,false)*C1024+vlookup(VLOOKUP(A1024,'Meal Plan Combinations'!A$5:E$17,4,false),indirect(I$1),2,false)*D1024+vlookup(VLOOKUP(A1024,'Meal Plan Combinations'!A$5:E$17,5,false),indirect(I$1),2,false)*E1024</f>
        <v>3350.222</v>
      </c>
      <c r="G1024" s="173">
        <f>abs(Generate!H$5-F1024)</f>
        <v>280.222</v>
      </c>
    </row>
    <row r="1025">
      <c r="A1025" s="71" t="s">
        <v>59</v>
      </c>
      <c r="B1025" s="71">
        <v>2.5</v>
      </c>
      <c r="C1025" s="71">
        <v>2.5</v>
      </c>
      <c r="D1025" s="71">
        <v>1.5</v>
      </c>
      <c r="E1025" s="71">
        <v>2.0</v>
      </c>
      <c r="F1025" s="172">
        <f>vlookup(VLOOKUP(A1025,'Meal Plan Combinations'!A$5:E$17,2,false),indirect(I$1),2,false)*B1025+vlookup(VLOOKUP(A1025,'Meal Plan Combinations'!A$5:E$17,3,false),indirect(I$1),2,false)*C1025+vlookup(VLOOKUP(A1025,'Meal Plan Combinations'!A$5:E$17,4,false),indirect(I$1),2,false)*D1025+vlookup(VLOOKUP(A1025,'Meal Plan Combinations'!A$5:E$17,5,false),indirect(I$1),2,false)*E1025</f>
        <v>3487.216</v>
      </c>
      <c r="G1025" s="173">
        <f>abs(Generate!H$5-F1025)</f>
        <v>417.216</v>
      </c>
    </row>
    <row r="1026">
      <c r="A1026" s="71" t="s">
        <v>59</v>
      </c>
      <c r="B1026" s="71">
        <v>2.5</v>
      </c>
      <c r="C1026" s="71">
        <v>2.5</v>
      </c>
      <c r="D1026" s="71">
        <v>1.5</v>
      </c>
      <c r="E1026" s="71">
        <v>2.5</v>
      </c>
      <c r="F1026" s="172">
        <f>vlookup(VLOOKUP(A1026,'Meal Plan Combinations'!A$5:E$17,2,false),indirect(I$1),2,false)*B1026+vlookup(VLOOKUP(A1026,'Meal Plan Combinations'!A$5:E$17,3,false),indirect(I$1),2,false)*C1026+vlookup(VLOOKUP(A1026,'Meal Plan Combinations'!A$5:E$17,4,false),indirect(I$1),2,false)*D1026+vlookup(VLOOKUP(A1026,'Meal Plan Combinations'!A$5:E$17,5,false),indirect(I$1),2,false)*E1026</f>
        <v>3624.21</v>
      </c>
      <c r="G1026" s="173">
        <f>abs(Generate!H$5-F1026)</f>
        <v>554.21</v>
      </c>
    </row>
    <row r="1027">
      <c r="A1027" s="71" t="s">
        <v>59</v>
      </c>
      <c r="B1027" s="71">
        <v>2.5</v>
      </c>
      <c r="C1027" s="71">
        <v>2.5</v>
      </c>
      <c r="D1027" s="71">
        <v>1.5</v>
      </c>
      <c r="E1027" s="71">
        <v>3.0</v>
      </c>
      <c r="F1027" s="172">
        <f>vlookup(VLOOKUP(A1027,'Meal Plan Combinations'!A$5:E$17,2,false),indirect(I$1),2,false)*B1027+vlookup(VLOOKUP(A1027,'Meal Plan Combinations'!A$5:E$17,3,false),indirect(I$1),2,false)*C1027+vlookup(VLOOKUP(A1027,'Meal Plan Combinations'!A$5:E$17,4,false),indirect(I$1),2,false)*D1027+vlookup(VLOOKUP(A1027,'Meal Plan Combinations'!A$5:E$17,5,false),indirect(I$1),2,false)*E1027</f>
        <v>3761.204</v>
      </c>
      <c r="G1027" s="173">
        <f>abs(Generate!H$5-F1027)</f>
        <v>691.204</v>
      </c>
    </row>
    <row r="1028">
      <c r="A1028" s="71" t="s">
        <v>59</v>
      </c>
      <c r="B1028" s="71">
        <v>2.5</v>
      </c>
      <c r="C1028" s="71">
        <v>2.5</v>
      </c>
      <c r="D1028" s="71">
        <v>2.0</v>
      </c>
      <c r="E1028" s="71">
        <v>0.5</v>
      </c>
      <c r="F1028" s="172">
        <f>vlookup(VLOOKUP(A1028,'Meal Plan Combinations'!A$5:E$17,2,false),indirect(I$1),2,false)*B1028+vlookup(VLOOKUP(A1028,'Meal Plan Combinations'!A$5:E$17,3,false),indirect(I$1),2,false)*C1028+vlookup(VLOOKUP(A1028,'Meal Plan Combinations'!A$5:E$17,4,false),indirect(I$1),2,false)*D1028+vlookup(VLOOKUP(A1028,'Meal Plan Combinations'!A$5:E$17,5,false),indirect(I$1),2,false)*E1028</f>
        <v>3328.839</v>
      </c>
      <c r="G1028" s="173">
        <f>abs(Generate!H$5-F1028)</f>
        <v>258.839</v>
      </c>
    </row>
    <row r="1029">
      <c r="A1029" s="71" t="s">
        <v>59</v>
      </c>
      <c r="B1029" s="71">
        <v>2.5</v>
      </c>
      <c r="C1029" s="71">
        <v>2.5</v>
      </c>
      <c r="D1029" s="71">
        <v>2.0</v>
      </c>
      <c r="E1029" s="71">
        <v>1.0</v>
      </c>
      <c r="F1029" s="172">
        <f>vlookup(VLOOKUP(A1029,'Meal Plan Combinations'!A$5:E$17,2,false),indirect(I$1),2,false)*B1029+vlookup(VLOOKUP(A1029,'Meal Plan Combinations'!A$5:E$17,3,false),indirect(I$1),2,false)*C1029+vlookup(VLOOKUP(A1029,'Meal Plan Combinations'!A$5:E$17,4,false),indirect(I$1),2,false)*D1029+vlookup(VLOOKUP(A1029,'Meal Plan Combinations'!A$5:E$17,5,false),indirect(I$1),2,false)*E1029</f>
        <v>3465.833</v>
      </c>
      <c r="G1029" s="173">
        <f>abs(Generate!H$5-F1029)</f>
        <v>395.833</v>
      </c>
    </row>
    <row r="1030">
      <c r="A1030" s="71" t="s">
        <v>59</v>
      </c>
      <c r="B1030" s="71">
        <v>2.5</v>
      </c>
      <c r="C1030" s="71">
        <v>2.5</v>
      </c>
      <c r="D1030" s="71">
        <v>2.0</v>
      </c>
      <c r="E1030" s="71">
        <v>1.5</v>
      </c>
      <c r="F1030" s="172">
        <f>vlookup(VLOOKUP(A1030,'Meal Plan Combinations'!A$5:E$17,2,false),indirect(I$1),2,false)*B1030+vlookup(VLOOKUP(A1030,'Meal Plan Combinations'!A$5:E$17,3,false),indirect(I$1),2,false)*C1030+vlookup(VLOOKUP(A1030,'Meal Plan Combinations'!A$5:E$17,4,false),indirect(I$1),2,false)*D1030+vlookup(VLOOKUP(A1030,'Meal Plan Combinations'!A$5:E$17,5,false),indirect(I$1),2,false)*E1030</f>
        <v>3602.827</v>
      </c>
      <c r="G1030" s="173">
        <f>abs(Generate!H$5-F1030)</f>
        <v>532.827</v>
      </c>
    </row>
    <row r="1031">
      <c r="A1031" s="71" t="s">
        <v>59</v>
      </c>
      <c r="B1031" s="71">
        <v>2.5</v>
      </c>
      <c r="C1031" s="71">
        <v>2.5</v>
      </c>
      <c r="D1031" s="71">
        <v>2.0</v>
      </c>
      <c r="E1031" s="71">
        <v>2.0</v>
      </c>
      <c r="F1031" s="172">
        <f>vlookup(VLOOKUP(A1031,'Meal Plan Combinations'!A$5:E$17,2,false),indirect(I$1),2,false)*B1031+vlookup(VLOOKUP(A1031,'Meal Plan Combinations'!A$5:E$17,3,false),indirect(I$1),2,false)*C1031+vlookup(VLOOKUP(A1031,'Meal Plan Combinations'!A$5:E$17,4,false),indirect(I$1),2,false)*D1031+vlookup(VLOOKUP(A1031,'Meal Plan Combinations'!A$5:E$17,5,false),indirect(I$1),2,false)*E1031</f>
        <v>3739.821</v>
      </c>
      <c r="G1031" s="173">
        <f>abs(Generate!H$5-F1031)</f>
        <v>669.821</v>
      </c>
    </row>
    <row r="1032">
      <c r="A1032" s="71" t="s">
        <v>59</v>
      </c>
      <c r="B1032" s="71">
        <v>2.5</v>
      </c>
      <c r="C1032" s="71">
        <v>2.5</v>
      </c>
      <c r="D1032" s="71">
        <v>2.0</v>
      </c>
      <c r="E1032" s="71">
        <v>2.5</v>
      </c>
      <c r="F1032" s="172">
        <f>vlookup(VLOOKUP(A1032,'Meal Plan Combinations'!A$5:E$17,2,false),indirect(I$1),2,false)*B1032+vlookup(VLOOKUP(A1032,'Meal Plan Combinations'!A$5:E$17,3,false),indirect(I$1),2,false)*C1032+vlookup(VLOOKUP(A1032,'Meal Plan Combinations'!A$5:E$17,4,false),indirect(I$1),2,false)*D1032+vlookup(VLOOKUP(A1032,'Meal Plan Combinations'!A$5:E$17,5,false),indirect(I$1),2,false)*E1032</f>
        <v>3876.815</v>
      </c>
      <c r="G1032" s="173">
        <f>abs(Generate!H$5-F1032)</f>
        <v>806.815</v>
      </c>
    </row>
    <row r="1033">
      <c r="A1033" s="71" t="s">
        <v>59</v>
      </c>
      <c r="B1033" s="71">
        <v>2.5</v>
      </c>
      <c r="C1033" s="71">
        <v>2.5</v>
      </c>
      <c r="D1033" s="71">
        <v>2.0</v>
      </c>
      <c r="E1033" s="71">
        <v>3.0</v>
      </c>
      <c r="F1033" s="172">
        <f>vlookup(VLOOKUP(A1033,'Meal Plan Combinations'!A$5:E$17,2,false),indirect(I$1),2,false)*B1033+vlookup(VLOOKUP(A1033,'Meal Plan Combinations'!A$5:E$17,3,false),indirect(I$1),2,false)*C1033+vlookup(VLOOKUP(A1033,'Meal Plan Combinations'!A$5:E$17,4,false),indirect(I$1),2,false)*D1033+vlookup(VLOOKUP(A1033,'Meal Plan Combinations'!A$5:E$17,5,false),indirect(I$1),2,false)*E1033</f>
        <v>4013.809</v>
      </c>
      <c r="G1033" s="173">
        <f>abs(Generate!H$5-F1033)</f>
        <v>943.809</v>
      </c>
    </row>
    <row r="1034">
      <c r="A1034" s="71" t="s">
        <v>59</v>
      </c>
      <c r="B1034" s="71">
        <v>2.5</v>
      </c>
      <c r="C1034" s="71">
        <v>2.5</v>
      </c>
      <c r="D1034" s="71">
        <v>2.5</v>
      </c>
      <c r="E1034" s="71">
        <v>0.5</v>
      </c>
      <c r="F1034" s="172">
        <f>vlookup(VLOOKUP(A1034,'Meal Plan Combinations'!A$5:E$17,2,false),indirect(I$1),2,false)*B1034+vlookup(VLOOKUP(A1034,'Meal Plan Combinations'!A$5:E$17,3,false),indirect(I$1),2,false)*C1034+vlookup(VLOOKUP(A1034,'Meal Plan Combinations'!A$5:E$17,4,false),indirect(I$1),2,false)*D1034+vlookup(VLOOKUP(A1034,'Meal Plan Combinations'!A$5:E$17,5,false),indirect(I$1),2,false)*E1034</f>
        <v>3581.444</v>
      </c>
      <c r="G1034" s="173">
        <f>abs(Generate!H$5-F1034)</f>
        <v>511.444</v>
      </c>
    </row>
    <row r="1035">
      <c r="A1035" s="71" t="s">
        <v>59</v>
      </c>
      <c r="B1035" s="71">
        <v>2.5</v>
      </c>
      <c r="C1035" s="71">
        <v>2.5</v>
      </c>
      <c r="D1035" s="71">
        <v>2.5</v>
      </c>
      <c r="E1035" s="71">
        <v>1.0</v>
      </c>
      <c r="F1035" s="172">
        <f>vlookup(VLOOKUP(A1035,'Meal Plan Combinations'!A$5:E$17,2,false),indirect(I$1),2,false)*B1035+vlookup(VLOOKUP(A1035,'Meal Plan Combinations'!A$5:E$17,3,false),indirect(I$1),2,false)*C1035+vlookup(VLOOKUP(A1035,'Meal Plan Combinations'!A$5:E$17,4,false),indirect(I$1),2,false)*D1035+vlookup(VLOOKUP(A1035,'Meal Plan Combinations'!A$5:E$17,5,false),indirect(I$1),2,false)*E1035</f>
        <v>3718.438</v>
      </c>
      <c r="G1035" s="173">
        <f>abs(Generate!H$5-F1035)</f>
        <v>648.438</v>
      </c>
    </row>
    <row r="1036">
      <c r="A1036" s="71" t="s">
        <v>59</v>
      </c>
      <c r="B1036" s="71">
        <v>2.5</v>
      </c>
      <c r="C1036" s="71">
        <v>2.5</v>
      </c>
      <c r="D1036" s="71">
        <v>2.5</v>
      </c>
      <c r="E1036" s="71">
        <v>1.5</v>
      </c>
      <c r="F1036" s="172">
        <f>vlookup(VLOOKUP(A1036,'Meal Plan Combinations'!A$5:E$17,2,false),indirect(I$1),2,false)*B1036+vlookup(VLOOKUP(A1036,'Meal Plan Combinations'!A$5:E$17,3,false),indirect(I$1),2,false)*C1036+vlookup(VLOOKUP(A1036,'Meal Plan Combinations'!A$5:E$17,4,false),indirect(I$1),2,false)*D1036+vlookup(VLOOKUP(A1036,'Meal Plan Combinations'!A$5:E$17,5,false),indirect(I$1),2,false)*E1036</f>
        <v>3855.432</v>
      </c>
      <c r="G1036" s="173">
        <f>abs(Generate!H$5-F1036)</f>
        <v>785.432</v>
      </c>
    </row>
    <row r="1037">
      <c r="A1037" s="71" t="s">
        <v>59</v>
      </c>
      <c r="B1037" s="71">
        <v>2.5</v>
      </c>
      <c r="C1037" s="71">
        <v>2.5</v>
      </c>
      <c r="D1037" s="71">
        <v>2.5</v>
      </c>
      <c r="E1037" s="71">
        <v>2.0</v>
      </c>
      <c r="F1037" s="172">
        <f>vlookup(VLOOKUP(A1037,'Meal Plan Combinations'!A$5:E$17,2,false),indirect(I$1),2,false)*B1037+vlookup(VLOOKUP(A1037,'Meal Plan Combinations'!A$5:E$17,3,false),indirect(I$1),2,false)*C1037+vlookup(VLOOKUP(A1037,'Meal Plan Combinations'!A$5:E$17,4,false),indirect(I$1),2,false)*D1037+vlookup(VLOOKUP(A1037,'Meal Plan Combinations'!A$5:E$17,5,false),indirect(I$1),2,false)*E1037</f>
        <v>3992.426</v>
      </c>
      <c r="G1037" s="173">
        <f>abs(Generate!H$5-F1037)</f>
        <v>922.426</v>
      </c>
    </row>
    <row r="1038">
      <c r="A1038" s="71" t="s">
        <v>59</v>
      </c>
      <c r="B1038" s="71">
        <v>2.5</v>
      </c>
      <c r="C1038" s="71">
        <v>2.5</v>
      </c>
      <c r="D1038" s="71">
        <v>2.5</v>
      </c>
      <c r="E1038" s="71">
        <v>2.5</v>
      </c>
      <c r="F1038" s="172">
        <f>vlookup(VLOOKUP(A1038,'Meal Plan Combinations'!A$5:E$17,2,false),indirect(I$1),2,false)*B1038+vlookup(VLOOKUP(A1038,'Meal Plan Combinations'!A$5:E$17,3,false),indirect(I$1),2,false)*C1038+vlookup(VLOOKUP(A1038,'Meal Plan Combinations'!A$5:E$17,4,false),indirect(I$1),2,false)*D1038+vlookup(VLOOKUP(A1038,'Meal Plan Combinations'!A$5:E$17,5,false),indirect(I$1),2,false)*E1038</f>
        <v>4129.42</v>
      </c>
      <c r="G1038" s="173">
        <f>abs(Generate!H$5-F1038)</f>
        <v>1059.42</v>
      </c>
    </row>
    <row r="1039">
      <c r="A1039" s="71" t="s">
        <v>59</v>
      </c>
      <c r="B1039" s="71">
        <v>2.5</v>
      </c>
      <c r="C1039" s="71">
        <v>2.5</v>
      </c>
      <c r="D1039" s="71">
        <v>2.5</v>
      </c>
      <c r="E1039" s="71">
        <v>3.0</v>
      </c>
      <c r="F1039" s="172">
        <f>vlookup(VLOOKUP(A1039,'Meal Plan Combinations'!A$5:E$17,2,false),indirect(I$1),2,false)*B1039+vlookup(VLOOKUP(A1039,'Meal Plan Combinations'!A$5:E$17,3,false),indirect(I$1),2,false)*C1039+vlookup(VLOOKUP(A1039,'Meal Plan Combinations'!A$5:E$17,4,false),indirect(I$1),2,false)*D1039+vlookup(VLOOKUP(A1039,'Meal Plan Combinations'!A$5:E$17,5,false),indirect(I$1),2,false)*E1039</f>
        <v>4266.414</v>
      </c>
      <c r="G1039" s="173">
        <f>abs(Generate!H$5-F1039)</f>
        <v>1196.414</v>
      </c>
    </row>
    <row r="1040">
      <c r="A1040" s="71" t="s">
        <v>59</v>
      </c>
      <c r="B1040" s="71">
        <v>2.5</v>
      </c>
      <c r="C1040" s="71">
        <v>2.5</v>
      </c>
      <c r="D1040" s="71">
        <v>3.0</v>
      </c>
      <c r="E1040" s="71">
        <v>0.5</v>
      </c>
      <c r="F1040" s="172">
        <f>vlookup(VLOOKUP(A1040,'Meal Plan Combinations'!A$5:E$17,2,false),indirect(I$1),2,false)*B1040+vlookup(VLOOKUP(A1040,'Meal Plan Combinations'!A$5:E$17,3,false),indirect(I$1),2,false)*C1040+vlookup(VLOOKUP(A1040,'Meal Plan Combinations'!A$5:E$17,4,false),indirect(I$1),2,false)*D1040+vlookup(VLOOKUP(A1040,'Meal Plan Combinations'!A$5:E$17,5,false),indirect(I$1),2,false)*E1040</f>
        <v>3834.049</v>
      </c>
      <c r="G1040" s="173">
        <f>abs(Generate!H$5-F1040)</f>
        <v>764.049</v>
      </c>
    </row>
    <row r="1041">
      <c r="A1041" s="71" t="s">
        <v>59</v>
      </c>
      <c r="B1041" s="71">
        <v>2.5</v>
      </c>
      <c r="C1041" s="71">
        <v>2.5</v>
      </c>
      <c r="D1041" s="71">
        <v>3.0</v>
      </c>
      <c r="E1041" s="71">
        <v>1.0</v>
      </c>
      <c r="F1041" s="172">
        <f>vlookup(VLOOKUP(A1041,'Meal Plan Combinations'!A$5:E$17,2,false),indirect(I$1),2,false)*B1041+vlookup(VLOOKUP(A1041,'Meal Plan Combinations'!A$5:E$17,3,false),indirect(I$1),2,false)*C1041+vlookup(VLOOKUP(A1041,'Meal Plan Combinations'!A$5:E$17,4,false),indirect(I$1),2,false)*D1041+vlookup(VLOOKUP(A1041,'Meal Plan Combinations'!A$5:E$17,5,false),indirect(I$1),2,false)*E1041</f>
        <v>3971.043</v>
      </c>
      <c r="G1041" s="173">
        <f>abs(Generate!H$5-F1041)</f>
        <v>901.043</v>
      </c>
    </row>
    <row r="1042">
      <c r="A1042" s="71" t="s">
        <v>59</v>
      </c>
      <c r="B1042" s="71">
        <v>2.5</v>
      </c>
      <c r="C1042" s="71">
        <v>2.5</v>
      </c>
      <c r="D1042" s="71">
        <v>3.0</v>
      </c>
      <c r="E1042" s="71">
        <v>1.5</v>
      </c>
      <c r="F1042" s="172">
        <f>vlookup(VLOOKUP(A1042,'Meal Plan Combinations'!A$5:E$17,2,false),indirect(I$1),2,false)*B1042+vlookup(VLOOKUP(A1042,'Meal Plan Combinations'!A$5:E$17,3,false),indirect(I$1),2,false)*C1042+vlookup(VLOOKUP(A1042,'Meal Plan Combinations'!A$5:E$17,4,false),indirect(I$1),2,false)*D1042+vlookup(VLOOKUP(A1042,'Meal Plan Combinations'!A$5:E$17,5,false),indirect(I$1),2,false)*E1042</f>
        <v>4108.037</v>
      </c>
      <c r="G1042" s="173">
        <f>abs(Generate!H$5-F1042)</f>
        <v>1038.037</v>
      </c>
    </row>
    <row r="1043">
      <c r="A1043" s="71" t="s">
        <v>59</v>
      </c>
      <c r="B1043" s="71">
        <v>2.5</v>
      </c>
      <c r="C1043" s="71">
        <v>2.5</v>
      </c>
      <c r="D1043" s="71">
        <v>3.0</v>
      </c>
      <c r="E1043" s="71">
        <v>2.0</v>
      </c>
      <c r="F1043" s="172">
        <f>vlookup(VLOOKUP(A1043,'Meal Plan Combinations'!A$5:E$17,2,false),indirect(I$1),2,false)*B1043+vlookup(VLOOKUP(A1043,'Meal Plan Combinations'!A$5:E$17,3,false),indirect(I$1),2,false)*C1043+vlookup(VLOOKUP(A1043,'Meal Plan Combinations'!A$5:E$17,4,false),indirect(I$1),2,false)*D1043+vlookup(VLOOKUP(A1043,'Meal Plan Combinations'!A$5:E$17,5,false),indirect(I$1),2,false)*E1043</f>
        <v>4245.031</v>
      </c>
      <c r="G1043" s="173">
        <f>abs(Generate!H$5-F1043)</f>
        <v>1175.031</v>
      </c>
    </row>
    <row r="1044">
      <c r="A1044" s="71" t="s">
        <v>59</v>
      </c>
      <c r="B1044" s="71">
        <v>2.5</v>
      </c>
      <c r="C1044" s="71">
        <v>2.5</v>
      </c>
      <c r="D1044" s="71">
        <v>3.0</v>
      </c>
      <c r="E1044" s="71">
        <v>2.5</v>
      </c>
      <c r="F1044" s="172">
        <f>vlookup(VLOOKUP(A1044,'Meal Plan Combinations'!A$5:E$17,2,false),indirect(I$1),2,false)*B1044+vlookup(VLOOKUP(A1044,'Meal Plan Combinations'!A$5:E$17,3,false),indirect(I$1),2,false)*C1044+vlookup(VLOOKUP(A1044,'Meal Plan Combinations'!A$5:E$17,4,false),indirect(I$1),2,false)*D1044+vlookup(VLOOKUP(A1044,'Meal Plan Combinations'!A$5:E$17,5,false),indirect(I$1),2,false)*E1044</f>
        <v>4382.025</v>
      </c>
      <c r="G1044" s="173">
        <f>abs(Generate!H$5-F1044)</f>
        <v>1312.025</v>
      </c>
    </row>
    <row r="1045">
      <c r="A1045" s="71" t="s">
        <v>59</v>
      </c>
      <c r="B1045" s="71">
        <v>2.5</v>
      </c>
      <c r="C1045" s="71">
        <v>2.5</v>
      </c>
      <c r="D1045" s="71">
        <v>3.0</v>
      </c>
      <c r="E1045" s="71">
        <v>3.0</v>
      </c>
      <c r="F1045" s="172">
        <f>vlookup(VLOOKUP(A1045,'Meal Plan Combinations'!A$5:E$17,2,false),indirect(I$1),2,false)*B1045+vlookup(VLOOKUP(A1045,'Meal Plan Combinations'!A$5:E$17,3,false),indirect(I$1),2,false)*C1045+vlookup(VLOOKUP(A1045,'Meal Plan Combinations'!A$5:E$17,4,false),indirect(I$1),2,false)*D1045+vlookup(VLOOKUP(A1045,'Meal Plan Combinations'!A$5:E$17,5,false),indirect(I$1),2,false)*E1045</f>
        <v>4519.019</v>
      </c>
      <c r="G1045" s="173">
        <f>abs(Generate!H$5-F1045)</f>
        <v>1449.019</v>
      </c>
    </row>
    <row r="1046">
      <c r="A1046" s="71" t="s">
        <v>59</v>
      </c>
      <c r="B1046" s="71">
        <v>2.5</v>
      </c>
      <c r="C1046" s="71">
        <v>3.0</v>
      </c>
      <c r="D1046" s="71">
        <v>0.5</v>
      </c>
      <c r="E1046" s="71">
        <v>0.5</v>
      </c>
      <c r="F1046" s="172">
        <f>vlookup(VLOOKUP(A1046,'Meal Plan Combinations'!A$5:E$17,2,false),indirect(I$1),2,false)*B1046+vlookup(VLOOKUP(A1046,'Meal Plan Combinations'!A$5:E$17,3,false),indirect(I$1),2,false)*C1046+vlookup(VLOOKUP(A1046,'Meal Plan Combinations'!A$5:E$17,4,false),indirect(I$1),2,false)*D1046+vlookup(VLOOKUP(A1046,'Meal Plan Combinations'!A$5:E$17,5,false),indirect(I$1),2,false)*E1046</f>
        <v>2798.514</v>
      </c>
      <c r="G1046" s="173">
        <f>abs(Generate!H$5-F1046)</f>
        <v>271.486</v>
      </c>
    </row>
    <row r="1047">
      <c r="A1047" s="71" t="s">
        <v>59</v>
      </c>
      <c r="B1047" s="71">
        <v>2.5</v>
      </c>
      <c r="C1047" s="71">
        <v>3.0</v>
      </c>
      <c r="D1047" s="71">
        <v>0.5</v>
      </c>
      <c r="E1047" s="71">
        <v>1.0</v>
      </c>
      <c r="F1047" s="172">
        <f>vlookup(VLOOKUP(A1047,'Meal Plan Combinations'!A$5:E$17,2,false),indirect(I$1),2,false)*B1047+vlookup(VLOOKUP(A1047,'Meal Plan Combinations'!A$5:E$17,3,false),indirect(I$1),2,false)*C1047+vlookup(VLOOKUP(A1047,'Meal Plan Combinations'!A$5:E$17,4,false),indirect(I$1),2,false)*D1047+vlookup(VLOOKUP(A1047,'Meal Plan Combinations'!A$5:E$17,5,false),indirect(I$1),2,false)*E1047</f>
        <v>2935.508</v>
      </c>
      <c r="G1047" s="173">
        <f>abs(Generate!H$5-F1047)</f>
        <v>134.492</v>
      </c>
    </row>
    <row r="1048">
      <c r="A1048" s="71" t="s">
        <v>59</v>
      </c>
      <c r="B1048" s="71">
        <v>2.5</v>
      </c>
      <c r="C1048" s="71">
        <v>3.0</v>
      </c>
      <c r="D1048" s="71">
        <v>0.5</v>
      </c>
      <c r="E1048" s="71">
        <v>1.5</v>
      </c>
      <c r="F1048" s="172">
        <f>vlookup(VLOOKUP(A1048,'Meal Plan Combinations'!A$5:E$17,2,false),indirect(I$1),2,false)*B1048+vlookup(VLOOKUP(A1048,'Meal Plan Combinations'!A$5:E$17,3,false),indirect(I$1),2,false)*C1048+vlookup(VLOOKUP(A1048,'Meal Plan Combinations'!A$5:E$17,4,false),indirect(I$1),2,false)*D1048+vlookup(VLOOKUP(A1048,'Meal Plan Combinations'!A$5:E$17,5,false),indirect(I$1),2,false)*E1048</f>
        <v>3072.502</v>
      </c>
      <c r="G1048" s="173">
        <f>abs(Generate!H$5-F1048)</f>
        <v>2.502</v>
      </c>
    </row>
    <row r="1049">
      <c r="A1049" s="71" t="s">
        <v>59</v>
      </c>
      <c r="B1049" s="71">
        <v>2.5</v>
      </c>
      <c r="C1049" s="71">
        <v>3.0</v>
      </c>
      <c r="D1049" s="71">
        <v>0.5</v>
      </c>
      <c r="E1049" s="71">
        <v>2.0</v>
      </c>
      <c r="F1049" s="172">
        <f>vlookup(VLOOKUP(A1049,'Meal Plan Combinations'!A$5:E$17,2,false),indirect(I$1),2,false)*B1049+vlookup(VLOOKUP(A1049,'Meal Plan Combinations'!A$5:E$17,3,false),indirect(I$1),2,false)*C1049+vlookup(VLOOKUP(A1049,'Meal Plan Combinations'!A$5:E$17,4,false),indirect(I$1),2,false)*D1049+vlookup(VLOOKUP(A1049,'Meal Plan Combinations'!A$5:E$17,5,false),indirect(I$1),2,false)*E1049</f>
        <v>3209.496</v>
      </c>
      <c r="G1049" s="173">
        <f>abs(Generate!H$5-F1049)</f>
        <v>139.496</v>
      </c>
    </row>
    <row r="1050">
      <c r="A1050" s="71" t="s">
        <v>59</v>
      </c>
      <c r="B1050" s="71">
        <v>2.5</v>
      </c>
      <c r="C1050" s="71">
        <v>3.0</v>
      </c>
      <c r="D1050" s="71">
        <v>0.5</v>
      </c>
      <c r="E1050" s="71">
        <v>2.5</v>
      </c>
      <c r="F1050" s="172">
        <f>vlookup(VLOOKUP(A1050,'Meal Plan Combinations'!A$5:E$17,2,false),indirect(I$1),2,false)*B1050+vlookup(VLOOKUP(A1050,'Meal Plan Combinations'!A$5:E$17,3,false),indirect(I$1),2,false)*C1050+vlookup(VLOOKUP(A1050,'Meal Plan Combinations'!A$5:E$17,4,false),indirect(I$1),2,false)*D1050+vlookup(VLOOKUP(A1050,'Meal Plan Combinations'!A$5:E$17,5,false),indirect(I$1),2,false)*E1050</f>
        <v>3346.49</v>
      </c>
      <c r="G1050" s="173">
        <f>abs(Generate!H$5-F1050)</f>
        <v>276.49</v>
      </c>
    </row>
    <row r="1051">
      <c r="A1051" s="71" t="s">
        <v>59</v>
      </c>
      <c r="B1051" s="71">
        <v>2.5</v>
      </c>
      <c r="C1051" s="71">
        <v>3.0</v>
      </c>
      <c r="D1051" s="71">
        <v>0.5</v>
      </c>
      <c r="E1051" s="71">
        <v>3.0</v>
      </c>
      <c r="F1051" s="172">
        <f>vlookup(VLOOKUP(A1051,'Meal Plan Combinations'!A$5:E$17,2,false),indirect(I$1),2,false)*B1051+vlookup(VLOOKUP(A1051,'Meal Plan Combinations'!A$5:E$17,3,false),indirect(I$1),2,false)*C1051+vlookup(VLOOKUP(A1051,'Meal Plan Combinations'!A$5:E$17,4,false),indirect(I$1),2,false)*D1051+vlookup(VLOOKUP(A1051,'Meal Plan Combinations'!A$5:E$17,5,false),indirect(I$1),2,false)*E1051</f>
        <v>3483.484</v>
      </c>
      <c r="G1051" s="173">
        <f>abs(Generate!H$5-F1051)</f>
        <v>413.484</v>
      </c>
    </row>
    <row r="1052">
      <c r="A1052" s="71" t="s">
        <v>59</v>
      </c>
      <c r="B1052" s="71">
        <v>2.5</v>
      </c>
      <c r="C1052" s="71">
        <v>3.0</v>
      </c>
      <c r="D1052" s="71">
        <v>1.0</v>
      </c>
      <c r="E1052" s="71">
        <v>0.5</v>
      </c>
      <c r="F1052" s="172">
        <f>vlookup(VLOOKUP(A1052,'Meal Plan Combinations'!A$5:E$17,2,false),indirect(I$1),2,false)*B1052+vlookup(VLOOKUP(A1052,'Meal Plan Combinations'!A$5:E$17,3,false),indirect(I$1),2,false)*C1052+vlookup(VLOOKUP(A1052,'Meal Plan Combinations'!A$5:E$17,4,false),indirect(I$1),2,false)*D1052+vlookup(VLOOKUP(A1052,'Meal Plan Combinations'!A$5:E$17,5,false),indirect(I$1),2,false)*E1052</f>
        <v>3051.119</v>
      </c>
      <c r="G1052" s="173">
        <f>abs(Generate!H$5-F1052)</f>
        <v>18.881</v>
      </c>
    </row>
    <row r="1053">
      <c r="A1053" s="71" t="s">
        <v>59</v>
      </c>
      <c r="B1053" s="71">
        <v>2.5</v>
      </c>
      <c r="C1053" s="71">
        <v>3.0</v>
      </c>
      <c r="D1053" s="71">
        <v>1.0</v>
      </c>
      <c r="E1053" s="71">
        <v>1.0</v>
      </c>
      <c r="F1053" s="172">
        <f>vlookup(VLOOKUP(A1053,'Meal Plan Combinations'!A$5:E$17,2,false),indirect(I$1),2,false)*B1053+vlookup(VLOOKUP(A1053,'Meal Plan Combinations'!A$5:E$17,3,false),indirect(I$1),2,false)*C1053+vlookup(VLOOKUP(A1053,'Meal Plan Combinations'!A$5:E$17,4,false),indirect(I$1),2,false)*D1053+vlookup(VLOOKUP(A1053,'Meal Plan Combinations'!A$5:E$17,5,false),indirect(I$1),2,false)*E1053</f>
        <v>3188.113</v>
      </c>
      <c r="G1053" s="173">
        <f>abs(Generate!H$5-F1053)</f>
        <v>118.113</v>
      </c>
    </row>
    <row r="1054">
      <c r="A1054" s="71" t="s">
        <v>59</v>
      </c>
      <c r="B1054" s="71">
        <v>2.5</v>
      </c>
      <c r="C1054" s="71">
        <v>3.0</v>
      </c>
      <c r="D1054" s="71">
        <v>1.0</v>
      </c>
      <c r="E1054" s="71">
        <v>1.5</v>
      </c>
      <c r="F1054" s="172">
        <f>vlookup(VLOOKUP(A1054,'Meal Plan Combinations'!A$5:E$17,2,false),indirect(I$1),2,false)*B1054+vlookup(VLOOKUP(A1054,'Meal Plan Combinations'!A$5:E$17,3,false),indirect(I$1),2,false)*C1054+vlookup(VLOOKUP(A1054,'Meal Plan Combinations'!A$5:E$17,4,false),indirect(I$1),2,false)*D1054+vlookup(VLOOKUP(A1054,'Meal Plan Combinations'!A$5:E$17,5,false),indirect(I$1),2,false)*E1054</f>
        <v>3325.107</v>
      </c>
      <c r="G1054" s="173">
        <f>abs(Generate!H$5-F1054)</f>
        <v>255.107</v>
      </c>
    </row>
    <row r="1055">
      <c r="A1055" s="71" t="s">
        <v>59</v>
      </c>
      <c r="B1055" s="71">
        <v>2.5</v>
      </c>
      <c r="C1055" s="71">
        <v>3.0</v>
      </c>
      <c r="D1055" s="71">
        <v>1.0</v>
      </c>
      <c r="E1055" s="71">
        <v>2.0</v>
      </c>
      <c r="F1055" s="172">
        <f>vlookup(VLOOKUP(A1055,'Meal Plan Combinations'!A$5:E$17,2,false),indirect(I$1),2,false)*B1055+vlookup(VLOOKUP(A1055,'Meal Plan Combinations'!A$5:E$17,3,false),indirect(I$1),2,false)*C1055+vlookup(VLOOKUP(A1055,'Meal Plan Combinations'!A$5:E$17,4,false),indirect(I$1),2,false)*D1055+vlookup(VLOOKUP(A1055,'Meal Plan Combinations'!A$5:E$17,5,false),indirect(I$1),2,false)*E1055</f>
        <v>3462.101</v>
      </c>
      <c r="G1055" s="173">
        <f>abs(Generate!H$5-F1055)</f>
        <v>392.101</v>
      </c>
    </row>
    <row r="1056">
      <c r="A1056" s="71" t="s">
        <v>59</v>
      </c>
      <c r="B1056" s="71">
        <v>2.5</v>
      </c>
      <c r="C1056" s="71">
        <v>3.0</v>
      </c>
      <c r="D1056" s="71">
        <v>1.0</v>
      </c>
      <c r="E1056" s="71">
        <v>2.5</v>
      </c>
      <c r="F1056" s="172">
        <f>vlookup(VLOOKUP(A1056,'Meal Plan Combinations'!A$5:E$17,2,false),indirect(I$1),2,false)*B1056+vlookup(VLOOKUP(A1056,'Meal Plan Combinations'!A$5:E$17,3,false),indirect(I$1),2,false)*C1056+vlookup(VLOOKUP(A1056,'Meal Plan Combinations'!A$5:E$17,4,false),indirect(I$1),2,false)*D1056+vlookup(VLOOKUP(A1056,'Meal Plan Combinations'!A$5:E$17,5,false),indirect(I$1),2,false)*E1056</f>
        <v>3599.095</v>
      </c>
      <c r="G1056" s="173">
        <f>abs(Generate!H$5-F1056)</f>
        <v>529.095</v>
      </c>
    </row>
    <row r="1057">
      <c r="A1057" s="71" t="s">
        <v>59</v>
      </c>
      <c r="B1057" s="71">
        <v>2.5</v>
      </c>
      <c r="C1057" s="71">
        <v>3.0</v>
      </c>
      <c r="D1057" s="71">
        <v>1.0</v>
      </c>
      <c r="E1057" s="71">
        <v>3.0</v>
      </c>
      <c r="F1057" s="172">
        <f>vlookup(VLOOKUP(A1057,'Meal Plan Combinations'!A$5:E$17,2,false),indirect(I$1),2,false)*B1057+vlookup(VLOOKUP(A1057,'Meal Plan Combinations'!A$5:E$17,3,false),indirect(I$1),2,false)*C1057+vlookup(VLOOKUP(A1057,'Meal Plan Combinations'!A$5:E$17,4,false),indirect(I$1),2,false)*D1057+vlookup(VLOOKUP(A1057,'Meal Plan Combinations'!A$5:E$17,5,false),indirect(I$1),2,false)*E1057</f>
        <v>3736.089</v>
      </c>
      <c r="G1057" s="173">
        <f>abs(Generate!H$5-F1057)</f>
        <v>666.089</v>
      </c>
    </row>
    <row r="1058">
      <c r="A1058" s="71" t="s">
        <v>59</v>
      </c>
      <c r="B1058" s="71">
        <v>2.5</v>
      </c>
      <c r="C1058" s="71">
        <v>3.0</v>
      </c>
      <c r="D1058" s="71">
        <v>1.5</v>
      </c>
      <c r="E1058" s="71">
        <v>0.5</v>
      </c>
      <c r="F1058" s="172">
        <f>vlookup(VLOOKUP(A1058,'Meal Plan Combinations'!A$5:E$17,2,false),indirect(I$1),2,false)*B1058+vlookup(VLOOKUP(A1058,'Meal Plan Combinations'!A$5:E$17,3,false),indirect(I$1),2,false)*C1058+vlookup(VLOOKUP(A1058,'Meal Plan Combinations'!A$5:E$17,4,false),indirect(I$1),2,false)*D1058+vlookup(VLOOKUP(A1058,'Meal Plan Combinations'!A$5:E$17,5,false),indirect(I$1),2,false)*E1058</f>
        <v>3303.724</v>
      </c>
      <c r="G1058" s="173">
        <f>abs(Generate!H$5-F1058)</f>
        <v>233.724</v>
      </c>
    </row>
    <row r="1059">
      <c r="A1059" s="71" t="s">
        <v>59</v>
      </c>
      <c r="B1059" s="71">
        <v>2.5</v>
      </c>
      <c r="C1059" s="71">
        <v>3.0</v>
      </c>
      <c r="D1059" s="71">
        <v>1.5</v>
      </c>
      <c r="E1059" s="71">
        <v>1.0</v>
      </c>
      <c r="F1059" s="172">
        <f>vlookup(VLOOKUP(A1059,'Meal Plan Combinations'!A$5:E$17,2,false),indirect(I$1),2,false)*B1059+vlookup(VLOOKUP(A1059,'Meal Plan Combinations'!A$5:E$17,3,false),indirect(I$1),2,false)*C1059+vlookup(VLOOKUP(A1059,'Meal Plan Combinations'!A$5:E$17,4,false),indirect(I$1),2,false)*D1059+vlookup(VLOOKUP(A1059,'Meal Plan Combinations'!A$5:E$17,5,false),indirect(I$1),2,false)*E1059</f>
        <v>3440.718</v>
      </c>
      <c r="G1059" s="173">
        <f>abs(Generate!H$5-F1059)</f>
        <v>370.718</v>
      </c>
    </row>
    <row r="1060">
      <c r="A1060" s="71" t="s">
        <v>59</v>
      </c>
      <c r="B1060" s="71">
        <v>2.5</v>
      </c>
      <c r="C1060" s="71">
        <v>3.0</v>
      </c>
      <c r="D1060" s="71">
        <v>1.5</v>
      </c>
      <c r="E1060" s="71">
        <v>1.5</v>
      </c>
      <c r="F1060" s="172">
        <f>vlookup(VLOOKUP(A1060,'Meal Plan Combinations'!A$5:E$17,2,false),indirect(I$1),2,false)*B1060+vlookup(VLOOKUP(A1060,'Meal Plan Combinations'!A$5:E$17,3,false),indirect(I$1),2,false)*C1060+vlookup(VLOOKUP(A1060,'Meal Plan Combinations'!A$5:E$17,4,false),indirect(I$1),2,false)*D1060+vlookup(VLOOKUP(A1060,'Meal Plan Combinations'!A$5:E$17,5,false),indirect(I$1),2,false)*E1060</f>
        <v>3577.712</v>
      </c>
      <c r="G1060" s="173">
        <f>abs(Generate!H$5-F1060)</f>
        <v>507.712</v>
      </c>
    </row>
    <row r="1061">
      <c r="A1061" s="71" t="s">
        <v>59</v>
      </c>
      <c r="B1061" s="71">
        <v>2.5</v>
      </c>
      <c r="C1061" s="71">
        <v>3.0</v>
      </c>
      <c r="D1061" s="71">
        <v>1.5</v>
      </c>
      <c r="E1061" s="71">
        <v>2.0</v>
      </c>
      <c r="F1061" s="172">
        <f>vlookup(VLOOKUP(A1061,'Meal Plan Combinations'!A$5:E$17,2,false),indirect(I$1),2,false)*B1061+vlookup(VLOOKUP(A1061,'Meal Plan Combinations'!A$5:E$17,3,false),indirect(I$1),2,false)*C1061+vlookup(VLOOKUP(A1061,'Meal Plan Combinations'!A$5:E$17,4,false),indirect(I$1),2,false)*D1061+vlookup(VLOOKUP(A1061,'Meal Plan Combinations'!A$5:E$17,5,false),indirect(I$1),2,false)*E1061</f>
        <v>3714.706</v>
      </c>
      <c r="G1061" s="173">
        <f>abs(Generate!H$5-F1061)</f>
        <v>644.706</v>
      </c>
    </row>
    <row r="1062">
      <c r="A1062" s="71" t="s">
        <v>59</v>
      </c>
      <c r="B1062" s="71">
        <v>2.5</v>
      </c>
      <c r="C1062" s="71">
        <v>3.0</v>
      </c>
      <c r="D1062" s="71">
        <v>1.5</v>
      </c>
      <c r="E1062" s="71">
        <v>2.5</v>
      </c>
      <c r="F1062" s="172">
        <f>vlookup(VLOOKUP(A1062,'Meal Plan Combinations'!A$5:E$17,2,false),indirect(I$1),2,false)*B1062+vlookup(VLOOKUP(A1062,'Meal Plan Combinations'!A$5:E$17,3,false),indirect(I$1),2,false)*C1062+vlookup(VLOOKUP(A1062,'Meal Plan Combinations'!A$5:E$17,4,false),indirect(I$1),2,false)*D1062+vlookup(VLOOKUP(A1062,'Meal Plan Combinations'!A$5:E$17,5,false),indirect(I$1),2,false)*E1062</f>
        <v>3851.7</v>
      </c>
      <c r="G1062" s="173">
        <f>abs(Generate!H$5-F1062)</f>
        <v>781.7</v>
      </c>
    </row>
    <row r="1063">
      <c r="A1063" s="71" t="s">
        <v>59</v>
      </c>
      <c r="B1063" s="71">
        <v>2.5</v>
      </c>
      <c r="C1063" s="71">
        <v>3.0</v>
      </c>
      <c r="D1063" s="71">
        <v>1.5</v>
      </c>
      <c r="E1063" s="71">
        <v>3.0</v>
      </c>
      <c r="F1063" s="172">
        <f>vlookup(VLOOKUP(A1063,'Meal Plan Combinations'!A$5:E$17,2,false),indirect(I$1),2,false)*B1063+vlookup(VLOOKUP(A1063,'Meal Plan Combinations'!A$5:E$17,3,false),indirect(I$1),2,false)*C1063+vlookup(VLOOKUP(A1063,'Meal Plan Combinations'!A$5:E$17,4,false),indirect(I$1),2,false)*D1063+vlookup(VLOOKUP(A1063,'Meal Plan Combinations'!A$5:E$17,5,false),indirect(I$1),2,false)*E1063</f>
        <v>3988.694</v>
      </c>
      <c r="G1063" s="173">
        <f>abs(Generate!H$5-F1063)</f>
        <v>918.694</v>
      </c>
    </row>
    <row r="1064">
      <c r="A1064" s="71" t="s">
        <v>59</v>
      </c>
      <c r="B1064" s="71">
        <v>2.5</v>
      </c>
      <c r="C1064" s="71">
        <v>3.0</v>
      </c>
      <c r="D1064" s="71">
        <v>2.0</v>
      </c>
      <c r="E1064" s="71">
        <v>0.5</v>
      </c>
      <c r="F1064" s="172">
        <f>vlookup(VLOOKUP(A1064,'Meal Plan Combinations'!A$5:E$17,2,false),indirect(I$1),2,false)*B1064+vlookup(VLOOKUP(A1064,'Meal Plan Combinations'!A$5:E$17,3,false),indirect(I$1),2,false)*C1064+vlookup(VLOOKUP(A1064,'Meal Plan Combinations'!A$5:E$17,4,false),indirect(I$1),2,false)*D1064+vlookup(VLOOKUP(A1064,'Meal Plan Combinations'!A$5:E$17,5,false),indirect(I$1),2,false)*E1064</f>
        <v>3556.329</v>
      </c>
      <c r="G1064" s="173">
        <f>abs(Generate!H$5-F1064)</f>
        <v>486.329</v>
      </c>
    </row>
    <row r="1065">
      <c r="A1065" s="71" t="s">
        <v>59</v>
      </c>
      <c r="B1065" s="71">
        <v>2.5</v>
      </c>
      <c r="C1065" s="71">
        <v>3.0</v>
      </c>
      <c r="D1065" s="71">
        <v>2.0</v>
      </c>
      <c r="E1065" s="71">
        <v>1.0</v>
      </c>
      <c r="F1065" s="172">
        <f>vlookup(VLOOKUP(A1065,'Meal Plan Combinations'!A$5:E$17,2,false),indirect(I$1),2,false)*B1065+vlookup(VLOOKUP(A1065,'Meal Plan Combinations'!A$5:E$17,3,false),indirect(I$1),2,false)*C1065+vlookup(VLOOKUP(A1065,'Meal Plan Combinations'!A$5:E$17,4,false),indirect(I$1),2,false)*D1065+vlookup(VLOOKUP(A1065,'Meal Plan Combinations'!A$5:E$17,5,false),indirect(I$1),2,false)*E1065</f>
        <v>3693.323</v>
      </c>
      <c r="G1065" s="173">
        <f>abs(Generate!H$5-F1065)</f>
        <v>623.323</v>
      </c>
    </row>
    <row r="1066">
      <c r="A1066" s="71" t="s">
        <v>59</v>
      </c>
      <c r="B1066" s="71">
        <v>2.5</v>
      </c>
      <c r="C1066" s="71">
        <v>3.0</v>
      </c>
      <c r="D1066" s="71">
        <v>2.0</v>
      </c>
      <c r="E1066" s="71">
        <v>1.5</v>
      </c>
      <c r="F1066" s="172">
        <f>vlookup(VLOOKUP(A1066,'Meal Plan Combinations'!A$5:E$17,2,false),indirect(I$1),2,false)*B1066+vlookup(VLOOKUP(A1066,'Meal Plan Combinations'!A$5:E$17,3,false),indirect(I$1),2,false)*C1066+vlookup(VLOOKUP(A1066,'Meal Plan Combinations'!A$5:E$17,4,false),indirect(I$1),2,false)*D1066+vlookup(VLOOKUP(A1066,'Meal Plan Combinations'!A$5:E$17,5,false),indirect(I$1),2,false)*E1066</f>
        <v>3830.317</v>
      </c>
      <c r="G1066" s="173">
        <f>abs(Generate!H$5-F1066)</f>
        <v>760.317</v>
      </c>
    </row>
    <row r="1067">
      <c r="A1067" s="71" t="s">
        <v>59</v>
      </c>
      <c r="B1067" s="71">
        <v>2.5</v>
      </c>
      <c r="C1067" s="71">
        <v>3.0</v>
      </c>
      <c r="D1067" s="71">
        <v>2.0</v>
      </c>
      <c r="E1067" s="71">
        <v>2.0</v>
      </c>
      <c r="F1067" s="172">
        <f>vlookup(VLOOKUP(A1067,'Meal Plan Combinations'!A$5:E$17,2,false),indirect(I$1),2,false)*B1067+vlookup(VLOOKUP(A1067,'Meal Plan Combinations'!A$5:E$17,3,false),indirect(I$1),2,false)*C1067+vlookup(VLOOKUP(A1067,'Meal Plan Combinations'!A$5:E$17,4,false),indirect(I$1),2,false)*D1067+vlookup(VLOOKUP(A1067,'Meal Plan Combinations'!A$5:E$17,5,false),indirect(I$1),2,false)*E1067</f>
        <v>3967.311</v>
      </c>
      <c r="G1067" s="173">
        <f>abs(Generate!H$5-F1067)</f>
        <v>897.311</v>
      </c>
    </row>
    <row r="1068">
      <c r="A1068" s="71" t="s">
        <v>59</v>
      </c>
      <c r="B1068" s="71">
        <v>2.5</v>
      </c>
      <c r="C1068" s="71">
        <v>3.0</v>
      </c>
      <c r="D1068" s="71">
        <v>2.0</v>
      </c>
      <c r="E1068" s="71">
        <v>2.5</v>
      </c>
      <c r="F1068" s="172">
        <f>vlookup(VLOOKUP(A1068,'Meal Plan Combinations'!A$5:E$17,2,false),indirect(I$1),2,false)*B1068+vlookup(VLOOKUP(A1068,'Meal Plan Combinations'!A$5:E$17,3,false),indirect(I$1),2,false)*C1068+vlookup(VLOOKUP(A1068,'Meal Plan Combinations'!A$5:E$17,4,false),indirect(I$1),2,false)*D1068+vlookup(VLOOKUP(A1068,'Meal Plan Combinations'!A$5:E$17,5,false),indirect(I$1),2,false)*E1068</f>
        <v>4104.305</v>
      </c>
      <c r="G1068" s="173">
        <f>abs(Generate!H$5-F1068)</f>
        <v>1034.305</v>
      </c>
    </row>
    <row r="1069">
      <c r="A1069" s="71" t="s">
        <v>59</v>
      </c>
      <c r="B1069" s="71">
        <v>2.5</v>
      </c>
      <c r="C1069" s="71">
        <v>3.0</v>
      </c>
      <c r="D1069" s="71">
        <v>2.0</v>
      </c>
      <c r="E1069" s="71">
        <v>3.0</v>
      </c>
      <c r="F1069" s="172">
        <f>vlookup(VLOOKUP(A1069,'Meal Plan Combinations'!A$5:E$17,2,false),indirect(I$1),2,false)*B1069+vlookup(VLOOKUP(A1069,'Meal Plan Combinations'!A$5:E$17,3,false),indirect(I$1),2,false)*C1069+vlookup(VLOOKUP(A1069,'Meal Plan Combinations'!A$5:E$17,4,false),indirect(I$1),2,false)*D1069+vlookup(VLOOKUP(A1069,'Meal Plan Combinations'!A$5:E$17,5,false),indirect(I$1),2,false)*E1069</f>
        <v>4241.299</v>
      </c>
      <c r="G1069" s="173">
        <f>abs(Generate!H$5-F1069)</f>
        <v>1171.299</v>
      </c>
    </row>
    <row r="1070">
      <c r="A1070" s="71" t="s">
        <v>59</v>
      </c>
      <c r="B1070" s="71">
        <v>2.5</v>
      </c>
      <c r="C1070" s="71">
        <v>3.0</v>
      </c>
      <c r="D1070" s="71">
        <v>2.5</v>
      </c>
      <c r="E1070" s="71">
        <v>0.5</v>
      </c>
      <c r="F1070" s="172">
        <f>vlookup(VLOOKUP(A1070,'Meal Plan Combinations'!A$5:E$17,2,false),indirect(I$1),2,false)*B1070+vlookup(VLOOKUP(A1070,'Meal Plan Combinations'!A$5:E$17,3,false),indirect(I$1),2,false)*C1070+vlookup(VLOOKUP(A1070,'Meal Plan Combinations'!A$5:E$17,4,false),indirect(I$1),2,false)*D1070+vlookup(VLOOKUP(A1070,'Meal Plan Combinations'!A$5:E$17,5,false),indirect(I$1),2,false)*E1070</f>
        <v>3808.934</v>
      </c>
      <c r="G1070" s="173">
        <f>abs(Generate!H$5-F1070)</f>
        <v>738.934</v>
      </c>
    </row>
    <row r="1071">
      <c r="A1071" s="71" t="s">
        <v>59</v>
      </c>
      <c r="B1071" s="71">
        <v>2.5</v>
      </c>
      <c r="C1071" s="71">
        <v>3.0</v>
      </c>
      <c r="D1071" s="71">
        <v>2.5</v>
      </c>
      <c r="E1071" s="71">
        <v>1.0</v>
      </c>
      <c r="F1071" s="172">
        <f>vlookup(VLOOKUP(A1071,'Meal Plan Combinations'!A$5:E$17,2,false),indirect(I$1),2,false)*B1071+vlookup(VLOOKUP(A1071,'Meal Plan Combinations'!A$5:E$17,3,false),indirect(I$1),2,false)*C1071+vlookup(VLOOKUP(A1071,'Meal Plan Combinations'!A$5:E$17,4,false),indirect(I$1),2,false)*D1071+vlookup(VLOOKUP(A1071,'Meal Plan Combinations'!A$5:E$17,5,false),indirect(I$1),2,false)*E1071</f>
        <v>3945.928</v>
      </c>
      <c r="G1071" s="173">
        <f>abs(Generate!H$5-F1071)</f>
        <v>875.928</v>
      </c>
    </row>
    <row r="1072">
      <c r="A1072" s="71" t="s">
        <v>59</v>
      </c>
      <c r="B1072" s="71">
        <v>2.5</v>
      </c>
      <c r="C1072" s="71">
        <v>3.0</v>
      </c>
      <c r="D1072" s="71">
        <v>2.5</v>
      </c>
      <c r="E1072" s="71">
        <v>1.5</v>
      </c>
      <c r="F1072" s="172">
        <f>vlookup(VLOOKUP(A1072,'Meal Plan Combinations'!A$5:E$17,2,false),indirect(I$1),2,false)*B1072+vlookup(VLOOKUP(A1072,'Meal Plan Combinations'!A$5:E$17,3,false),indirect(I$1),2,false)*C1072+vlookup(VLOOKUP(A1072,'Meal Plan Combinations'!A$5:E$17,4,false),indirect(I$1),2,false)*D1072+vlookup(VLOOKUP(A1072,'Meal Plan Combinations'!A$5:E$17,5,false),indirect(I$1),2,false)*E1072</f>
        <v>4082.922</v>
      </c>
      <c r="G1072" s="173">
        <f>abs(Generate!H$5-F1072)</f>
        <v>1012.922</v>
      </c>
    </row>
    <row r="1073">
      <c r="A1073" s="71" t="s">
        <v>59</v>
      </c>
      <c r="B1073" s="71">
        <v>2.5</v>
      </c>
      <c r="C1073" s="71">
        <v>3.0</v>
      </c>
      <c r="D1073" s="71">
        <v>2.5</v>
      </c>
      <c r="E1073" s="71">
        <v>2.0</v>
      </c>
      <c r="F1073" s="172">
        <f>vlookup(VLOOKUP(A1073,'Meal Plan Combinations'!A$5:E$17,2,false),indirect(I$1),2,false)*B1073+vlookup(VLOOKUP(A1073,'Meal Plan Combinations'!A$5:E$17,3,false),indirect(I$1),2,false)*C1073+vlookup(VLOOKUP(A1073,'Meal Plan Combinations'!A$5:E$17,4,false),indirect(I$1),2,false)*D1073+vlookup(VLOOKUP(A1073,'Meal Plan Combinations'!A$5:E$17,5,false),indirect(I$1),2,false)*E1073</f>
        <v>4219.916</v>
      </c>
      <c r="G1073" s="173">
        <f>abs(Generate!H$5-F1073)</f>
        <v>1149.916</v>
      </c>
    </row>
    <row r="1074">
      <c r="A1074" s="71" t="s">
        <v>59</v>
      </c>
      <c r="B1074" s="71">
        <v>2.5</v>
      </c>
      <c r="C1074" s="71">
        <v>3.0</v>
      </c>
      <c r="D1074" s="71">
        <v>2.5</v>
      </c>
      <c r="E1074" s="71">
        <v>2.5</v>
      </c>
      <c r="F1074" s="172">
        <f>vlookup(VLOOKUP(A1074,'Meal Plan Combinations'!A$5:E$17,2,false),indirect(I$1),2,false)*B1074+vlookup(VLOOKUP(A1074,'Meal Plan Combinations'!A$5:E$17,3,false),indirect(I$1),2,false)*C1074+vlookup(VLOOKUP(A1074,'Meal Plan Combinations'!A$5:E$17,4,false),indirect(I$1),2,false)*D1074+vlookup(VLOOKUP(A1074,'Meal Plan Combinations'!A$5:E$17,5,false),indirect(I$1),2,false)*E1074</f>
        <v>4356.91</v>
      </c>
      <c r="G1074" s="173">
        <f>abs(Generate!H$5-F1074)</f>
        <v>1286.91</v>
      </c>
    </row>
    <row r="1075">
      <c r="A1075" s="71" t="s">
        <v>59</v>
      </c>
      <c r="B1075" s="71">
        <v>2.5</v>
      </c>
      <c r="C1075" s="71">
        <v>3.0</v>
      </c>
      <c r="D1075" s="71">
        <v>2.5</v>
      </c>
      <c r="E1075" s="71">
        <v>3.0</v>
      </c>
      <c r="F1075" s="172">
        <f>vlookup(VLOOKUP(A1075,'Meal Plan Combinations'!A$5:E$17,2,false),indirect(I$1),2,false)*B1075+vlookup(VLOOKUP(A1075,'Meal Plan Combinations'!A$5:E$17,3,false),indirect(I$1),2,false)*C1075+vlookup(VLOOKUP(A1075,'Meal Plan Combinations'!A$5:E$17,4,false),indirect(I$1),2,false)*D1075+vlookup(VLOOKUP(A1075,'Meal Plan Combinations'!A$5:E$17,5,false),indirect(I$1),2,false)*E1075</f>
        <v>4493.904</v>
      </c>
      <c r="G1075" s="173">
        <f>abs(Generate!H$5-F1075)</f>
        <v>1423.904</v>
      </c>
    </row>
    <row r="1076">
      <c r="A1076" s="71" t="s">
        <v>59</v>
      </c>
      <c r="B1076" s="71">
        <v>2.5</v>
      </c>
      <c r="C1076" s="71">
        <v>3.0</v>
      </c>
      <c r="D1076" s="71">
        <v>3.0</v>
      </c>
      <c r="E1076" s="71">
        <v>0.5</v>
      </c>
      <c r="F1076" s="172">
        <f>vlookup(VLOOKUP(A1076,'Meal Plan Combinations'!A$5:E$17,2,false),indirect(I$1),2,false)*B1076+vlookup(VLOOKUP(A1076,'Meal Plan Combinations'!A$5:E$17,3,false),indirect(I$1),2,false)*C1076+vlookup(VLOOKUP(A1076,'Meal Plan Combinations'!A$5:E$17,4,false),indirect(I$1),2,false)*D1076+vlookup(VLOOKUP(A1076,'Meal Plan Combinations'!A$5:E$17,5,false),indirect(I$1),2,false)*E1076</f>
        <v>4061.539</v>
      </c>
      <c r="G1076" s="173">
        <f>abs(Generate!H$5-F1076)</f>
        <v>991.539</v>
      </c>
    </row>
    <row r="1077">
      <c r="A1077" s="71" t="s">
        <v>59</v>
      </c>
      <c r="B1077" s="71">
        <v>2.5</v>
      </c>
      <c r="C1077" s="71">
        <v>3.0</v>
      </c>
      <c r="D1077" s="71">
        <v>3.0</v>
      </c>
      <c r="E1077" s="71">
        <v>1.0</v>
      </c>
      <c r="F1077" s="172">
        <f>vlookup(VLOOKUP(A1077,'Meal Plan Combinations'!A$5:E$17,2,false),indirect(I$1),2,false)*B1077+vlookup(VLOOKUP(A1077,'Meal Plan Combinations'!A$5:E$17,3,false),indirect(I$1),2,false)*C1077+vlookup(VLOOKUP(A1077,'Meal Plan Combinations'!A$5:E$17,4,false),indirect(I$1),2,false)*D1077+vlookup(VLOOKUP(A1077,'Meal Plan Combinations'!A$5:E$17,5,false),indirect(I$1),2,false)*E1077</f>
        <v>4198.533</v>
      </c>
      <c r="G1077" s="173">
        <f>abs(Generate!H$5-F1077)</f>
        <v>1128.533</v>
      </c>
    </row>
    <row r="1078">
      <c r="A1078" s="71" t="s">
        <v>59</v>
      </c>
      <c r="B1078" s="71">
        <v>2.5</v>
      </c>
      <c r="C1078" s="71">
        <v>3.0</v>
      </c>
      <c r="D1078" s="71">
        <v>3.0</v>
      </c>
      <c r="E1078" s="71">
        <v>1.5</v>
      </c>
      <c r="F1078" s="172">
        <f>vlookup(VLOOKUP(A1078,'Meal Plan Combinations'!A$5:E$17,2,false),indirect(I$1),2,false)*B1078+vlookup(VLOOKUP(A1078,'Meal Plan Combinations'!A$5:E$17,3,false),indirect(I$1),2,false)*C1078+vlookup(VLOOKUP(A1078,'Meal Plan Combinations'!A$5:E$17,4,false),indirect(I$1),2,false)*D1078+vlookup(VLOOKUP(A1078,'Meal Plan Combinations'!A$5:E$17,5,false),indirect(I$1),2,false)*E1078</f>
        <v>4335.527</v>
      </c>
      <c r="G1078" s="173">
        <f>abs(Generate!H$5-F1078)</f>
        <v>1265.527</v>
      </c>
    </row>
    <row r="1079">
      <c r="A1079" s="71" t="s">
        <v>59</v>
      </c>
      <c r="B1079" s="71">
        <v>2.5</v>
      </c>
      <c r="C1079" s="71">
        <v>3.0</v>
      </c>
      <c r="D1079" s="71">
        <v>3.0</v>
      </c>
      <c r="E1079" s="71">
        <v>2.0</v>
      </c>
      <c r="F1079" s="172">
        <f>vlookup(VLOOKUP(A1079,'Meal Plan Combinations'!A$5:E$17,2,false),indirect(I$1),2,false)*B1079+vlookup(VLOOKUP(A1079,'Meal Plan Combinations'!A$5:E$17,3,false),indirect(I$1),2,false)*C1079+vlookup(VLOOKUP(A1079,'Meal Plan Combinations'!A$5:E$17,4,false),indirect(I$1),2,false)*D1079+vlookup(VLOOKUP(A1079,'Meal Plan Combinations'!A$5:E$17,5,false),indirect(I$1),2,false)*E1079</f>
        <v>4472.521</v>
      </c>
      <c r="G1079" s="173">
        <f>abs(Generate!H$5-F1079)</f>
        <v>1402.521</v>
      </c>
    </row>
    <row r="1080">
      <c r="A1080" s="71" t="s">
        <v>59</v>
      </c>
      <c r="B1080" s="71">
        <v>2.5</v>
      </c>
      <c r="C1080" s="71">
        <v>3.0</v>
      </c>
      <c r="D1080" s="71">
        <v>3.0</v>
      </c>
      <c r="E1080" s="71">
        <v>2.5</v>
      </c>
      <c r="F1080" s="172">
        <f>vlookup(VLOOKUP(A1080,'Meal Plan Combinations'!A$5:E$17,2,false),indirect(I$1),2,false)*B1080+vlookup(VLOOKUP(A1080,'Meal Plan Combinations'!A$5:E$17,3,false),indirect(I$1),2,false)*C1080+vlookup(VLOOKUP(A1080,'Meal Plan Combinations'!A$5:E$17,4,false),indirect(I$1),2,false)*D1080+vlookup(VLOOKUP(A1080,'Meal Plan Combinations'!A$5:E$17,5,false),indirect(I$1),2,false)*E1080</f>
        <v>4609.515</v>
      </c>
      <c r="G1080" s="173">
        <f>abs(Generate!H$5-F1080)</f>
        <v>1539.515</v>
      </c>
    </row>
    <row r="1081">
      <c r="A1081" s="71" t="s">
        <v>59</v>
      </c>
      <c r="B1081" s="71">
        <v>2.5</v>
      </c>
      <c r="C1081" s="71">
        <v>3.0</v>
      </c>
      <c r="D1081" s="71">
        <v>3.0</v>
      </c>
      <c r="E1081" s="71">
        <v>3.0</v>
      </c>
      <c r="F1081" s="172">
        <f>vlookup(VLOOKUP(A1081,'Meal Plan Combinations'!A$5:E$17,2,false),indirect(I$1),2,false)*B1081+vlookup(VLOOKUP(A1081,'Meal Plan Combinations'!A$5:E$17,3,false),indirect(I$1),2,false)*C1081+vlookup(VLOOKUP(A1081,'Meal Plan Combinations'!A$5:E$17,4,false),indirect(I$1),2,false)*D1081+vlookup(VLOOKUP(A1081,'Meal Plan Combinations'!A$5:E$17,5,false),indirect(I$1),2,false)*E1081</f>
        <v>4746.509</v>
      </c>
      <c r="G1081" s="173">
        <f>abs(Generate!H$5-F1081)</f>
        <v>1676.509</v>
      </c>
    </row>
    <row r="1082">
      <c r="A1082" s="71" t="s">
        <v>59</v>
      </c>
      <c r="B1082" s="71">
        <v>3.0</v>
      </c>
      <c r="C1082" s="71">
        <v>0.5</v>
      </c>
      <c r="D1082" s="71">
        <v>0.5</v>
      </c>
      <c r="E1082" s="71">
        <v>0.5</v>
      </c>
      <c r="F1082" s="172">
        <f>vlookup(VLOOKUP(A1082,'Meal Plan Combinations'!A$5:E$17,2,false),indirect(I$1),2,false)*B1082+vlookup(VLOOKUP(A1082,'Meal Plan Combinations'!A$5:E$17,3,false),indirect(I$1),2,false)*C1082+vlookup(VLOOKUP(A1082,'Meal Plan Combinations'!A$5:E$17,4,false),indirect(I$1),2,false)*D1082+vlookup(VLOOKUP(A1082,'Meal Plan Combinations'!A$5:E$17,5,false),indirect(I$1),2,false)*E1082</f>
        <v>1869.859</v>
      </c>
      <c r="G1082" s="173">
        <f>abs(Generate!H$5-F1082)</f>
        <v>1200.141</v>
      </c>
    </row>
    <row r="1083">
      <c r="A1083" s="71" t="s">
        <v>59</v>
      </c>
      <c r="B1083" s="71">
        <v>3.0</v>
      </c>
      <c r="C1083" s="71">
        <v>0.5</v>
      </c>
      <c r="D1083" s="71">
        <v>0.5</v>
      </c>
      <c r="E1083" s="71">
        <v>1.0</v>
      </c>
      <c r="F1083" s="172">
        <f>vlookup(VLOOKUP(A1083,'Meal Plan Combinations'!A$5:E$17,2,false),indirect(I$1),2,false)*B1083+vlookup(VLOOKUP(A1083,'Meal Plan Combinations'!A$5:E$17,3,false),indirect(I$1),2,false)*C1083+vlookup(VLOOKUP(A1083,'Meal Plan Combinations'!A$5:E$17,4,false),indirect(I$1),2,false)*D1083+vlookup(VLOOKUP(A1083,'Meal Plan Combinations'!A$5:E$17,5,false),indirect(I$1),2,false)*E1083</f>
        <v>2006.853</v>
      </c>
      <c r="G1083" s="173">
        <f>abs(Generate!H$5-F1083)</f>
        <v>1063.147</v>
      </c>
    </row>
    <row r="1084">
      <c r="A1084" s="71" t="s">
        <v>59</v>
      </c>
      <c r="B1084" s="71">
        <v>3.0</v>
      </c>
      <c r="C1084" s="71">
        <v>0.5</v>
      </c>
      <c r="D1084" s="71">
        <v>0.5</v>
      </c>
      <c r="E1084" s="71">
        <v>1.5</v>
      </c>
      <c r="F1084" s="172">
        <f>vlookup(VLOOKUP(A1084,'Meal Plan Combinations'!A$5:E$17,2,false),indirect(I$1),2,false)*B1084+vlookup(VLOOKUP(A1084,'Meal Plan Combinations'!A$5:E$17,3,false),indirect(I$1),2,false)*C1084+vlookup(VLOOKUP(A1084,'Meal Plan Combinations'!A$5:E$17,4,false),indirect(I$1),2,false)*D1084+vlookup(VLOOKUP(A1084,'Meal Plan Combinations'!A$5:E$17,5,false),indirect(I$1),2,false)*E1084</f>
        <v>2143.847</v>
      </c>
      <c r="G1084" s="173">
        <f>abs(Generate!H$5-F1084)</f>
        <v>926.153</v>
      </c>
    </row>
    <row r="1085">
      <c r="A1085" s="71" t="s">
        <v>59</v>
      </c>
      <c r="B1085" s="71">
        <v>3.0</v>
      </c>
      <c r="C1085" s="71">
        <v>0.5</v>
      </c>
      <c r="D1085" s="71">
        <v>0.5</v>
      </c>
      <c r="E1085" s="71">
        <v>2.0</v>
      </c>
      <c r="F1085" s="172">
        <f>vlookup(VLOOKUP(A1085,'Meal Plan Combinations'!A$5:E$17,2,false),indirect(I$1),2,false)*B1085+vlookup(VLOOKUP(A1085,'Meal Plan Combinations'!A$5:E$17,3,false),indirect(I$1),2,false)*C1085+vlookup(VLOOKUP(A1085,'Meal Plan Combinations'!A$5:E$17,4,false),indirect(I$1),2,false)*D1085+vlookup(VLOOKUP(A1085,'Meal Plan Combinations'!A$5:E$17,5,false),indirect(I$1),2,false)*E1085</f>
        <v>2280.841</v>
      </c>
      <c r="G1085" s="173">
        <f>abs(Generate!H$5-F1085)</f>
        <v>789.159</v>
      </c>
    </row>
    <row r="1086">
      <c r="A1086" s="71" t="s">
        <v>59</v>
      </c>
      <c r="B1086" s="71">
        <v>3.0</v>
      </c>
      <c r="C1086" s="71">
        <v>0.5</v>
      </c>
      <c r="D1086" s="71">
        <v>0.5</v>
      </c>
      <c r="E1086" s="71">
        <v>2.5</v>
      </c>
      <c r="F1086" s="172">
        <f>vlookup(VLOOKUP(A1086,'Meal Plan Combinations'!A$5:E$17,2,false),indirect(I$1),2,false)*B1086+vlookup(VLOOKUP(A1086,'Meal Plan Combinations'!A$5:E$17,3,false),indirect(I$1),2,false)*C1086+vlookup(VLOOKUP(A1086,'Meal Plan Combinations'!A$5:E$17,4,false),indirect(I$1),2,false)*D1086+vlookup(VLOOKUP(A1086,'Meal Plan Combinations'!A$5:E$17,5,false),indirect(I$1),2,false)*E1086</f>
        <v>2417.835</v>
      </c>
      <c r="G1086" s="173">
        <f>abs(Generate!H$5-F1086)</f>
        <v>652.165</v>
      </c>
    </row>
    <row r="1087">
      <c r="A1087" s="71" t="s">
        <v>59</v>
      </c>
      <c r="B1087" s="71">
        <v>3.0</v>
      </c>
      <c r="C1087" s="71">
        <v>0.5</v>
      </c>
      <c r="D1087" s="71">
        <v>0.5</v>
      </c>
      <c r="E1087" s="71">
        <v>3.0</v>
      </c>
      <c r="F1087" s="172">
        <f>vlookup(VLOOKUP(A1087,'Meal Plan Combinations'!A$5:E$17,2,false),indirect(I$1),2,false)*B1087+vlookup(VLOOKUP(A1087,'Meal Plan Combinations'!A$5:E$17,3,false),indirect(I$1),2,false)*C1087+vlookup(VLOOKUP(A1087,'Meal Plan Combinations'!A$5:E$17,4,false),indirect(I$1),2,false)*D1087+vlookup(VLOOKUP(A1087,'Meal Plan Combinations'!A$5:E$17,5,false),indirect(I$1),2,false)*E1087</f>
        <v>2554.829</v>
      </c>
      <c r="G1087" s="173">
        <f>abs(Generate!H$5-F1087)</f>
        <v>515.171</v>
      </c>
    </row>
    <row r="1088">
      <c r="A1088" s="71" t="s">
        <v>59</v>
      </c>
      <c r="B1088" s="71">
        <v>3.0</v>
      </c>
      <c r="C1088" s="71">
        <v>0.5</v>
      </c>
      <c r="D1088" s="71">
        <v>1.0</v>
      </c>
      <c r="E1088" s="71">
        <v>0.5</v>
      </c>
      <c r="F1088" s="172">
        <f>vlookup(VLOOKUP(A1088,'Meal Plan Combinations'!A$5:E$17,2,false),indirect(I$1),2,false)*B1088+vlookup(VLOOKUP(A1088,'Meal Plan Combinations'!A$5:E$17,3,false),indirect(I$1),2,false)*C1088+vlookup(VLOOKUP(A1088,'Meal Plan Combinations'!A$5:E$17,4,false),indirect(I$1),2,false)*D1088+vlookup(VLOOKUP(A1088,'Meal Plan Combinations'!A$5:E$17,5,false),indirect(I$1),2,false)*E1088</f>
        <v>2122.464</v>
      </c>
      <c r="G1088" s="173">
        <f>abs(Generate!H$5-F1088)</f>
        <v>947.536</v>
      </c>
    </row>
    <row r="1089">
      <c r="A1089" s="71" t="s">
        <v>59</v>
      </c>
      <c r="B1089" s="71">
        <v>3.0</v>
      </c>
      <c r="C1089" s="71">
        <v>0.5</v>
      </c>
      <c r="D1089" s="71">
        <v>1.0</v>
      </c>
      <c r="E1089" s="71">
        <v>1.0</v>
      </c>
      <c r="F1089" s="172">
        <f>vlookup(VLOOKUP(A1089,'Meal Plan Combinations'!A$5:E$17,2,false),indirect(I$1),2,false)*B1089+vlookup(VLOOKUP(A1089,'Meal Plan Combinations'!A$5:E$17,3,false),indirect(I$1),2,false)*C1089+vlookup(VLOOKUP(A1089,'Meal Plan Combinations'!A$5:E$17,4,false),indirect(I$1),2,false)*D1089+vlookup(VLOOKUP(A1089,'Meal Plan Combinations'!A$5:E$17,5,false),indirect(I$1),2,false)*E1089</f>
        <v>2259.458</v>
      </c>
      <c r="G1089" s="173">
        <f>abs(Generate!H$5-F1089)</f>
        <v>810.542</v>
      </c>
    </row>
    <row r="1090">
      <c r="A1090" s="71" t="s">
        <v>59</v>
      </c>
      <c r="B1090" s="71">
        <v>3.0</v>
      </c>
      <c r="C1090" s="71">
        <v>0.5</v>
      </c>
      <c r="D1090" s="71">
        <v>1.0</v>
      </c>
      <c r="E1090" s="71">
        <v>1.5</v>
      </c>
      <c r="F1090" s="172">
        <f>vlookup(VLOOKUP(A1090,'Meal Plan Combinations'!A$5:E$17,2,false),indirect(I$1),2,false)*B1090+vlookup(VLOOKUP(A1090,'Meal Plan Combinations'!A$5:E$17,3,false),indirect(I$1),2,false)*C1090+vlookup(VLOOKUP(A1090,'Meal Plan Combinations'!A$5:E$17,4,false),indirect(I$1),2,false)*D1090+vlookup(VLOOKUP(A1090,'Meal Plan Combinations'!A$5:E$17,5,false),indirect(I$1),2,false)*E1090</f>
        <v>2396.452</v>
      </c>
      <c r="G1090" s="173">
        <f>abs(Generate!H$5-F1090)</f>
        <v>673.548</v>
      </c>
    </row>
    <row r="1091">
      <c r="A1091" s="71" t="s">
        <v>59</v>
      </c>
      <c r="B1091" s="71">
        <v>3.0</v>
      </c>
      <c r="C1091" s="71">
        <v>0.5</v>
      </c>
      <c r="D1091" s="71">
        <v>1.0</v>
      </c>
      <c r="E1091" s="71">
        <v>2.0</v>
      </c>
      <c r="F1091" s="172">
        <f>vlookup(VLOOKUP(A1091,'Meal Plan Combinations'!A$5:E$17,2,false),indirect(I$1),2,false)*B1091+vlookup(VLOOKUP(A1091,'Meal Plan Combinations'!A$5:E$17,3,false),indirect(I$1),2,false)*C1091+vlookup(VLOOKUP(A1091,'Meal Plan Combinations'!A$5:E$17,4,false),indirect(I$1),2,false)*D1091+vlookup(VLOOKUP(A1091,'Meal Plan Combinations'!A$5:E$17,5,false),indirect(I$1),2,false)*E1091</f>
        <v>2533.446</v>
      </c>
      <c r="G1091" s="173">
        <f>abs(Generate!H$5-F1091)</f>
        <v>536.554</v>
      </c>
    </row>
    <row r="1092">
      <c r="A1092" s="71" t="s">
        <v>59</v>
      </c>
      <c r="B1092" s="71">
        <v>3.0</v>
      </c>
      <c r="C1092" s="71">
        <v>0.5</v>
      </c>
      <c r="D1092" s="71">
        <v>1.0</v>
      </c>
      <c r="E1092" s="71">
        <v>2.5</v>
      </c>
      <c r="F1092" s="172">
        <f>vlookup(VLOOKUP(A1092,'Meal Plan Combinations'!A$5:E$17,2,false),indirect(I$1),2,false)*B1092+vlookup(VLOOKUP(A1092,'Meal Plan Combinations'!A$5:E$17,3,false),indirect(I$1),2,false)*C1092+vlookup(VLOOKUP(A1092,'Meal Plan Combinations'!A$5:E$17,4,false),indirect(I$1),2,false)*D1092+vlookup(VLOOKUP(A1092,'Meal Plan Combinations'!A$5:E$17,5,false),indirect(I$1),2,false)*E1092</f>
        <v>2670.44</v>
      </c>
      <c r="G1092" s="173">
        <f>abs(Generate!H$5-F1092)</f>
        <v>399.56</v>
      </c>
    </row>
    <row r="1093">
      <c r="A1093" s="71" t="s">
        <v>59</v>
      </c>
      <c r="B1093" s="71">
        <v>3.0</v>
      </c>
      <c r="C1093" s="71">
        <v>0.5</v>
      </c>
      <c r="D1093" s="71">
        <v>1.0</v>
      </c>
      <c r="E1093" s="71">
        <v>3.0</v>
      </c>
      <c r="F1093" s="172">
        <f>vlookup(VLOOKUP(A1093,'Meal Plan Combinations'!A$5:E$17,2,false),indirect(I$1),2,false)*B1093+vlookup(VLOOKUP(A1093,'Meal Plan Combinations'!A$5:E$17,3,false),indirect(I$1),2,false)*C1093+vlookup(VLOOKUP(A1093,'Meal Plan Combinations'!A$5:E$17,4,false),indirect(I$1),2,false)*D1093+vlookup(VLOOKUP(A1093,'Meal Plan Combinations'!A$5:E$17,5,false),indirect(I$1),2,false)*E1093</f>
        <v>2807.434</v>
      </c>
      <c r="G1093" s="173">
        <f>abs(Generate!H$5-F1093)</f>
        <v>262.566</v>
      </c>
    </row>
    <row r="1094">
      <c r="A1094" s="71" t="s">
        <v>59</v>
      </c>
      <c r="B1094" s="71">
        <v>3.0</v>
      </c>
      <c r="C1094" s="71">
        <v>0.5</v>
      </c>
      <c r="D1094" s="71">
        <v>1.5</v>
      </c>
      <c r="E1094" s="71">
        <v>0.5</v>
      </c>
      <c r="F1094" s="172">
        <f>vlookup(VLOOKUP(A1094,'Meal Plan Combinations'!A$5:E$17,2,false),indirect(I$1),2,false)*B1094+vlookup(VLOOKUP(A1094,'Meal Plan Combinations'!A$5:E$17,3,false),indirect(I$1),2,false)*C1094+vlookup(VLOOKUP(A1094,'Meal Plan Combinations'!A$5:E$17,4,false),indirect(I$1),2,false)*D1094+vlookup(VLOOKUP(A1094,'Meal Plan Combinations'!A$5:E$17,5,false),indirect(I$1),2,false)*E1094</f>
        <v>2375.069</v>
      </c>
      <c r="G1094" s="173">
        <f>abs(Generate!H$5-F1094)</f>
        <v>694.931</v>
      </c>
    </row>
    <row r="1095">
      <c r="A1095" s="71" t="s">
        <v>59</v>
      </c>
      <c r="B1095" s="71">
        <v>3.0</v>
      </c>
      <c r="C1095" s="71">
        <v>0.5</v>
      </c>
      <c r="D1095" s="71">
        <v>1.5</v>
      </c>
      <c r="E1095" s="71">
        <v>1.0</v>
      </c>
      <c r="F1095" s="172">
        <f>vlookup(VLOOKUP(A1095,'Meal Plan Combinations'!A$5:E$17,2,false),indirect(I$1),2,false)*B1095+vlookup(VLOOKUP(A1095,'Meal Plan Combinations'!A$5:E$17,3,false),indirect(I$1),2,false)*C1095+vlookup(VLOOKUP(A1095,'Meal Plan Combinations'!A$5:E$17,4,false),indirect(I$1),2,false)*D1095+vlookup(VLOOKUP(A1095,'Meal Plan Combinations'!A$5:E$17,5,false),indirect(I$1),2,false)*E1095</f>
        <v>2512.063</v>
      </c>
      <c r="G1095" s="173">
        <f>abs(Generate!H$5-F1095)</f>
        <v>557.937</v>
      </c>
    </row>
    <row r="1096">
      <c r="A1096" s="71" t="s">
        <v>59</v>
      </c>
      <c r="B1096" s="71">
        <v>3.0</v>
      </c>
      <c r="C1096" s="71">
        <v>0.5</v>
      </c>
      <c r="D1096" s="71">
        <v>1.5</v>
      </c>
      <c r="E1096" s="71">
        <v>1.5</v>
      </c>
      <c r="F1096" s="172">
        <f>vlookup(VLOOKUP(A1096,'Meal Plan Combinations'!A$5:E$17,2,false),indirect(I$1),2,false)*B1096+vlookup(VLOOKUP(A1096,'Meal Plan Combinations'!A$5:E$17,3,false),indirect(I$1),2,false)*C1096+vlookup(VLOOKUP(A1096,'Meal Plan Combinations'!A$5:E$17,4,false),indirect(I$1),2,false)*D1096+vlookup(VLOOKUP(A1096,'Meal Plan Combinations'!A$5:E$17,5,false),indirect(I$1),2,false)*E1096</f>
        <v>2649.057</v>
      </c>
      <c r="G1096" s="173">
        <f>abs(Generate!H$5-F1096)</f>
        <v>420.943</v>
      </c>
    </row>
    <row r="1097">
      <c r="A1097" s="71" t="s">
        <v>59</v>
      </c>
      <c r="B1097" s="71">
        <v>3.0</v>
      </c>
      <c r="C1097" s="71">
        <v>0.5</v>
      </c>
      <c r="D1097" s="71">
        <v>1.5</v>
      </c>
      <c r="E1097" s="71">
        <v>2.0</v>
      </c>
      <c r="F1097" s="172">
        <f>vlookup(VLOOKUP(A1097,'Meal Plan Combinations'!A$5:E$17,2,false),indirect(I$1),2,false)*B1097+vlookup(VLOOKUP(A1097,'Meal Plan Combinations'!A$5:E$17,3,false),indirect(I$1),2,false)*C1097+vlookup(VLOOKUP(A1097,'Meal Plan Combinations'!A$5:E$17,4,false),indirect(I$1),2,false)*D1097+vlookup(VLOOKUP(A1097,'Meal Plan Combinations'!A$5:E$17,5,false),indirect(I$1),2,false)*E1097</f>
        <v>2786.051</v>
      </c>
      <c r="G1097" s="173">
        <f>abs(Generate!H$5-F1097)</f>
        <v>283.949</v>
      </c>
    </row>
    <row r="1098">
      <c r="A1098" s="71" t="s">
        <v>59</v>
      </c>
      <c r="B1098" s="71">
        <v>3.0</v>
      </c>
      <c r="C1098" s="71">
        <v>0.5</v>
      </c>
      <c r="D1098" s="71">
        <v>1.5</v>
      </c>
      <c r="E1098" s="71">
        <v>2.5</v>
      </c>
      <c r="F1098" s="172">
        <f>vlookup(VLOOKUP(A1098,'Meal Plan Combinations'!A$5:E$17,2,false),indirect(I$1),2,false)*B1098+vlookup(VLOOKUP(A1098,'Meal Plan Combinations'!A$5:E$17,3,false),indirect(I$1),2,false)*C1098+vlookup(VLOOKUP(A1098,'Meal Plan Combinations'!A$5:E$17,4,false),indirect(I$1),2,false)*D1098+vlookup(VLOOKUP(A1098,'Meal Plan Combinations'!A$5:E$17,5,false),indirect(I$1),2,false)*E1098</f>
        <v>2923.045</v>
      </c>
      <c r="G1098" s="173">
        <f>abs(Generate!H$5-F1098)</f>
        <v>146.955</v>
      </c>
    </row>
    <row r="1099">
      <c r="A1099" s="71" t="s">
        <v>59</v>
      </c>
      <c r="B1099" s="71">
        <v>3.0</v>
      </c>
      <c r="C1099" s="71">
        <v>0.5</v>
      </c>
      <c r="D1099" s="71">
        <v>1.5</v>
      </c>
      <c r="E1099" s="71">
        <v>3.0</v>
      </c>
      <c r="F1099" s="172">
        <f>vlookup(VLOOKUP(A1099,'Meal Plan Combinations'!A$5:E$17,2,false),indirect(I$1),2,false)*B1099+vlookup(VLOOKUP(A1099,'Meal Plan Combinations'!A$5:E$17,3,false),indirect(I$1),2,false)*C1099+vlookup(VLOOKUP(A1099,'Meal Plan Combinations'!A$5:E$17,4,false),indirect(I$1),2,false)*D1099+vlookup(VLOOKUP(A1099,'Meal Plan Combinations'!A$5:E$17,5,false),indirect(I$1),2,false)*E1099</f>
        <v>3060.039</v>
      </c>
      <c r="G1099" s="173">
        <f>abs(Generate!H$5-F1099)</f>
        <v>9.961</v>
      </c>
    </row>
    <row r="1100">
      <c r="A1100" s="71" t="s">
        <v>59</v>
      </c>
      <c r="B1100" s="71">
        <v>3.0</v>
      </c>
      <c r="C1100" s="71">
        <v>0.5</v>
      </c>
      <c r="D1100" s="71">
        <v>2.0</v>
      </c>
      <c r="E1100" s="71">
        <v>0.5</v>
      </c>
      <c r="F1100" s="172">
        <f>vlookup(VLOOKUP(A1100,'Meal Plan Combinations'!A$5:E$17,2,false),indirect(I$1),2,false)*B1100+vlookup(VLOOKUP(A1100,'Meal Plan Combinations'!A$5:E$17,3,false),indirect(I$1),2,false)*C1100+vlookup(VLOOKUP(A1100,'Meal Plan Combinations'!A$5:E$17,4,false),indirect(I$1),2,false)*D1100+vlookup(VLOOKUP(A1100,'Meal Plan Combinations'!A$5:E$17,5,false),indirect(I$1),2,false)*E1100</f>
        <v>2627.674</v>
      </c>
      <c r="G1100" s="173">
        <f>abs(Generate!H$5-F1100)</f>
        <v>442.326</v>
      </c>
    </row>
    <row r="1101">
      <c r="A1101" s="71" t="s">
        <v>59</v>
      </c>
      <c r="B1101" s="71">
        <v>3.0</v>
      </c>
      <c r="C1101" s="71">
        <v>0.5</v>
      </c>
      <c r="D1101" s="71">
        <v>2.0</v>
      </c>
      <c r="E1101" s="71">
        <v>1.0</v>
      </c>
      <c r="F1101" s="172">
        <f>vlookup(VLOOKUP(A1101,'Meal Plan Combinations'!A$5:E$17,2,false),indirect(I$1),2,false)*B1101+vlookup(VLOOKUP(A1101,'Meal Plan Combinations'!A$5:E$17,3,false),indirect(I$1),2,false)*C1101+vlookup(VLOOKUP(A1101,'Meal Plan Combinations'!A$5:E$17,4,false),indirect(I$1),2,false)*D1101+vlookup(VLOOKUP(A1101,'Meal Plan Combinations'!A$5:E$17,5,false),indirect(I$1),2,false)*E1101</f>
        <v>2764.668</v>
      </c>
      <c r="G1101" s="173">
        <f>abs(Generate!H$5-F1101)</f>
        <v>305.332</v>
      </c>
    </row>
    <row r="1102">
      <c r="A1102" s="71" t="s">
        <v>59</v>
      </c>
      <c r="B1102" s="71">
        <v>3.0</v>
      </c>
      <c r="C1102" s="71">
        <v>0.5</v>
      </c>
      <c r="D1102" s="71">
        <v>2.0</v>
      </c>
      <c r="E1102" s="71">
        <v>1.5</v>
      </c>
      <c r="F1102" s="172">
        <f>vlookup(VLOOKUP(A1102,'Meal Plan Combinations'!A$5:E$17,2,false),indirect(I$1),2,false)*B1102+vlookup(VLOOKUP(A1102,'Meal Plan Combinations'!A$5:E$17,3,false),indirect(I$1),2,false)*C1102+vlookup(VLOOKUP(A1102,'Meal Plan Combinations'!A$5:E$17,4,false),indirect(I$1),2,false)*D1102+vlookup(VLOOKUP(A1102,'Meal Plan Combinations'!A$5:E$17,5,false),indirect(I$1),2,false)*E1102</f>
        <v>2901.662</v>
      </c>
      <c r="G1102" s="173">
        <f>abs(Generate!H$5-F1102)</f>
        <v>168.338</v>
      </c>
    </row>
    <row r="1103">
      <c r="A1103" s="71" t="s">
        <v>59</v>
      </c>
      <c r="B1103" s="71">
        <v>3.0</v>
      </c>
      <c r="C1103" s="71">
        <v>0.5</v>
      </c>
      <c r="D1103" s="71">
        <v>2.0</v>
      </c>
      <c r="E1103" s="71">
        <v>2.0</v>
      </c>
      <c r="F1103" s="172">
        <f>vlookup(VLOOKUP(A1103,'Meal Plan Combinations'!A$5:E$17,2,false),indirect(I$1),2,false)*B1103+vlookup(VLOOKUP(A1103,'Meal Plan Combinations'!A$5:E$17,3,false),indirect(I$1),2,false)*C1103+vlookup(VLOOKUP(A1103,'Meal Plan Combinations'!A$5:E$17,4,false),indirect(I$1),2,false)*D1103+vlookup(VLOOKUP(A1103,'Meal Plan Combinations'!A$5:E$17,5,false),indirect(I$1),2,false)*E1103</f>
        <v>3038.656</v>
      </c>
      <c r="G1103" s="173">
        <f>abs(Generate!H$5-F1103)</f>
        <v>31.344</v>
      </c>
    </row>
    <row r="1104">
      <c r="A1104" s="71" t="s">
        <v>59</v>
      </c>
      <c r="B1104" s="71">
        <v>3.0</v>
      </c>
      <c r="C1104" s="71">
        <v>0.5</v>
      </c>
      <c r="D1104" s="71">
        <v>2.0</v>
      </c>
      <c r="E1104" s="71">
        <v>2.5</v>
      </c>
      <c r="F1104" s="172">
        <f>vlookup(VLOOKUP(A1104,'Meal Plan Combinations'!A$5:E$17,2,false),indirect(I$1),2,false)*B1104+vlookup(VLOOKUP(A1104,'Meal Plan Combinations'!A$5:E$17,3,false),indirect(I$1),2,false)*C1104+vlookup(VLOOKUP(A1104,'Meal Plan Combinations'!A$5:E$17,4,false),indirect(I$1),2,false)*D1104+vlookup(VLOOKUP(A1104,'Meal Plan Combinations'!A$5:E$17,5,false),indirect(I$1),2,false)*E1104</f>
        <v>3175.65</v>
      </c>
      <c r="G1104" s="173">
        <f>abs(Generate!H$5-F1104)</f>
        <v>105.65</v>
      </c>
    </row>
    <row r="1105">
      <c r="A1105" s="71" t="s">
        <v>59</v>
      </c>
      <c r="B1105" s="71">
        <v>3.0</v>
      </c>
      <c r="C1105" s="71">
        <v>0.5</v>
      </c>
      <c r="D1105" s="71">
        <v>2.0</v>
      </c>
      <c r="E1105" s="71">
        <v>3.0</v>
      </c>
      <c r="F1105" s="172">
        <f>vlookup(VLOOKUP(A1105,'Meal Plan Combinations'!A$5:E$17,2,false),indirect(I$1),2,false)*B1105+vlookup(VLOOKUP(A1105,'Meal Plan Combinations'!A$5:E$17,3,false),indirect(I$1),2,false)*C1105+vlookup(VLOOKUP(A1105,'Meal Plan Combinations'!A$5:E$17,4,false),indirect(I$1),2,false)*D1105+vlookup(VLOOKUP(A1105,'Meal Plan Combinations'!A$5:E$17,5,false),indirect(I$1),2,false)*E1105</f>
        <v>3312.644</v>
      </c>
      <c r="G1105" s="173">
        <f>abs(Generate!H$5-F1105)</f>
        <v>242.644</v>
      </c>
    </row>
    <row r="1106">
      <c r="A1106" s="71" t="s">
        <v>59</v>
      </c>
      <c r="B1106" s="71">
        <v>3.0</v>
      </c>
      <c r="C1106" s="71">
        <v>0.5</v>
      </c>
      <c r="D1106" s="71">
        <v>2.5</v>
      </c>
      <c r="E1106" s="71">
        <v>0.5</v>
      </c>
      <c r="F1106" s="172">
        <f>vlookup(VLOOKUP(A1106,'Meal Plan Combinations'!A$5:E$17,2,false),indirect(I$1),2,false)*B1106+vlookup(VLOOKUP(A1106,'Meal Plan Combinations'!A$5:E$17,3,false),indirect(I$1),2,false)*C1106+vlookup(VLOOKUP(A1106,'Meal Plan Combinations'!A$5:E$17,4,false),indirect(I$1),2,false)*D1106+vlookup(VLOOKUP(A1106,'Meal Plan Combinations'!A$5:E$17,5,false),indirect(I$1),2,false)*E1106</f>
        <v>2880.279</v>
      </c>
      <c r="G1106" s="173">
        <f>abs(Generate!H$5-F1106)</f>
        <v>189.721</v>
      </c>
    </row>
    <row r="1107">
      <c r="A1107" s="71" t="s">
        <v>59</v>
      </c>
      <c r="B1107" s="71">
        <v>3.0</v>
      </c>
      <c r="C1107" s="71">
        <v>0.5</v>
      </c>
      <c r="D1107" s="71">
        <v>2.5</v>
      </c>
      <c r="E1107" s="71">
        <v>1.0</v>
      </c>
      <c r="F1107" s="172">
        <f>vlookup(VLOOKUP(A1107,'Meal Plan Combinations'!A$5:E$17,2,false),indirect(I$1),2,false)*B1107+vlookup(VLOOKUP(A1107,'Meal Plan Combinations'!A$5:E$17,3,false),indirect(I$1),2,false)*C1107+vlookup(VLOOKUP(A1107,'Meal Plan Combinations'!A$5:E$17,4,false),indirect(I$1),2,false)*D1107+vlookup(VLOOKUP(A1107,'Meal Plan Combinations'!A$5:E$17,5,false),indirect(I$1),2,false)*E1107</f>
        <v>3017.273</v>
      </c>
      <c r="G1107" s="173">
        <f>abs(Generate!H$5-F1107)</f>
        <v>52.727</v>
      </c>
    </row>
    <row r="1108">
      <c r="A1108" s="71" t="s">
        <v>59</v>
      </c>
      <c r="B1108" s="71">
        <v>3.0</v>
      </c>
      <c r="C1108" s="71">
        <v>0.5</v>
      </c>
      <c r="D1108" s="71">
        <v>2.5</v>
      </c>
      <c r="E1108" s="71">
        <v>1.5</v>
      </c>
      <c r="F1108" s="172">
        <f>vlookup(VLOOKUP(A1108,'Meal Plan Combinations'!A$5:E$17,2,false),indirect(I$1),2,false)*B1108+vlookup(VLOOKUP(A1108,'Meal Plan Combinations'!A$5:E$17,3,false),indirect(I$1),2,false)*C1108+vlookup(VLOOKUP(A1108,'Meal Plan Combinations'!A$5:E$17,4,false),indirect(I$1),2,false)*D1108+vlookup(VLOOKUP(A1108,'Meal Plan Combinations'!A$5:E$17,5,false),indirect(I$1),2,false)*E1108</f>
        <v>3154.267</v>
      </c>
      <c r="G1108" s="173">
        <f>abs(Generate!H$5-F1108)</f>
        <v>84.267</v>
      </c>
    </row>
    <row r="1109">
      <c r="A1109" s="71" t="s">
        <v>59</v>
      </c>
      <c r="B1109" s="71">
        <v>3.0</v>
      </c>
      <c r="C1109" s="71">
        <v>0.5</v>
      </c>
      <c r="D1109" s="71">
        <v>2.5</v>
      </c>
      <c r="E1109" s="71">
        <v>2.0</v>
      </c>
      <c r="F1109" s="172">
        <f>vlookup(VLOOKUP(A1109,'Meal Plan Combinations'!A$5:E$17,2,false),indirect(I$1),2,false)*B1109+vlookup(VLOOKUP(A1109,'Meal Plan Combinations'!A$5:E$17,3,false),indirect(I$1),2,false)*C1109+vlookup(VLOOKUP(A1109,'Meal Plan Combinations'!A$5:E$17,4,false),indirect(I$1),2,false)*D1109+vlookup(VLOOKUP(A1109,'Meal Plan Combinations'!A$5:E$17,5,false),indirect(I$1),2,false)*E1109</f>
        <v>3291.261</v>
      </c>
      <c r="G1109" s="173">
        <f>abs(Generate!H$5-F1109)</f>
        <v>221.261</v>
      </c>
    </row>
    <row r="1110">
      <c r="A1110" s="71" t="s">
        <v>59</v>
      </c>
      <c r="B1110" s="71">
        <v>3.0</v>
      </c>
      <c r="C1110" s="71">
        <v>0.5</v>
      </c>
      <c r="D1110" s="71">
        <v>2.5</v>
      </c>
      <c r="E1110" s="71">
        <v>2.5</v>
      </c>
      <c r="F1110" s="172">
        <f>vlookup(VLOOKUP(A1110,'Meal Plan Combinations'!A$5:E$17,2,false),indirect(I$1),2,false)*B1110+vlookup(VLOOKUP(A1110,'Meal Plan Combinations'!A$5:E$17,3,false),indirect(I$1),2,false)*C1110+vlookup(VLOOKUP(A1110,'Meal Plan Combinations'!A$5:E$17,4,false),indirect(I$1),2,false)*D1110+vlookup(VLOOKUP(A1110,'Meal Plan Combinations'!A$5:E$17,5,false),indirect(I$1),2,false)*E1110</f>
        <v>3428.255</v>
      </c>
      <c r="G1110" s="173">
        <f>abs(Generate!H$5-F1110)</f>
        <v>358.255</v>
      </c>
    </row>
    <row r="1111">
      <c r="A1111" s="71" t="s">
        <v>59</v>
      </c>
      <c r="B1111" s="71">
        <v>3.0</v>
      </c>
      <c r="C1111" s="71">
        <v>0.5</v>
      </c>
      <c r="D1111" s="71">
        <v>2.5</v>
      </c>
      <c r="E1111" s="71">
        <v>3.0</v>
      </c>
      <c r="F1111" s="172">
        <f>vlookup(VLOOKUP(A1111,'Meal Plan Combinations'!A$5:E$17,2,false),indirect(I$1),2,false)*B1111+vlookup(VLOOKUP(A1111,'Meal Plan Combinations'!A$5:E$17,3,false),indirect(I$1),2,false)*C1111+vlookup(VLOOKUP(A1111,'Meal Plan Combinations'!A$5:E$17,4,false),indirect(I$1),2,false)*D1111+vlookup(VLOOKUP(A1111,'Meal Plan Combinations'!A$5:E$17,5,false),indirect(I$1),2,false)*E1111</f>
        <v>3565.249</v>
      </c>
      <c r="G1111" s="173">
        <f>abs(Generate!H$5-F1111)</f>
        <v>495.249</v>
      </c>
    </row>
    <row r="1112">
      <c r="A1112" s="71" t="s">
        <v>59</v>
      </c>
      <c r="B1112" s="71">
        <v>3.0</v>
      </c>
      <c r="C1112" s="71">
        <v>0.5</v>
      </c>
      <c r="D1112" s="71">
        <v>3.0</v>
      </c>
      <c r="E1112" s="71">
        <v>0.5</v>
      </c>
      <c r="F1112" s="172">
        <f>vlookup(VLOOKUP(A1112,'Meal Plan Combinations'!A$5:E$17,2,false),indirect(I$1),2,false)*B1112+vlookup(VLOOKUP(A1112,'Meal Plan Combinations'!A$5:E$17,3,false),indirect(I$1),2,false)*C1112+vlookup(VLOOKUP(A1112,'Meal Plan Combinations'!A$5:E$17,4,false),indirect(I$1),2,false)*D1112+vlookup(VLOOKUP(A1112,'Meal Plan Combinations'!A$5:E$17,5,false),indirect(I$1),2,false)*E1112</f>
        <v>3132.884</v>
      </c>
      <c r="G1112" s="173">
        <f>abs(Generate!H$5-F1112)</f>
        <v>62.884</v>
      </c>
    </row>
    <row r="1113">
      <c r="A1113" s="71" t="s">
        <v>59</v>
      </c>
      <c r="B1113" s="71">
        <v>3.0</v>
      </c>
      <c r="C1113" s="71">
        <v>0.5</v>
      </c>
      <c r="D1113" s="71">
        <v>3.0</v>
      </c>
      <c r="E1113" s="71">
        <v>1.0</v>
      </c>
      <c r="F1113" s="172">
        <f>vlookup(VLOOKUP(A1113,'Meal Plan Combinations'!A$5:E$17,2,false),indirect(I$1),2,false)*B1113+vlookup(VLOOKUP(A1113,'Meal Plan Combinations'!A$5:E$17,3,false),indirect(I$1),2,false)*C1113+vlookup(VLOOKUP(A1113,'Meal Plan Combinations'!A$5:E$17,4,false),indirect(I$1),2,false)*D1113+vlookup(VLOOKUP(A1113,'Meal Plan Combinations'!A$5:E$17,5,false),indirect(I$1),2,false)*E1113</f>
        <v>3269.878</v>
      </c>
      <c r="G1113" s="173">
        <f>abs(Generate!H$5-F1113)</f>
        <v>199.878</v>
      </c>
    </row>
    <row r="1114">
      <c r="A1114" s="71" t="s">
        <v>59</v>
      </c>
      <c r="B1114" s="71">
        <v>3.0</v>
      </c>
      <c r="C1114" s="71">
        <v>0.5</v>
      </c>
      <c r="D1114" s="71">
        <v>3.0</v>
      </c>
      <c r="E1114" s="71">
        <v>1.5</v>
      </c>
      <c r="F1114" s="172">
        <f>vlookup(VLOOKUP(A1114,'Meal Plan Combinations'!A$5:E$17,2,false),indirect(I$1),2,false)*B1114+vlookup(VLOOKUP(A1114,'Meal Plan Combinations'!A$5:E$17,3,false),indirect(I$1),2,false)*C1114+vlookup(VLOOKUP(A1114,'Meal Plan Combinations'!A$5:E$17,4,false),indirect(I$1),2,false)*D1114+vlookup(VLOOKUP(A1114,'Meal Plan Combinations'!A$5:E$17,5,false),indirect(I$1),2,false)*E1114</f>
        <v>3406.872</v>
      </c>
      <c r="G1114" s="173">
        <f>abs(Generate!H$5-F1114)</f>
        <v>336.872</v>
      </c>
    </row>
    <row r="1115">
      <c r="A1115" s="71" t="s">
        <v>59</v>
      </c>
      <c r="B1115" s="71">
        <v>3.0</v>
      </c>
      <c r="C1115" s="71">
        <v>0.5</v>
      </c>
      <c r="D1115" s="71">
        <v>3.0</v>
      </c>
      <c r="E1115" s="71">
        <v>2.0</v>
      </c>
      <c r="F1115" s="172">
        <f>vlookup(VLOOKUP(A1115,'Meal Plan Combinations'!A$5:E$17,2,false),indirect(I$1),2,false)*B1115+vlookup(VLOOKUP(A1115,'Meal Plan Combinations'!A$5:E$17,3,false),indirect(I$1),2,false)*C1115+vlookup(VLOOKUP(A1115,'Meal Plan Combinations'!A$5:E$17,4,false),indirect(I$1),2,false)*D1115+vlookup(VLOOKUP(A1115,'Meal Plan Combinations'!A$5:E$17,5,false),indirect(I$1),2,false)*E1115</f>
        <v>3543.866</v>
      </c>
      <c r="G1115" s="173">
        <f>abs(Generate!H$5-F1115)</f>
        <v>473.866</v>
      </c>
    </row>
    <row r="1116">
      <c r="A1116" s="71" t="s">
        <v>59</v>
      </c>
      <c r="B1116" s="71">
        <v>3.0</v>
      </c>
      <c r="C1116" s="71">
        <v>0.5</v>
      </c>
      <c r="D1116" s="71">
        <v>3.0</v>
      </c>
      <c r="E1116" s="71">
        <v>2.5</v>
      </c>
      <c r="F1116" s="172">
        <f>vlookup(VLOOKUP(A1116,'Meal Plan Combinations'!A$5:E$17,2,false),indirect(I$1),2,false)*B1116+vlookup(VLOOKUP(A1116,'Meal Plan Combinations'!A$5:E$17,3,false),indirect(I$1),2,false)*C1116+vlookup(VLOOKUP(A1116,'Meal Plan Combinations'!A$5:E$17,4,false),indirect(I$1),2,false)*D1116+vlookup(VLOOKUP(A1116,'Meal Plan Combinations'!A$5:E$17,5,false),indirect(I$1),2,false)*E1116</f>
        <v>3680.86</v>
      </c>
      <c r="G1116" s="173">
        <f>abs(Generate!H$5-F1116)</f>
        <v>610.86</v>
      </c>
    </row>
    <row r="1117">
      <c r="A1117" s="71" t="s">
        <v>59</v>
      </c>
      <c r="B1117" s="71">
        <v>3.0</v>
      </c>
      <c r="C1117" s="71">
        <v>0.5</v>
      </c>
      <c r="D1117" s="71">
        <v>3.0</v>
      </c>
      <c r="E1117" s="71">
        <v>3.0</v>
      </c>
      <c r="F1117" s="172">
        <f>vlookup(VLOOKUP(A1117,'Meal Plan Combinations'!A$5:E$17,2,false),indirect(I$1),2,false)*B1117+vlookup(VLOOKUP(A1117,'Meal Plan Combinations'!A$5:E$17,3,false),indirect(I$1),2,false)*C1117+vlookup(VLOOKUP(A1117,'Meal Plan Combinations'!A$5:E$17,4,false),indirect(I$1),2,false)*D1117+vlookup(VLOOKUP(A1117,'Meal Plan Combinations'!A$5:E$17,5,false),indirect(I$1),2,false)*E1117</f>
        <v>3817.854</v>
      </c>
      <c r="G1117" s="173">
        <f>abs(Generate!H$5-F1117)</f>
        <v>747.854</v>
      </c>
    </row>
    <row r="1118">
      <c r="A1118" s="71" t="s">
        <v>59</v>
      </c>
      <c r="B1118" s="71">
        <v>3.0</v>
      </c>
      <c r="C1118" s="71">
        <v>1.0</v>
      </c>
      <c r="D1118" s="71">
        <v>0.5</v>
      </c>
      <c r="E1118" s="71">
        <v>0.5</v>
      </c>
      <c r="F1118" s="172">
        <f>vlookup(VLOOKUP(A1118,'Meal Plan Combinations'!A$5:E$17,2,false),indirect(I$1),2,false)*B1118+vlookup(VLOOKUP(A1118,'Meal Plan Combinations'!A$5:E$17,3,false),indirect(I$1),2,false)*C1118+vlookup(VLOOKUP(A1118,'Meal Plan Combinations'!A$5:E$17,4,false),indirect(I$1),2,false)*D1118+vlookup(VLOOKUP(A1118,'Meal Plan Combinations'!A$5:E$17,5,false),indirect(I$1),2,false)*E1118</f>
        <v>2097.349</v>
      </c>
      <c r="G1118" s="173">
        <f>abs(Generate!H$5-F1118)</f>
        <v>972.651</v>
      </c>
    </row>
    <row r="1119">
      <c r="A1119" s="71" t="s">
        <v>59</v>
      </c>
      <c r="B1119" s="71">
        <v>3.0</v>
      </c>
      <c r="C1119" s="71">
        <v>1.0</v>
      </c>
      <c r="D1119" s="71">
        <v>0.5</v>
      </c>
      <c r="E1119" s="71">
        <v>1.0</v>
      </c>
      <c r="F1119" s="172">
        <f>vlookup(VLOOKUP(A1119,'Meal Plan Combinations'!A$5:E$17,2,false),indirect(I$1),2,false)*B1119+vlookup(VLOOKUP(A1119,'Meal Plan Combinations'!A$5:E$17,3,false),indirect(I$1),2,false)*C1119+vlookup(VLOOKUP(A1119,'Meal Plan Combinations'!A$5:E$17,4,false),indirect(I$1),2,false)*D1119+vlookup(VLOOKUP(A1119,'Meal Plan Combinations'!A$5:E$17,5,false),indirect(I$1),2,false)*E1119</f>
        <v>2234.343</v>
      </c>
      <c r="G1119" s="173">
        <f>abs(Generate!H$5-F1119)</f>
        <v>835.657</v>
      </c>
    </row>
    <row r="1120">
      <c r="A1120" s="71" t="s">
        <v>59</v>
      </c>
      <c r="B1120" s="71">
        <v>3.0</v>
      </c>
      <c r="C1120" s="71">
        <v>1.0</v>
      </c>
      <c r="D1120" s="71">
        <v>0.5</v>
      </c>
      <c r="E1120" s="71">
        <v>1.5</v>
      </c>
      <c r="F1120" s="172">
        <f>vlookup(VLOOKUP(A1120,'Meal Plan Combinations'!A$5:E$17,2,false),indirect(I$1),2,false)*B1120+vlookup(VLOOKUP(A1120,'Meal Plan Combinations'!A$5:E$17,3,false),indirect(I$1),2,false)*C1120+vlookup(VLOOKUP(A1120,'Meal Plan Combinations'!A$5:E$17,4,false),indirect(I$1),2,false)*D1120+vlookup(VLOOKUP(A1120,'Meal Plan Combinations'!A$5:E$17,5,false),indirect(I$1),2,false)*E1120</f>
        <v>2371.337</v>
      </c>
      <c r="G1120" s="173">
        <f>abs(Generate!H$5-F1120)</f>
        <v>698.663</v>
      </c>
    </row>
    <row r="1121">
      <c r="A1121" s="71" t="s">
        <v>59</v>
      </c>
      <c r="B1121" s="71">
        <v>3.0</v>
      </c>
      <c r="C1121" s="71">
        <v>1.0</v>
      </c>
      <c r="D1121" s="71">
        <v>0.5</v>
      </c>
      <c r="E1121" s="71">
        <v>2.0</v>
      </c>
      <c r="F1121" s="172">
        <f>vlookup(VLOOKUP(A1121,'Meal Plan Combinations'!A$5:E$17,2,false),indirect(I$1),2,false)*B1121+vlookup(VLOOKUP(A1121,'Meal Plan Combinations'!A$5:E$17,3,false),indirect(I$1),2,false)*C1121+vlookup(VLOOKUP(A1121,'Meal Plan Combinations'!A$5:E$17,4,false),indirect(I$1),2,false)*D1121+vlookup(VLOOKUP(A1121,'Meal Plan Combinations'!A$5:E$17,5,false),indirect(I$1),2,false)*E1121</f>
        <v>2508.331</v>
      </c>
      <c r="G1121" s="173">
        <f>abs(Generate!H$5-F1121)</f>
        <v>561.669</v>
      </c>
    </row>
    <row r="1122">
      <c r="A1122" s="71" t="s">
        <v>59</v>
      </c>
      <c r="B1122" s="71">
        <v>3.0</v>
      </c>
      <c r="C1122" s="71">
        <v>1.0</v>
      </c>
      <c r="D1122" s="71">
        <v>0.5</v>
      </c>
      <c r="E1122" s="71">
        <v>2.5</v>
      </c>
      <c r="F1122" s="172">
        <f>vlookup(VLOOKUP(A1122,'Meal Plan Combinations'!A$5:E$17,2,false),indirect(I$1),2,false)*B1122+vlookup(VLOOKUP(A1122,'Meal Plan Combinations'!A$5:E$17,3,false),indirect(I$1),2,false)*C1122+vlookup(VLOOKUP(A1122,'Meal Plan Combinations'!A$5:E$17,4,false),indirect(I$1),2,false)*D1122+vlookup(VLOOKUP(A1122,'Meal Plan Combinations'!A$5:E$17,5,false),indirect(I$1),2,false)*E1122</f>
        <v>2645.325</v>
      </c>
      <c r="G1122" s="173">
        <f>abs(Generate!H$5-F1122)</f>
        <v>424.675</v>
      </c>
    </row>
    <row r="1123">
      <c r="A1123" s="71" t="s">
        <v>59</v>
      </c>
      <c r="B1123" s="71">
        <v>3.0</v>
      </c>
      <c r="C1123" s="71">
        <v>1.0</v>
      </c>
      <c r="D1123" s="71">
        <v>0.5</v>
      </c>
      <c r="E1123" s="71">
        <v>3.0</v>
      </c>
      <c r="F1123" s="172">
        <f>vlookup(VLOOKUP(A1123,'Meal Plan Combinations'!A$5:E$17,2,false),indirect(I$1),2,false)*B1123+vlookup(VLOOKUP(A1123,'Meal Plan Combinations'!A$5:E$17,3,false),indirect(I$1),2,false)*C1123+vlookup(VLOOKUP(A1123,'Meal Plan Combinations'!A$5:E$17,4,false),indirect(I$1),2,false)*D1123+vlookup(VLOOKUP(A1123,'Meal Plan Combinations'!A$5:E$17,5,false),indirect(I$1),2,false)*E1123</f>
        <v>2782.319</v>
      </c>
      <c r="G1123" s="173">
        <f>abs(Generate!H$5-F1123)</f>
        <v>287.681</v>
      </c>
    </row>
    <row r="1124">
      <c r="A1124" s="71" t="s">
        <v>59</v>
      </c>
      <c r="B1124" s="71">
        <v>3.0</v>
      </c>
      <c r="C1124" s="71">
        <v>1.0</v>
      </c>
      <c r="D1124" s="71">
        <v>1.0</v>
      </c>
      <c r="E1124" s="71">
        <v>0.5</v>
      </c>
      <c r="F1124" s="172">
        <f>vlookup(VLOOKUP(A1124,'Meal Plan Combinations'!A$5:E$17,2,false),indirect(I$1),2,false)*B1124+vlookup(VLOOKUP(A1124,'Meal Plan Combinations'!A$5:E$17,3,false),indirect(I$1),2,false)*C1124+vlookup(VLOOKUP(A1124,'Meal Plan Combinations'!A$5:E$17,4,false),indirect(I$1),2,false)*D1124+vlookup(VLOOKUP(A1124,'Meal Plan Combinations'!A$5:E$17,5,false),indirect(I$1),2,false)*E1124</f>
        <v>2349.954</v>
      </c>
      <c r="G1124" s="173">
        <f>abs(Generate!H$5-F1124)</f>
        <v>720.046</v>
      </c>
    </row>
    <row r="1125">
      <c r="A1125" s="71" t="s">
        <v>59</v>
      </c>
      <c r="B1125" s="71">
        <v>3.0</v>
      </c>
      <c r="C1125" s="71">
        <v>1.0</v>
      </c>
      <c r="D1125" s="71">
        <v>1.0</v>
      </c>
      <c r="E1125" s="71">
        <v>1.0</v>
      </c>
      <c r="F1125" s="172">
        <f>vlookup(VLOOKUP(A1125,'Meal Plan Combinations'!A$5:E$17,2,false),indirect(I$1),2,false)*B1125+vlookup(VLOOKUP(A1125,'Meal Plan Combinations'!A$5:E$17,3,false),indirect(I$1),2,false)*C1125+vlookup(VLOOKUP(A1125,'Meal Plan Combinations'!A$5:E$17,4,false),indirect(I$1),2,false)*D1125+vlookup(VLOOKUP(A1125,'Meal Plan Combinations'!A$5:E$17,5,false),indirect(I$1),2,false)*E1125</f>
        <v>2486.948</v>
      </c>
      <c r="G1125" s="173">
        <f>abs(Generate!H$5-F1125)</f>
        <v>583.052</v>
      </c>
    </row>
    <row r="1126">
      <c r="A1126" s="71" t="s">
        <v>59</v>
      </c>
      <c r="B1126" s="71">
        <v>3.0</v>
      </c>
      <c r="C1126" s="71">
        <v>1.0</v>
      </c>
      <c r="D1126" s="71">
        <v>1.0</v>
      </c>
      <c r="E1126" s="71">
        <v>1.5</v>
      </c>
      <c r="F1126" s="172">
        <f>vlookup(VLOOKUP(A1126,'Meal Plan Combinations'!A$5:E$17,2,false),indirect(I$1),2,false)*B1126+vlookup(VLOOKUP(A1126,'Meal Plan Combinations'!A$5:E$17,3,false),indirect(I$1),2,false)*C1126+vlookup(VLOOKUP(A1126,'Meal Plan Combinations'!A$5:E$17,4,false),indirect(I$1),2,false)*D1126+vlookup(VLOOKUP(A1126,'Meal Plan Combinations'!A$5:E$17,5,false),indirect(I$1),2,false)*E1126</f>
        <v>2623.942</v>
      </c>
      <c r="G1126" s="173">
        <f>abs(Generate!H$5-F1126)</f>
        <v>446.058</v>
      </c>
    </row>
    <row r="1127">
      <c r="A1127" s="71" t="s">
        <v>59</v>
      </c>
      <c r="B1127" s="71">
        <v>3.0</v>
      </c>
      <c r="C1127" s="71">
        <v>1.0</v>
      </c>
      <c r="D1127" s="71">
        <v>1.0</v>
      </c>
      <c r="E1127" s="71">
        <v>2.0</v>
      </c>
      <c r="F1127" s="172">
        <f>vlookup(VLOOKUP(A1127,'Meal Plan Combinations'!A$5:E$17,2,false),indirect(I$1),2,false)*B1127+vlookup(VLOOKUP(A1127,'Meal Plan Combinations'!A$5:E$17,3,false),indirect(I$1),2,false)*C1127+vlookup(VLOOKUP(A1127,'Meal Plan Combinations'!A$5:E$17,4,false),indirect(I$1),2,false)*D1127+vlookup(VLOOKUP(A1127,'Meal Plan Combinations'!A$5:E$17,5,false),indirect(I$1),2,false)*E1127</f>
        <v>2760.936</v>
      </c>
      <c r="G1127" s="173">
        <f>abs(Generate!H$5-F1127)</f>
        <v>309.064</v>
      </c>
    </row>
    <row r="1128">
      <c r="A1128" s="71" t="s">
        <v>59</v>
      </c>
      <c r="B1128" s="71">
        <v>3.0</v>
      </c>
      <c r="C1128" s="71">
        <v>1.0</v>
      </c>
      <c r="D1128" s="71">
        <v>1.0</v>
      </c>
      <c r="E1128" s="71">
        <v>2.5</v>
      </c>
      <c r="F1128" s="172">
        <f>vlookup(VLOOKUP(A1128,'Meal Plan Combinations'!A$5:E$17,2,false),indirect(I$1),2,false)*B1128+vlookup(VLOOKUP(A1128,'Meal Plan Combinations'!A$5:E$17,3,false),indirect(I$1),2,false)*C1128+vlookup(VLOOKUP(A1128,'Meal Plan Combinations'!A$5:E$17,4,false),indirect(I$1),2,false)*D1128+vlookup(VLOOKUP(A1128,'Meal Plan Combinations'!A$5:E$17,5,false),indirect(I$1),2,false)*E1128</f>
        <v>2897.93</v>
      </c>
      <c r="G1128" s="173">
        <f>abs(Generate!H$5-F1128)</f>
        <v>172.07</v>
      </c>
    </row>
    <row r="1129">
      <c r="A1129" s="71" t="s">
        <v>59</v>
      </c>
      <c r="B1129" s="71">
        <v>3.0</v>
      </c>
      <c r="C1129" s="71">
        <v>1.0</v>
      </c>
      <c r="D1129" s="71">
        <v>1.0</v>
      </c>
      <c r="E1129" s="71">
        <v>3.0</v>
      </c>
      <c r="F1129" s="172">
        <f>vlookup(VLOOKUP(A1129,'Meal Plan Combinations'!A$5:E$17,2,false),indirect(I$1),2,false)*B1129+vlookup(VLOOKUP(A1129,'Meal Plan Combinations'!A$5:E$17,3,false),indirect(I$1),2,false)*C1129+vlookup(VLOOKUP(A1129,'Meal Plan Combinations'!A$5:E$17,4,false),indirect(I$1),2,false)*D1129+vlookup(VLOOKUP(A1129,'Meal Plan Combinations'!A$5:E$17,5,false),indirect(I$1),2,false)*E1129</f>
        <v>3034.924</v>
      </c>
      <c r="G1129" s="173">
        <f>abs(Generate!H$5-F1129)</f>
        <v>35.076</v>
      </c>
    </row>
    <row r="1130">
      <c r="A1130" s="71" t="s">
        <v>59</v>
      </c>
      <c r="B1130" s="71">
        <v>3.0</v>
      </c>
      <c r="C1130" s="71">
        <v>1.0</v>
      </c>
      <c r="D1130" s="71">
        <v>1.5</v>
      </c>
      <c r="E1130" s="71">
        <v>0.5</v>
      </c>
      <c r="F1130" s="172">
        <f>vlookup(VLOOKUP(A1130,'Meal Plan Combinations'!A$5:E$17,2,false),indirect(I$1),2,false)*B1130+vlookup(VLOOKUP(A1130,'Meal Plan Combinations'!A$5:E$17,3,false),indirect(I$1),2,false)*C1130+vlookup(VLOOKUP(A1130,'Meal Plan Combinations'!A$5:E$17,4,false),indirect(I$1),2,false)*D1130+vlookup(VLOOKUP(A1130,'Meal Plan Combinations'!A$5:E$17,5,false),indirect(I$1),2,false)*E1130</f>
        <v>2602.559</v>
      </c>
      <c r="G1130" s="173">
        <f>abs(Generate!H$5-F1130)</f>
        <v>467.441</v>
      </c>
    </row>
    <row r="1131">
      <c r="A1131" s="71" t="s">
        <v>59</v>
      </c>
      <c r="B1131" s="71">
        <v>3.0</v>
      </c>
      <c r="C1131" s="71">
        <v>1.0</v>
      </c>
      <c r="D1131" s="71">
        <v>1.5</v>
      </c>
      <c r="E1131" s="71">
        <v>1.0</v>
      </c>
      <c r="F1131" s="172">
        <f>vlookup(VLOOKUP(A1131,'Meal Plan Combinations'!A$5:E$17,2,false),indirect(I$1),2,false)*B1131+vlookup(VLOOKUP(A1131,'Meal Plan Combinations'!A$5:E$17,3,false),indirect(I$1),2,false)*C1131+vlookup(VLOOKUP(A1131,'Meal Plan Combinations'!A$5:E$17,4,false),indirect(I$1),2,false)*D1131+vlookup(VLOOKUP(A1131,'Meal Plan Combinations'!A$5:E$17,5,false),indirect(I$1),2,false)*E1131</f>
        <v>2739.553</v>
      </c>
      <c r="G1131" s="173">
        <f>abs(Generate!H$5-F1131)</f>
        <v>330.447</v>
      </c>
    </row>
    <row r="1132">
      <c r="A1132" s="71" t="s">
        <v>59</v>
      </c>
      <c r="B1132" s="71">
        <v>3.0</v>
      </c>
      <c r="C1132" s="71">
        <v>1.0</v>
      </c>
      <c r="D1132" s="71">
        <v>1.5</v>
      </c>
      <c r="E1132" s="71">
        <v>1.5</v>
      </c>
      <c r="F1132" s="172">
        <f>vlookup(VLOOKUP(A1132,'Meal Plan Combinations'!A$5:E$17,2,false),indirect(I$1),2,false)*B1132+vlookup(VLOOKUP(A1132,'Meal Plan Combinations'!A$5:E$17,3,false),indirect(I$1),2,false)*C1132+vlookup(VLOOKUP(A1132,'Meal Plan Combinations'!A$5:E$17,4,false),indirect(I$1),2,false)*D1132+vlookup(VLOOKUP(A1132,'Meal Plan Combinations'!A$5:E$17,5,false),indirect(I$1),2,false)*E1132</f>
        <v>2876.547</v>
      </c>
      <c r="G1132" s="173">
        <f>abs(Generate!H$5-F1132)</f>
        <v>193.453</v>
      </c>
    </row>
    <row r="1133">
      <c r="A1133" s="71" t="s">
        <v>59</v>
      </c>
      <c r="B1133" s="71">
        <v>3.0</v>
      </c>
      <c r="C1133" s="71">
        <v>1.0</v>
      </c>
      <c r="D1133" s="71">
        <v>1.5</v>
      </c>
      <c r="E1133" s="71">
        <v>2.0</v>
      </c>
      <c r="F1133" s="172">
        <f>vlookup(VLOOKUP(A1133,'Meal Plan Combinations'!A$5:E$17,2,false),indirect(I$1),2,false)*B1133+vlookup(VLOOKUP(A1133,'Meal Plan Combinations'!A$5:E$17,3,false),indirect(I$1),2,false)*C1133+vlookup(VLOOKUP(A1133,'Meal Plan Combinations'!A$5:E$17,4,false),indirect(I$1),2,false)*D1133+vlookup(VLOOKUP(A1133,'Meal Plan Combinations'!A$5:E$17,5,false),indirect(I$1),2,false)*E1133</f>
        <v>3013.541</v>
      </c>
      <c r="G1133" s="173">
        <f>abs(Generate!H$5-F1133)</f>
        <v>56.459</v>
      </c>
    </row>
    <row r="1134">
      <c r="A1134" s="71" t="s">
        <v>59</v>
      </c>
      <c r="B1134" s="71">
        <v>3.0</v>
      </c>
      <c r="C1134" s="71">
        <v>1.0</v>
      </c>
      <c r="D1134" s="71">
        <v>1.5</v>
      </c>
      <c r="E1134" s="71">
        <v>2.5</v>
      </c>
      <c r="F1134" s="172">
        <f>vlookup(VLOOKUP(A1134,'Meal Plan Combinations'!A$5:E$17,2,false),indirect(I$1),2,false)*B1134+vlookup(VLOOKUP(A1134,'Meal Plan Combinations'!A$5:E$17,3,false),indirect(I$1),2,false)*C1134+vlookup(VLOOKUP(A1134,'Meal Plan Combinations'!A$5:E$17,4,false),indirect(I$1),2,false)*D1134+vlookup(VLOOKUP(A1134,'Meal Plan Combinations'!A$5:E$17,5,false),indirect(I$1),2,false)*E1134</f>
        <v>3150.535</v>
      </c>
      <c r="G1134" s="173">
        <f>abs(Generate!H$5-F1134)</f>
        <v>80.535</v>
      </c>
    </row>
    <row r="1135">
      <c r="A1135" s="71" t="s">
        <v>59</v>
      </c>
      <c r="B1135" s="71">
        <v>3.0</v>
      </c>
      <c r="C1135" s="71">
        <v>1.0</v>
      </c>
      <c r="D1135" s="71">
        <v>1.5</v>
      </c>
      <c r="E1135" s="71">
        <v>3.0</v>
      </c>
      <c r="F1135" s="172">
        <f>vlookup(VLOOKUP(A1135,'Meal Plan Combinations'!A$5:E$17,2,false),indirect(I$1),2,false)*B1135+vlookup(VLOOKUP(A1135,'Meal Plan Combinations'!A$5:E$17,3,false),indirect(I$1),2,false)*C1135+vlookup(VLOOKUP(A1135,'Meal Plan Combinations'!A$5:E$17,4,false),indirect(I$1),2,false)*D1135+vlookup(VLOOKUP(A1135,'Meal Plan Combinations'!A$5:E$17,5,false),indirect(I$1),2,false)*E1135</f>
        <v>3287.529</v>
      </c>
      <c r="G1135" s="173">
        <f>abs(Generate!H$5-F1135)</f>
        <v>217.529</v>
      </c>
    </row>
    <row r="1136">
      <c r="A1136" s="71" t="s">
        <v>59</v>
      </c>
      <c r="B1136" s="71">
        <v>3.0</v>
      </c>
      <c r="C1136" s="71">
        <v>1.0</v>
      </c>
      <c r="D1136" s="71">
        <v>2.0</v>
      </c>
      <c r="E1136" s="71">
        <v>0.5</v>
      </c>
      <c r="F1136" s="172">
        <f>vlookup(VLOOKUP(A1136,'Meal Plan Combinations'!A$5:E$17,2,false),indirect(I$1),2,false)*B1136+vlookup(VLOOKUP(A1136,'Meal Plan Combinations'!A$5:E$17,3,false),indirect(I$1),2,false)*C1136+vlookup(VLOOKUP(A1136,'Meal Plan Combinations'!A$5:E$17,4,false),indirect(I$1),2,false)*D1136+vlookup(VLOOKUP(A1136,'Meal Plan Combinations'!A$5:E$17,5,false),indirect(I$1),2,false)*E1136</f>
        <v>2855.164</v>
      </c>
      <c r="G1136" s="173">
        <f>abs(Generate!H$5-F1136)</f>
        <v>214.836</v>
      </c>
    </row>
    <row r="1137">
      <c r="A1137" s="71" t="s">
        <v>59</v>
      </c>
      <c r="B1137" s="71">
        <v>3.0</v>
      </c>
      <c r="C1137" s="71">
        <v>1.0</v>
      </c>
      <c r="D1137" s="71">
        <v>2.0</v>
      </c>
      <c r="E1137" s="71">
        <v>1.0</v>
      </c>
      <c r="F1137" s="172">
        <f>vlookup(VLOOKUP(A1137,'Meal Plan Combinations'!A$5:E$17,2,false),indirect(I$1),2,false)*B1137+vlookup(VLOOKUP(A1137,'Meal Plan Combinations'!A$5:E$17,3,false),indirect(I$1),2,false)*C1137+vlookup(VLOOKUP(A1137,'Meal Plan Combinations'!A$5:E$17,4,false),indirect(I$1),2,false)*D1137+vlookup(VLOOKUP(A1137,'Meal Plan Combinations'!A$5:E$17,5,false),indirect(I$1),2,false)*E1137</f>
        <v>2992.158</v>
      </c>
      <c r="G1137" s="173">
        <f>abs(Generate!H$5-F1137)</f>
        <v>77.842</v>
      </c>
    </row>
    <row r="1138">
      <c r="A1138" s="71" t="s">
        <v>59</v>
      </c>
      <c r="B1138" s="71">
        <v>3.0</v>
      </c>
      <c r="C1138" s="71">
        <v>1.0</v>
      </c>
      <c r="D1138" s="71">
        <v>2.0</v>
      </c>
      <c r="E1138" s="71">
        <v>1.5</v>
      </c>
      <c r="F1138" s="172">
        <f>vlookup(VLOOKUP(A1138,'Meal Plan Combinations'!A$5:E$17,2,false),indirect(I$1),2,false)*B1138+vlookup(VLOOKUP(A1138,'Meal Plan Combinations'!A$5:E$17,3,false),indirect(I$1),2,false)*C1138+vlookup(VLOOKUP(A1138,'Meal Plan Combinations'!A$5:E$17,4,false),indirect(I$1),2,false)*D1138+vlookup(VLOOKUP(A1138,'Meal Plan Combinations'!A$5:E$17,5,false),indirect(I$1),2,false)*E1138</f>
        <v>3129.152</v>
      </c>
      <c r="G1138" s="173">
        <f>abs(Generate!H$5-F1138)</f>
        <v>59.152</v>
      </c>
    </row>
    <row r="1139">
      <c r="A1139" s="71" t="s">
        <v>59</v>
      </c>
      <c r="B1139" s="71">
        <v>3.0</v>
      </c>
      <c r="C1139" s="71">
        <v>1.0</v>
      </c>
      <c r="D1139" s="71">
        <v>2.0</v>
      </c>
      <c r="E1139" s="71">
        <v>2.0</v>
      </c>
      <c r="F1139" s="172">
        <f>vlookup(VLOOKUP(A1139,'Meal Plan Combinations'!A$5:E$17,2,false),indirect(I$1),2,false)*B1139+vlookup(VLOOKUP(A1139,'Meal Plan Combinations'!A$5:E$17,3,false),indirect(I$1),2,false)*C1139+vlookup(VLOOKUP(A1139,'Meal Plan Combinations'!A$5:E$17,4,false),indirect(I$1),2,false)*D1139+vlookup(VLOOKUP(A1139,'Meal Plan Combinations'!A$5:E$17,5,false),indirect(I$1),2,false)*E1139</f>
        <v>3266.146</v>
      </c>
      <c r="G1139" s="173">
        <f>abs(Generate!H$5-F1139)</f>
        <v>196.146</v>
      </c>
    </row>
    <row r="1140">
      <c r="A1140" s="71" t="s">
        <v>59</v>
      </c>
      <c r="B1140" s="71">
        <v>3.0</v>
      </c>
      <c r="C1140" s="71">
        <v>1.0</v>
      </c>
      <c r="D1140" s="71">
        <v>2.0</v>
      </c>
      <c r="E1140" s="71">
        <v>2.5</v>
      </c>
      <c r="F1140" s="172">
        <f>vlookup(VLOOKUP(A1140,'Meal Plan Combinations'!A$5:E$17,2,false),indirect(I$1),2,false)*B1140+vlookup(VLOOKUP(A1140,'Meal Plan Combinations'!A$5:E$17,3,false),indirect(I$1),2,false)*C1140+vlookup(VLOOKUP(A1140,'Meal Plan Combinations'!A$5:E$17,4,false),indirect(I$1),2,false)*D1140+vlookup(VLOOKUP(A1140,'Meal Plan Combinations'!A$5:E$17,5,false),indirect(I$1),2,false)*E1140</f>
        <v>3403.14</v>
      </c>
      <c r="G1140" s="173">
        <f>abs(Generate!H$5-F1140)</f>
        <v>333.14</v>
      </c>
    </row>
    <row r="1141">
      <c r="A1141" s="71" t="s">
        <v>59</v>
      </c>
      <c r="B1141" s="71">
        <v>3.0</v>
      </c>
      <c r="C1141" s="71">
        <v>1.0</v>
      </c>
      <c r="D1141" s="71">
        <v>2.0</v>
      </c>
      <c r="E1141" s="71">
        <v>3.0</v>
      </c>
      <c r="F1141" s="172">
        <f>vlookup(VLOOKUP(A1141,'Meal Plan Combinations'!A$5:E$17,2,false),indirect(I$1),2,false)*B1141+vlookup(VLOOKUP(A1141,'Meal Plan Combinations'!A$5:E$17,3,false),indirect(I$1),2,false)*C1141+vlookup(VLOOKUP(A1141,'Meal Plan Combinations'!A$5:E$17,4,false),indirect(I$1),2,false)*D1141+vlookup(VLOOKUP(A1141,'Meal Plan Combinations'!A$5:E$17,5,false),indirect(I$1),2,false)*E1141</f>
        <v>3540.134</v>
      </c>
      <c r="G1141" s="173">
        <f>abs(Generate!H$5-F1141)</f>
        <v>470.134</v>
      </c>
    </row>
    <row r="1142">
      <c r="A1142" s="71" t="s">
        <v>59</v>
      </c>
      <c r="B1142" s="71">
        <v>3.0</v>
      </c>
      <c r="C1142" s="71">
        <v>1.0</v>
      </c>
      <c r="D1142" s="71">
        <v>2.5</v>
      </c>
      <c r="E1142" s="71">
        <v>0.5</v>
      </c>
      <c r="F1142" s="172">
        <f>vlookup(VLOOKUP(A1142,'Meal Plan Combinations'!A$5:E$17,2,false),indirect(I$1),2,false)*B1142+vlookup(VLOOKUP(A1142,'Meal Plan Combinations'!A$5:E$17,3,false),indirect(I$1),2,false)*C1142+vlookup(VLOOKUP(A1142,'Meal Plan Combinations'!A$5:E$17,4,false),indirect(I$1),2,false)*D1142+vlookup(VLOOKUP(A1142,'Meal Plan Combinations'!A$5:E$17,5,false),indirect(I$1),2,false)*E1142</f>
        <v>3107.769</v>
      </c>
      <c r="G1142" s="173">
        <f>abs(Generate!H$5-F1142)</f>
        <v>37.769</v>
      </c>
    </row>
    <row r="1143">
      <c r="A1143" s="71" t="s">
        <v>59</v>
      </c>
      <c r="B1143" s="71">
        <v>3.0</v>
      </c>
      <c r="C1143" s="71">
        <v>1.0</v>
      </c>
      <c r="D1143" s="71">
        <v>2.5</v>
      </c>
      <c r="E1143" s="71">
        <v>1.0</v>
      </c>
      <c r="F1143" s="172">
        <f>vlookup(VLOOKUP(A1143,'Meal Plan Combinations'!A$5:E$17,2,false),indirect(I$1),2,false)*B1143+vlookup(VLOOKUP(A1143,'Meal Plan Combinations'!A$5:E$17,3,false),indirect(I$1),2,false)*C1143+vlookup(VLOOKUP(A1143,'Meal Plan Combinations'!A$5:E$17,4,false),indirect(I$1),2,false)*D1143+vlookup(VLOOKUP(A1143,'Meal Plan Combinations'!A$5:E$17,5,false),indirect(I$1),2,false)*E1143</f>
        <v>3244.763</v>
      </c>
      <c r="G1143" s="173">
        <f>abs(Generate!H$5-F1143)</f>
        <v>174.763</v>
      </c>
    </row>
    <row r="1144">
      <c r="A1144" s="71" t="s">
        <v>59</v>
      </c>
      <c r="B1144" s="71">
        <v>3.0</v>
      </c>
      <c r="C1144" s="71">
        <v>1.0</v>
      </c>
      <c r="D1144" s="71">
        <v>2.5</v>
      </c>
      <c r="E1144" s="71">
        <v>1.5</v>
      </c>
      <c r="F1144" s="172">
        <f>vlookup(VLOOKUP(A1144,'Meal Plan Combinations'!A$5:E$17,2,false),indirect(I$1),2,false)*B1144+vlookup(VLOOKUP(A1144,'Meal Plan Combinations'!A$5:E$17,3,false),indirect(I$1),2,false)*C1144+vlookup(VLOOKUP(A1144,'Meal Plan Combinations'!A$5:E$17,4,false),indirect(I$1),2,false)*D1144+vlookup(VLOOKUP(A1144,'Meal Plan Combinations'!A$5:E$17,5,false),indirect(I$1),2,false)*E1144</f>
        <v>3381.757</v>
      </c>
      <c r="G1144" s="173">
        <f>abs(Generate!H$5-F1144)</f>
        <v>311.757</v>
      </c>
    </row>
    <row r="1145">
      <c r="A1145" s="71" t="s">
        <v>59</v>
      </c>
      <c r="B1145" s="71">
        <v>3.0</v>
      </c>
      <c r="C1145" s="71">
        <v>1.0</v>
      </c>
      <c r="D1145" s="71">
        <v>2.5</v>
      </c>
      <c r="E1145" s="71">
        <v>2.0</v>
      </c>
      <c r="F1145" s="172">
        <f>vlookup(VLOOKUP(A1145,'Meal Plan Combinations'!A$5:E$17,2,false),indirect(I$1),2,false)*B1145+vlookup(VLOOKUP(A1145,'Meal Plan Combinations'!A$5:E$17,3,false),indirect(I$1),2,false)*C1145+vlookup(VLOOKUP(A1145,'Meal Plan Combinations'!A$5:E$17,4,false),indirect(I$1),2,false)*D1145+vlookup(VLOOKUP(A1145,'Meal Plan Combinations'!A$5:E$17,5,false),indirect(I$1),2,false)*E1145</f>
        <v>3518.751</v>
      </c>
      <c r="G1145" s="173">
        <f>abs(Generate!H$5-F1145)</f>
        <v>448.751</v>
      </c>
    </row>
    <row r="1146">
      <c r="A1146" s="71" t="s">
        <v>59</v>
      </c>
      <c r="B1146" s="71">
        <v>3.0</v>
      </c>
      <c r="C1146" s="71">
        <v>1.0</v>
      </c>
      <c r="D1146" s="71">
        <v>2.5</v>
      </c>
      <c r="E1146" s="71">
        <v>2.5</v>
      </c>
      <c r="F1146" s="172">
        <f>vlookup(VLOOKUP(A1146,'Meal Plan Combinations'!A$5:E$17,2,false),indirect(I$1),2,false)*B1146+vlookup(VLOOKUP(A1146,'Meal Plan Combinations'!A$5:E$17,3,false),indirect(I$1),2,false)*C1146+vlookup(VLOOKUP(A1146,'Meal Plan Combinations'!A$5:E$17,4,false),indirect(I$1),2,false)*D1146+vlookup(VLOOKUP(A1146,'Meal Plan Combinations'!A$5:E$17,5,false),indirect(I$1),2,false)*E1146</f>
        <v>3655.745</v>
      </c>
      <c r="G1146" s="173">
        <f>abs(Generate!H$5-F1146)</f>
        <v>585.745</v>
      </c>
    </row>
    <row r="1147">
      <c r="A1147" s="71" t="s">
        <v>59</v>
      </c>
      <c r="B1147" s="71">
        <v>3.0</v>
      </c>
      <c r="C1147" s="71">
        <v>1.0</v>
      </c>
      <c r="D1147" s="71">
        <v>2.5</v>
      </c>
      <c r="E1147" s="71">
        <v>3.0</v>
      </c>
      <c r="F1147" s="172">
        <f>vlookup(VLOOKUP(A1147,'Meal Plan Combinations'!A$5:E$17,2,false),indirect(I$1),2,false)*B1147+vlookup(VLOOKUP(A1147,'Meal Plan Combinations'!A$5:E$17,3,false),indirect(I$1),2,false)*C1147+vlookup(VLOOKUP(A1147,'Meal Plan Combinations'!A$5:E$17,4,false),indirect(I$1),2,false)*D1147+vlookup(VLOOKUP(A1147,'Meal Plan Combinations'!A$5:E$17,5,false),indirect(I$1),2,false)*E1147</f>
        <v>3792.739</v>
      </c>
      <c r="G1147" s="173">
        <f>abs(Generate!H$5-F1147)</f>
        <v>722.739</v>
      </c>
    </row>
    <row r="1148">
      <c r="A1148" s="71" t="s">
        <v>59</v>
      </c>
      <c r="B1148" s="71">
        <v>3.0</v>
      </c>
      <c r="C1148" s="71">
        <v>1.0</v>
      </c>
      <c r="D1148" s="71">
        <v>3.0</v>
      </c>
      <c r="E1148" s="71">
        <v>0.5</v>
      </c>
      <c r="F1148" s="172">
        <f>vlookup(VLOOKUP(A1148,'Meal Plan Combinations'!A$5:E$17,2,false),indirect(I$1),2,false)*B1148+vlookup(VLOOKUP(A1148,'Meal Plan Combinations'!A$5:E$17,3,false),indirect(I$1),2,false)*C1148+vlookup(VLOOKUP(A1148,'Meal Plan Combinations'!A$5:E$17,4,false),indirect(I$1),2,false)*D1148+vlookup(VLOOKUP(A1148,'Meal Plan Combinations'!A$5:E$17,5,false),indirect(I$1),2,false)*E1148</f>
        <v>3360.374</v>
      </c>
      <c r="G1148" s="173">
        <f>abs(Generate!H$5-F1148)</f>
        <v>290.374</v>
      </c>
    </row>
    <row r="1149">
      <c r="A1149" s="71" t="s">
        <v>59</v>
      </c>
      <c r="B1149" s="71">
        <v>3.0</v>
      </c>
      <c r="C1149" s="71">
        <v>1.0</v>
      </c>
      <c r="D1149" s="71">
        <v>3.0</v>
      </c>
      <c r="E1149" s="71">
        <v>1.0</v>
      </c>
      <c r="F1149" s="172">
        <f>vlookup(VLOOKUP(A1149,'Meal Plan Combinations'!A$5:E$17,2,false),indirect(I$1),2,false)*B1149+vlookup(VLOOKUP(A1149,'Meal Plan Combinations'!A$5:E$17,3,false),indirect(I$1),2,false)*C1149+vlookup(VLOOKUP(A1149,'Meal Plan Combinations'!A$5:E$17,4,false),indirect(I$1),2,false)*D1149+vlookup(VLOOKUP(A1149,'Meal Plan Combinations'!A$5:E$17,5,false),indirect(I$1),2,false)*E1149</f>
        <v>3497.368</v>
      </c>
      <c r="G1149" s="173">
        <f>abs(Generate!H$5-F1149)</f>
        <v>427.368</v>
      </c>
    </row>
    <row r="1150">
      <c r="A1150" s="71" t="s">
        <v>59</v>
      </c>
      <c r="B1150" s="71">
        <v>3.0</v>
      </c>
      <c r="C1150" s="71">
        <v>1.0</v>
      </c>
      <c r="D1150" s="71">
        <v>3.0</v>
      </c>
      <c r="E1150" s="71">
        <v>1.5</v>
      </c>
      <c r="F1150" s="172">
        <f>vlookup(VLOOKUP(A1150,'Meal Plan Combinations'!A$5:E$17,2,false),indirect(I$1),2,false)*B1150+vlookup(VLOOKUP(A1150,'Meal Plan Combinations'!A$5:E$17,3,false),indirect(I$1),2,false)*C1150+vlookup(VLOOKUP(A1150,'Meal Plan Combinations'!A$5:E$17,4,false),indirect(I$1),2,false)*D1150+vlookup(VLOOKUP(A1150,'Meal Plan Combinations'!A$5:E$17,5,false),indirect(I$1),2,false)*E1150</f>
        <v>3634.362</v>
      </c>
      <c r="G1150" s="173">
        <f>abs(Generate!H$5-F1150)</f>
        <v>564.362</v>
      </c>
    </row>
    <row r="1151">
      <c r="A1151" s="71" t="s">
        <v>59</v>
      </c>
      <c r="B1151" s="71">
        <v>3.0</v>
      </c>
      <c r="C1151" s="71">
        <v>1.0</v>
      </c>
      <c r="D1151" s="71">
        <v>3.0</v>
      </c>
      <c r="E1151" s="71">
        <v>2.0</v>
      </c>
      <c r="F1151" s="172">
        <f>vlookup(VLOOKUP(A1151,'Meal Plan Combinations'!A$5:E$17,2,false),indirect(I$1),2,false)*B1151+vlookup(VLOOKUP(A1151,'Meal Plan Combinations'!A$5:E$17,3,false),indirect(I$1),2,false)*C1151+vlookup(VLOOKUP(A1151,'Meal Plan Combinations'!A$5:E$17,4,false),indirect(I$1),2,false)*D1151+vlookup(VLOOKUP(A1151,'Meal Plan Combinations'!A$5:E$17,5,false),indirect(I$1),2,false)*E1151</f>
        <v>3771.356</v>
      </c>
      <c r="G1151" s="173">
        <f>abs(Generate!H$5-F1151)</f>
        <v>701.356</v>
      </c>
    </row>
    <row r="1152">
      <c r="A1152" s="71" t="s">
        <v>59</v>
      </c>
      <c r="B1152" s="71">
        <v>3.0</v>
      </c>
      <c r="C1152" s="71">
        <v>1.0</v>
      </c>
      <c r="D1152" s="71">
        <v>3.0</v>
      </c>
      <c r="E1152" s="71">
        <v>2.5</v>
      </c>
      <c r="F1152" s="172">
        <f>vlookup(VLOOKUP(A1152,'Meal Plan Combinations'!A$5:E$17,2,false),indirect(I$1),2,false)*B1152+vlookup(VLOOKUP(A1152,'Meal Plan Combinations'!A$5:E$17,3,false),indirect(I$1),2,false)*C1152+vlookup(VLOOKUP(A1152,'Meal Plan Combinations'!A$5:E$17,4,false),indirect(I$1),2,false)*D1152+vlookup(VLOOKUP(A1152,'Meal Plan Combinations'!A$5:E$17,5,false),indirect(I$1),2,false)*E1152</f>
        <v>3908.35</v>
      </c>
      <c r="G1152" s="173">
        <f>abs(Generate!H$5-F1152)</f>
        <v>838.35</v>
      </c>
    </row>
    <row r="1153">
      <c r="A1153" s="71" t="s">
        <v>59</v>
      </c>
      <c r="B1153" s="71">
        <v>3.0</v>
      </c>
      <c r="C1153" s="71">
        <v>1.0</v>
      </c>
      <c r="D1153" s="71">
        <v>3.0</v>
      </c>
      <c r="E1153" s="71">
        <v>3.0</v>
      </c>
      <c r="F1153" s="172">
        <f>vlookup(VLOOKUP(A1153,'Meal Plan Combinations'!A$5:E$17,2,false),indirect(I$1),2,false)*B1153+vlookup(VLOOKUP(A1153,'Meal Plan Combinations'!A$5:E$17,3,false),indirect(I$1),2,false)*C1153+vlookup(VLOOKUP(A1153,'Meal Plan Combinations'!A$5:E$17,4,false),indirect(I$1),2,false)*D1153+vlookup(VLOOKUP(A1153,'Meal Plan Combinations'!A$5:E$17,5,false),indirect(I$1),2,false)*E1153</f>
        <v>4045.344</v>
      </c>
      <c r="G1153" s="173">
        <f>abs(Generate!H$5-F1153)</f>
        <v>975.344</v>
      </c>
    </row>
    <row r="1154">
      <c r="A1154" s="71" t="s">
        <v>59</v>
      </c>
      <c r="B1154" s="71">
        <v>3.0</v>
      </c>
      <c r="C1154" s="71">
        <v>1.5</v>
      </c>
      <c r="D1154" s="71">
        <v>0.5</v>
      </c>
      <c r="E1154" s="71">
        <v>0.5</v>
      </c>
      <c r="F1154" s="172">
        <f>vlookup(VLOOKUP(A1154,'Meal Plan Combinations'!A$5:E$17,2,false),indirect(I$1),2,false)*B1154+vlookup(VLOOKUP(A1154,'Meal Plan Combinations'!A$5:E$17,3,false),indirect(I$1),2,false)*C1154+vlookup(VLOOKUP(A1154,'Meal Plan Combinations'!A$5:E$17,4,false),indirect(I$1),2,false)*D1154+vlookup(VLOOKUP(A1154,'Meal Plan Combinations'!A$5:E$17,5,false),indirect(I$1),2,false)*E1154</f>
        <v>2324.839</v>
      </c>
      <c r="G1154" s="173">
        <f>abs(Generate!H$5-F1154)</f>
        <v>745.161</v>
      </c>
    </row>
    <row r="1155">
      <c r="A1155" s="71" t="s">
        <v>59</v>
      </c>
      <c r="B1155" s="71">
        <v>3.0</v>
      </c>
      <c r="C1155" s="71">
        <v>1.5</v>
      </c>
      <c r="D1155" s="71">
        <v>0.5</v>
      </c>
      <c r="E1155" s="71">
        <v>1.0</v>
      </c>
      <c r="F1155" s="172">
        <f>vlookup(VLOOKUP(A1155,'Meal Plan Combinations'!A$5:E$17,2,false),indirect(I$1),2,false)*B1155+vlookup(VLOOKUP(A1155,'Meal Plan Combinations'!A$5:E$17,3,false),indirect(I$1),2,false)*C1155+vlookup(VLOOKUP(A1155,'Meal Plan Combinations'!A$5:E$17,4,false),indirect(I$1),2,false)*D1155+vlookup(VLOOKUP(A1155,'Meal Plan Combinations'!A$5:E$17,5,false),indirect(I$1),2,false)*E1155</f>
        <v>2461.833</v>
      </c>
      <c r="G1155" s="173">
        <f>abs(Generate!H$5-F1155)</f>
        <v>608.167</v>
      </c>
    </row>
    <row r="1156">
      <c r="A1156" s="71" t="s">
        <v>59</v>
      </c>
      <c r="B1156" s="71">
        <v>3.0</v>
      </c>
      <c r="C1156" s="71">
        <v>1.5</v>
      </c>
      <c r="D1156" s="71">
        <v>0.5</v>
      </c>
      <c r="E1156" s="71">
        <v>1.5</v>
      </c>
      <c r="F1156" s="172">
        <f>vlookup(VLOOKUP(A1156,'Meal Plan Combinations'!A$5:E$17,2,false),indirect(I$1),2,false)*B1156+vlookup(VLOOKUP(A1156,'Meal Plan Combinations'!A$5:E$17,3,false),indirect(I$1),2,false)*C1156+vlookup(VLOOKUP(A1156,'Meal Plan Combinations'!A$5:E$17,4,false),indirect(I$1),2,false)*D1156+vlookup(VLOOKUP(A1156,'Meal Plan Combinations'!A$5:E$17,5,false),indirect(I$1),2,false)*E1156</f>
        <v>2598.827</v>
      </c>
      <c r="G1156" s="173">
        <f>abs(Generate!H$5-F1156)</f>
        <v>471.173</v>
      </c>
    </row>
    <row r="1157">
      <c r="A1157" s="71" t="s">
        <v>59</v>
      </c>
      <c r="B1157" s="71">
        <v>3.0</v>
      </c>
      <c r="C1157" s="71">
        <v>1.5</v>
      </c>
      <c r="D1157" s="71">
        <v>0.5</v>
      </c>
      <c r="E1157" s="71">
        <v>2.0</v>
      </c>
      <c r="F1157" s="172">
        <f>vlookup(VLOOKUP(A1157,'Meal Plan Combinations'!A$5:E$17,2,false),indirect(I$1),2,false)*B1157+vlookup(VLOOKUP(A1157,'Meal Plan Combinations'!A$5:E$17,3,false),indirect(I$1),2,false)*C1157+vlookup(VLOOKUP(A1157,'Meal Plan Combinations'!A$5:E$17,4,false),indirect(I$1),2,false)*D1157+vlookup(VLOOKUP(A1157,'Meal Plan Combinations'!A$5:E$17,5,false),indirect(I$1),2,false)*E1157</f>
        <v>2735.821</v>
      </c>
      <c r="G1157" s="173">
        <f>abs(Generate!H$5-F1157)</f>
        <v>334.179</v>
      </c>
    </row>
    <row r="1158">
      <c r="A1158" s="71" t="s">
        <v>59</v>
      </c>
      <c r="B1158" s="71">
        <v>3.0</v>
      </c>
      <c r="C1158" s="71">
        <v>1.5</v>
      </c>
      <c r="D1158" s="71">
        <v>0.5</v>
      </c>
      <c r="E1158" s="71">
        <v>2.5</v>
      </c>
      <c r="F1158" s="172">
        <f>vlookup(VLOOKUP(A1158,'Meal Plan Combinations'!A$5:E$17,2,false),indirect(I$1),2,false)*B1158+vlookup(VLOOKUP(A1158,'Meal Plan Combinations'!A$5:E$17,3,false),indirect(I$1),2,false)*C1158+vlookup(VLOOKUP(A1158,'Meal Plan Combinations'!A$5:E$17,4,false),indirect(I$1),2,false)*D1158+vlookup(VLOOKUP(A1158,'Meal Plan Combinations'!A$5:E$17,5,false),indirect(I$1),2,false)*E1158</f>
        <v>2872.815</v>
      </c>
      <c r="G1158" s="173">
        <f>abs(Generate!H$5-F1158)</f>
        <v>197.185</v>
      </c>
    </row>
    <row r="1159">
      <c r="A1159" s="71" t="s">
        <v>59</v>
      </c>
      <c r="B1159" s="71">
        <v>3.0</v>
      </c>
      <c r="C1159" s="71">
        <v>1.5</v>
      </c>
      <c r="D1159" s="71">
        <v>0.5</v>
      </c>
      <c r="E1159" s="71">
        <v>3.0</v>
      </c>
      <c r="F1159" s="172">
        <f>vlookup(VLOOKUP(A1159,'Meal Plan Combinations'!A$5:E$17,2,false),indirect(I$1),2,false)*B1159+vlookup(VLOOKUP(A1159,'Meal Plan Combinations'!A$5:E$17,3,false),indirect(I$1),2,false)*C1159+vlookup(VLOOKUP(A1159,'Meal Plan Combinations'!A$5:E$17,4,false),indirect(I$1),2,false)*D1159+vlookup(VLOOKUP(A1159,'Meal Plan Combinations'!A$5:E$17,5,false),indirect(I$1),2,false)*E1159</f>
        <v>3009.809</v>
      </c>
      <c r="G1159" s="173">
        <f>abs(Generate!H$5-F1159)</f>
        <v>60.191</v>
      </c>
    </row>
    <row r="1160">
      <c r="A1160" s="71" t="s">
        <v>59</v>
      </c>
      <c r="B1160" s="71">
        <v>3.0</v>
      </c>
      <c r="C1160" s="71">
        <v>1.5</v>
      </c>
      <c r="D1160" s="71">
        <v>1.0</v>
      </c>
      <c r="E1160" s="71">
        <v>0.5</v>
      </c>
      <c r="F1160" s="172">
        <f>vlookup(VLOOKUP(A1160,'Meal Plan Combinations'!A$5:E$17,2,false),indirect(I$1),2,false)*B1160+vlookup(VLOOKUP(A1160,'Meal Plan Combinations'!A$5:E$17,3,false),indirect(I$1),2,false)*C1160+vlookup(VLOOKUP(A1160,'Meal Plan Combinations'!A$5:E$17,4,false),indirect(I$1),2,false)*D1160+vlookup(VLOOKUP(A1160,'Meal Plan Combinations'!A$5:E$17,5,false),indirect(I$1),2,false)*E1160</f>
        <v>2577.444</v>
      </c>
      <c r="G1160" s="173">
        <f>abs(Generate!H$5-F1160)</f>
        <v>492.556</v>
      </c>
    </row>
    <row r="1161">
      <c r="A1161" s="71" t="s">
        <v>59</v>
      </c>
      <c r="B1161" s="71">
        <v>3.0</v>
      </c>
      <c r="C1161" s="71">
        <v>1.5</v>
      </c>
      <c r="D1161" s="71">
        <v>1.0</v>
      </c>
      <c r="E1161" s="71">
        <v>1.0</v>
      </c>
      <c r="F1161" s="172">
        <f>vlookup(VLOOKUP(A1161,'Meal Plan Combinations'!A$5:E$17,2,false),indirect(I$1),2,false)*B1161+vlookup(VLOOKUP(A1161,'Meal Plan Combinations'!A$5:E$17,3,false),indirect(I$1),2,false)*C1161+vlookup(VLOOKUP(A1161,'Meal Plan Combinations'!A$5:E$17,4,false),indirect(I$1),2,false)*D1161+vlookup(VLOOKUP(A1161,'Meal Plan Combinations'!A$5:E$17,5,false),indirect(I$1),2,false)*E1161</f>
        <v>2714.438</v>
      </c>
      <c r="G1161" s="173">
        <f>abs(Generate!H$5-F1161)</f>
        <v>355.562</v>
      </c>
    </row>
    <row r="1162">
      <c r="A1162" s="71" t="s">
        <v>59</v>
      </c>
      <c r="B1162" s="71">
        <v>3.0</v>
      </c>
      <c r="C1162" s="71">
        <v>1.5</v>
      </c>
      <c r="D1162" s="71">
        <v>1.0</v>
      </c>
      <c r="E1162" s="71">
        <v>1.5</v>
      </c>
      <c r="F1162" s="172">
        <f>vlookup(VLOOKUP(A1162,'Meal Plan Combinations'!A$5:E$17,2,false),indirect(I$1),2,false)*B1162+vlookup(VLOOKUP(A1162,'Meal Plan Combinations'!A$5:E$17,3,false),indirect(I$1),2,false)*C1162+vlookup(VLOOKUP(A1162,'Meal Plan Combinations'!A$5:E$17,4,false),indirect(I$1),2,false)*D1162+vlookup(VLOOKUP(A1162,'Meal Plan Combinations'!A$5:E$17,5,false),indirect(I$1),2,false)*E1162</f>
        <v>2851.432</v>
      </c>
      <c r="G1162" s="173">
        <f>abs(Generate!H$5-F1162)</f>
        <v>218.568</v>
      </c>
    </row>
    <row r="1163">
      <c r="A1163" s="71" t="s">
        <v>59</v>
      </c>
      <c r="B1163" s="71">
        <v>3.0</v>
      </c>
      <c r="C1163" s="71">
        <v>1.5</v>
      </c>
      <c r="D1163" s="71">
        <v>1.0</v>
      </c>
      <c r="E1163" s="71">
        <v>2.0</v>
      </c>
      <c r="F1163" s="172">
        <f>vlookup(VLOOKUP(A1163,'Meal Plan Combinations'!A$5:E$17,2,false),indirect(I$1),2,false)*B1163+vlookup(VLOOKUP(A1163,'Meal Plan Combinations'!A$5:E$17,3,false),indirect(I$1),2,false)*C1163+vlookup(VLOOKUP(A1163,'Meal Plan Combinations'!A$5:E$17,4,false),indirect(I$1),2,false)*D1163+vlookup(VLOOKUP(A1163,'Meal Plan Combinations'!A$5:E$17,5,false),indirect(I$1),2,false)*E1163</f>
        <v>2988.426</v>
      </c>
      <c r="G1163" s="173">
        <f>abs(Generate!H$5-F1163)</f>
        <v>81.574</v>
      </c>
    </row>
    <row r="1164">
      <c r="A1164" s="71" t="s">
        <v>59</v>
      </c>
      <c r="B1164" s="71">
        <v>3.0</v>
      </c>
      <c r="C1164" s="71">
        <v>1.5</v>
      </c>
      <c r="D1164" s="71">
        <v>1.0</v>
      </c>
      <c r="E1164" s="71">
        <v>2.5</v>
      </c>
      <c r="F1164" s="172">
        <f>vlookup(VLOOKUP(A1164,'Meal Plan Combinations'!A$5:E$17,2,false),indirect(I$1),2,false)*B1164+vlookup(VLOOKUP(A1164,'Meal Plan Combinations'!A$5:E$17,3,false),indirect(I$1),2,false)*C1164+vlookup(VLOOKUP(A1164,'Meal Plan Combinations'!A$5:E$17,4,false),indirect(I$1),2,false)*D1164+vlookup(VLOOKUP(A1164,'Meal Plan Combinations'!A$5:E$17,5,false),indirect(I$1),2,false)*E1164</f>
        <v>3125.42</v>
      </c>
      <c r="G1164" s="173">
        <f>abs(Generate!H$5-F1164)</f>
        <v>55.42</v>
      </c>
    </row>
    <row r="1165">
      <c r="A1165" s="71" t="s">
        <v>59</v>
      </c>
      <c r="B1165" s="71">
        <v>3.0</v>
      </c>
      <c r="C1165" s="71">
        <v>1.5</v>
      </c>
      <c r="D1165" s="71">
        <v>1.0</v>
      </c>
      <c r="E1165" s="71">
        <v>3.0</v>
      </c>
      <c r="F1165" s="172">
        <f>vlookup(VLOOKUP(A1165,'Meal Plan Combinations'!A$5:E$17,2,false),indirect(I$1),2,false)*B1165+vlookup(VLOOKUP(A1165,'Meal Plan Combinations'!A$5:E$17,3,false),indirect(I$1),2,false)*C1165+vlookup(VLOOKUP(A1165,'Meal Plan Combinations'!A$5:E$17,4,false),indirect(I$1),2,false)*D1165+vlookup(VLOOKUP(A1165,'Meal Plan Combinations'!A$5:E$17,5,false),indirect(I$1),2,false)*E1165</f>
        <v>3262.414</v>
      </c>
      <c r="G1165" s="173">
        <f>abs(Generate!H$5-F1165)</f>
        <v>192.414</v>
      </c>
    </row>
    <row r="1166">
      <c r="A1166" s="71" t="s">
        <v>59</v>
      </c>
      <c r="B1166" s="71">
        <v>3.0</v>
      </c>
      <c r="C1166" s="71">
        <v>1.5</v>
      </c>
      <c r="D1166" s="71">
        <v>1.5</v>
      </c>
      <c r="E1166" s="71">
        <v>0.5</v>
      </c>
      <c r="F1166" s="172">
        <f>vlookup(VLOOKUP(A1166,'Meal Plan Combinations'!A$5:E$17,2,false),indirect(I$1),2,false)*B1166+vlookup(VLOOKUP(A1166,'Meal Plan Combinations'!A$5:E$17,3,false),indirect(I$1),2,false)*C1166+vlookup(VLOOKUP(A1166,'Meal Plan Combinations'!A$5:E$17,4,false),indirect(I$1),2,false)*D1166+vlookup(VLOOKUP(A1166,'Meal Plan Combinations'!A$5:E$17,5,false),indirect(I$1),2,false)*E1166</f>
        <v>2830.049</v>
      </c>
      <c r="G1166" s="173">
        <f>abs(Generate!H$5-F1166)</f>
        <v>239.951</v>
      </c>
    </row>
    <row r="1167">
      <c r="A1167" s="71" t="s">
        <v>59</v>
      </c>
      <c r="B1167" s="71">
        <v>3.0</v>
      </c>
      <c r="C1167" s="71">
        <v>1.5</v>
      </c>
      <c r="D1167" s="71">
        <v>1.5</v>
      </c>
      <c r="E1167" s="71">
        <v>1.0</v>
      </c>
      <c r="F1167" s="172">
        <f>vlookup(VLOOKUP(A1167,'Meal Plan Combinations'!A$5:E$17,2,false),indirect(I$1),2,false)*B1167+vlookup(VLOOKUP(A1167,'Meal Plan Combinations'!A$5:E$17,3,false),indirect(I$1),2,false)*C1167+vlookup(VLOOKUP(A1167,'Meal Plan Combinations'!A$5:E$17,4,false),indirect(I$1),2,false)*D1167+vlookup(VLOOKUP(A1167,'Meal Plan Combinations'!A$5:E$17,5,false),indirect(I$1),2,false)*E1167</f>
        <v>2967.043</v>
      </c>
      <c r="G1167" s="173">
        <f>abs(Generate!H$5-F1167)</f>
        <v>102.957</v>
      </c>
    </row>
    <row r="1168">
      <c r="A1168" s="71" t="s">
        <v>59</v>
      </c>
      <c r="B1168" s="71">
        <v>3.0</v>
      </c>
      <c r="C1168" s="71">
        <v>1.5</v>
      </c>
      <c r="D1168" s="71">
        <v>1.5</v>
      </c>
      <c r="E1168" s="71">
        <v>1.5</v>
      </c>
      <c r="F1168" s="172">
        <f>vlookup(VLOOKUP(A1168,'Meal Plan Combinations'!A$5:E$17,2,false),indirect(I$1),2,false)*B1168+vlookup(VLOOKUP(A1168,'Meal Plan Combinations'!A$5:E$17,3,false),indirect(I$1),2,false)*C1168+vlookup(VLOOKUP(A1168,'Meal Plan Combinations'!A$5:E$17,4,false),indirect(I$1),2,false)*D1168+vlookup(VLOOKUP(A1168,'Meal Plan Combinations'!A$5:E$17,5,false),indirect(I$1),2,false)*E1168</f>
        <v>3104.037</v>
      </c>
      <c r="G1168" s="173">
        <f>abs(Generate!H$5-F1168)</f>
        <v>34.037</v>
      </c>
    </row>
    <row r="1169">
      <c r="A1169" s="71" t="s">
        <v>59</v>
      </c>
      <c r="B1169" s="71">
        <v>3.0</v>
      </c>
      <c r="C1169" s="71">
        <v>1.5</v>
      </c>
      <c r="D1169" s="71">
        <v>1.5</v>
      </c>
      <c r="E1169" s="71">
        <v>2.0</v>
      </c>
      <c r="F1169" s="172">
        <f>vlookup(VLOOKUP(A1169,'Meal Plan Combinations'!A$5:E$17,2,false),indirect(I$1),2,false)*B1169+vlookup(VLOOKUP(A1169,'Meal Plan Combinations'!A$5:E$17,3,false),indirect(I$1),2,false)*C1169+vlookup(VLOOKUP(A1169,'Meal Plan Combinations'!A$5:E$17,4,false),indirect(I$1),2,false)*D1169+vlookup(VLOOKUP(A1169,'Meal Plan Combinations'!A$5:E$17,5,false),indirect(I$1),2,false)*E1169</f>
        <v>3241.031</v>
      </c>
      <c r="G1169" s="173">
        <f>abs(Generate!H$5-F1169)</f>
        <v>171.031</v>
      </c>
    </row>
    <row r="1170">
      <c r="A1170" s="71" t="s">
        <v>59</v>
      </c>
      <c r="B1170" s="71">
        <v>3.0</v>
      </c>
      <c r="C1170" s="71">
        <v>1.5</v>
      </c>
      <c r="D1170" s="71">
        <v>1.5</v>
      </c>
      <c r="E1170" s="71">
        <v>2.5</v>
      </c>
      <c r="F1170" s="172">
        <f>vlookup(VLOOKUP(A1170,'Meal Plan Combinations'!A$5:E$17,2,false),indirect(I$1),2,false)*B1170+vlookup(VLOOKUP(A1170,'Meal Plan Combinations'!A$5:E$17,3,false),indirect(I$1),2,false)*C1170+vlookup(VLOOKUP(A1170,'Meal Plan Combinations'!A$5:E$17,4,false),indirect(I$1),2,false)*D1170+vlookup(VLOOKUP(A1170,'Meal Plan Combinations'!A$5:E$17,5,false),indirect(I$1),2,false)*E1170</f>
        <v>3378.025</v>
      </c>
      <c r="G1170" s="173">
        <f>abs(Generate!H$5-F1170)</f>
        <v>308.025</v>
      </c>
    </row>
    <row r="1171">
      <c r="A1171" s="71" t="s">
        <v>59</v>
      </c>
      <c r="B1171" s="71">
        <v>3.0</v>
      </c>
      <c r="C1171" s="71">
        <v>1.5</v>
      </c>
      <c r="D1171" s="71">
        <v>1.5</v>
      </c>
      <c r="E1171" s="71">
        <v>3.0</v>
      </c>
      <c r="F1171" s="172">
        <f>vlookup(VLOOKUP(A1171,'Meal Plan Combinations'!A$5:E$17,2,false),indirect(I$1),2,false)*B1171+vlookup(VLOOKUP(A1171,'Meal Plan Combinations'!A$5:E$17,3,false),indirect(I$1),2,false)*C1171+vlookup(VLOOKUP(A1171,'Meal Plan Combinations'!A$5:E$17,4,false),indirect(I$1),2,false)*D1171+vlookup(VLOOKUP(A1171,'Meal Plan Combinations'!A$5:E$17,5,false),indirect(I$1),2,false)*E1171</f>
        <v>3515.019</v>
      </c>
      <c r="G1171" s="173">
        <f>abs(Generate!H$5-F1171)</f>
        <v>445.019</v>
      </c>
    </row>
    <row r="1172">
      <c r="A1172" s="71" t="s">
        <v>59</v>
      </c>
      <c r="B1172" s="71">
        <v>3.0</v>
      </c>
      <c r="C1172" s="71">
        <v>1.5</v>
      </c>
      <c r="D1172" s="71">
        <v>2.0</v>
      </c>
      <c r="E1172" s="71">
        <v>0.5</v>
      </c>
      <c r="F1172" s="172">
        <f>vlookup(VLOOKUP(A1172,'Meal Plan Combinations'!A$5:E$17,2,false),indirect(I$1),2,false)*B1172+vlookup(VLOOKUP(A1172,'Meal Plan Combinations'!A$5:E$17,3,false),indirect(I$1),2,false)*C1172+vlookup(VLOOKUP(A1172,'Meal Plan Combinations'!A$5:E$17,4,false),indirect(I$1),2,false)*D1172+vlookup(VLOOKUP(A1172,'Meal Plan Combinations'!A$5:E$17,5,false),indirect(I$1),2,false)*E1172</f>
        <v>3082.654</v>
      </c>
      <c r="G1172" s="173">
        <f>abs(Generate!H$5-F1172)</f>
        <v>12.654</v>
      </c>
    </row>
    <row r="1173">
      <c r="A1173" s="71" t="s">
        <v>59</v>
      </c>
      <c r="B1173" s="71">
        <v>3.0</v>
      </c>
      <c r="C1173" s="71">
        <v>1.5</v>
      </c>
      <c r="D1173" s="71">
        <v>2.0</v>
      </c>
      <c r="E1173" s="71">
        <v>1.0</v>
      </c>
      <c r="F1173" s="172">
        <f>vlookup(VLOOKUP(A1173,'Meal Plan Combinations'!A$5:E$17,2,false),indirect(I$1),2,false)*B1173+vlookup(VLOOKUP(A1173,'Meal Plan Combinations'!A$5:E$17,3,false),indirect(I$1),2,false)*C1173+vlookup(VLOOKUP(A1173,'Meal Plan Combinations'!A$5:E$17,4,false),indirect(I$1),2,false)*D1173+vlookup(VLOOKUP(A1173,'Meal Plan Combinations'!A$5:E$17,5,false),indirect(I$1),2,false)*E1173</f>
        <v>3219.648</v>
      </c>
      <c r="G1173" s="173">
        <f>abs(Generate!H$5-F1173)</f>
        <v>149.648</v>
      </c>
    </row>
    <row r="1174">
      <c r="A1174" s="71" t="s">
        <v>59</v>
      </c>
      <c r="B1174" s="71">
        <v>3.0</v>
      </c>
      <c r="C1174" s="71">
        <v>1.5</v>
      </c>
      <c r="D1174" s="71">
        <v>2.0</v>
      </c>
      <c r="E1174" s="71">
        <v>1.5</v>
      </c>
      <c r="F1174" s="172">
        <f>vlookup(VLOOKUP(A1174,'Meal Plan Combinations'!A$5:E$17,2,false),indirect(I$1),2,false)*B1174+vlookup(VLOOKUP(A1174,'Meal Plan Combinations'!A$5:E$17,3,false),indirect(I$1),2,false)*C1174+vlookup(VLOOKUP(A1174,'Meal Plan Combinations'!A$5:E$17,4,false),indirect(I$1),2,false)*D1174+vlookup(VLOOKUP(A1174,'Meal Plan Combinations'!A$5:E$17,5,false),indirect(I$1),2,false)*E1174</f>
        <v>3356.642</v>
      </c>
      <c r="G1174" s="173">
        <f>abs(Generate!H$5-F1174)</f>
        <v>286.642</v>
      </c>
    </row>
    <row r="1175">
      <c r="A1175" s="71" t="s">
        <v>59</v>
      </c>
      <c r="B1175" s="71">
        <v>3.0</v>
      </c>
      <c r="C1175" s="71">
        <v>1.5</v>
      </c>
      <c r="D1175" s="71">
        <v>2.0</v>
      </c>
      <c r="E1175" s="71">
        <v>2.0</v>
      </c>
      <c r="F1175" s="172">
        <f>vlookup(VLOOKUP(A1175,'Meal Plan Combinations'!A$5:E$17,2,false),indirect(I$1),2,false)*B1175+vlookup(VLOOKUP(A1175,'Meal Plan Combinations'!A$5:E$17,3,false),indirect(I$1),2,false)*C1175+vlookup(VLOOKUP(A1175,'Meal Plan Combinations'!A$5:E$17,4,false),indirect(I$1),2,false)*D1175+vlookup(VLOOKUP(A1175,'Meal Plan Combinations'!A$5:E$17,5,false),indirect(I$1),2,false)*E1175</f>
        <v>3493.636</v>
      </c>
      <c r="G1175" s="173">
        <f>abs(Generate!H$5-F1175)</f>
        <v>423.636</v>
      </c>
    </row>
    <row r="1176">
      <c r="A1176" s="71" t="s">
        <v>59</v>
      </c>
      <c r="B1176" s="71">
        <v>3.0</v>
      </c>
      <c r="C1176" s="71">
        <v>1.5</v>
      </c>
      <c r="D1176" s="71">
        <v>2.0</v>
      </c>
      <c r="E1176" s="71">
        <v>2.5</v>
      </c>
      <c r="F1176" s="172">
        <f>vlookup(VLOOKUP(A1176,'Meal Plan Combinations'!A$5:E$17,2,false),indirect(I$1),2,false)*B1176+vlookup(VLOOKUP(A1176,'Meal Plan Combinations'!A$5:E$17,3,false),indirect(I$1),2,false)*C1176+vlookup(VLOOKUP(A1176,'Meal Plan Combinations'!A$5:E$17,4,false),indirect(I$1),2,false)*D1176+vlookup(VLOOKUP(A1176,'Meal Plan Combinations'!A$5:E$17,5,false),indirect(I$1),2,false)*E1176</f>
        <v>3630.63</v>
      </c>
      <c r="G1176" s="173">
        <f>abs(Generate!H$5-F1176)</f>
        <v>560.63</v>
      </c>
    </row>
    <row r="1177">
      <c r="A1177" s="71" t="s">
        <v>59</v>
      </c>
      <c r="B1177" s="71">
        <v>3.0</v>
      </c>
      <c r="C1177" s="71">
        <v>1.5</v>
      </c>
      <c r="D1177" s="71">
        <v>2.0</v>
      </c>
      <c r="E1177" s="71">
        <v>3.0</v>
      </c>
      <c r="F1177" s="172">
        <f>vlookup(VLOOKUP(A1177,'Meal Plan Combinations'!A$5:E$17,2,false),indirect(I$1),2,false)*B1177+vlookup(VLOOKUP(A1177,'Meal Plan Combinations'!A$5:E$17,3,false),indirect(I$1),2,false)*C1177+vlookup(VLOOKUP(A1177,'Meal Plan Combinations'!A$5:E$17,4,false),indirect(I$1),2,false)*D1177+vlookup(VLOOKUP(A1177,'Meal Plan Combinations'!A$5:E$17,5,false),indirect(I$1),2,false)*E1177</f>
        <v>3767.624</v>
      </c>
      <c r="G1177" s="173">
        <f>abs(Generate!H$5-F1177)</f>
        <v>697.624</v>
      </c>
    </row>
    <row r="1178">
      <c r="A1178" s="71" t="s">
        <v>59</v>
      </c>
      <c r="B1178" s="71">
        <v>3.0</v>
      </c>
      <c r="C1178" s="71">
        <v>1.5</v>
      </c>
      <c r="D1178" s="71">
        <v>2.5</v>
      </c>
      <c r="E1178" s="71">
        <v>0.5</v>
      </c>
      <c r="F1178" s="172">
        <f>vlookup(VLOOKUP(A1178,'Meal Plan Combinations'!A$5:E$17,2,false),indirect(I$1),2,false)*B1178+vlookup(VLOOKUP(A1178,'Meal Plan Combinations'!A$5:E$17,3,false),indirect(I$1),2,false)*C1178+vlookup(VLOOKUP(A1178,'Meal Plan Combinations'!A$5:E$17,4,false),indirect(I$1),2,false)*D1178+vlookup(VLOOKUP(A1178,'Meal Plan Combinations'!A$5:E$17,5,false),indirect(I$1),2,false)*E1178</f>
        <v>3335.259</v>
      </c>
      <c r="G1178" s="173">
        <f>abs(Generate!H$5-F1178)</f>
        <v>265.259</v>
      </c>
    </row>
    <row r="1179">
      <c r="A1179" s="71" t="s">
        <v>59</v>
      </c>
      <c r="B1179" s="71">
        <v>3.0</v>
      </c>
      <c r="C1179" s="71">
        <v>1.5</v>
      </c>
      <c r="D1179" s="71">
        <v>2.5</v>
      </c>
      <c r="E1179" s="71">
        <v>1.0</v>
      </c>
      <c r="F1179" s="172">
        <f>vlookup(VLOOKUP(A1179,'Meal Plan Combinations'!A$5:E$17,2,false),indirect(I$1),2,false)*B1179+vlookup(VLOOKUP(A1179,'Meal Plan Combinations'!A$5:E$17,3,false),indirect(I$1),2,false)*C1179+vlookup(VLOOKUP(A1179,'Meal Plan Combinations'!A$5:E$17,4,false),indirect(I$1),2,false)*D1179+vlookup(VLOOKUP(A1179,'Meal Plan Combinations'!A$5:E$17,5,false),indirect(I$1),2,false)*E1179</f>
        <v>3472.253</v>
      </c>
      <c r="G1179" s="173">
        <f>abs(Generate!H$5-F1179)</f>
        <v>402.253</v>
      </c>
    </row>
    <row r="1180">
      <c r="A1180" s="71" t="s">
        <v>59</v>
      </c>
      <c r="B1180" s="71">
        <v>3.0</v>
      </c>
      <c r="C1180" s="71">
        <v>1.5</v>
      </c>
      <c r="D1180" s="71">
        <v>2.5</v>
      </c>
      <c r="E1180" s="71">
        <v>1.5</v>
      </c>
      <c r="F1180" s="172">
        <f>vlookup(VLOOKUP(A1180,'Meal Plan Combinations'!A$5:E$17,2,false),indirect(I$1),2,false)*B1180+vlookup(VLOOKUP(A1180,'Meal Plan Combinations'!A$5:E$17,3,false),indirect(I$1),2,false)*C1180+vlookup(VLOOKUP(A1180,'Meal Plan Combinations'!A$5:E$17,4,false),indirect(I$1),2,false)*D1180+vlookup(VLOOKUP(A1180,'Meal Plan Combinations'!A$5:E$17,5,false),indirect(I$1),2,false)*E1180</f>
        <v>3609.247</v>
      </c>
      <c r="G1180" s="173">
        <f>abs(Generate!H$5-F1180)</f>
        <v>539.247</v>
      </c>
    </row>
    <row r="1181">
      <c r="A1181" s="71" t="s">
        <v>59</v>
      </c>
      <c r="B1181" s="71">
        <v>3.0</v>
      </c>
      <c r="C1181" s="71">
        <v>1.5</v>
      </c>
      <c r="D1181" s="71">
        <v>2.5</v>
      </c>
      <c r="E1181" s="71">
        <v>2.0</v>
      </c>
      <c r="F1181" s="172">
        <f>vlookup(VLOOKUP(A1181,'Meal Plan Combinations'!A$5:E$17,2,false),indirect(I$1),2,false)*B1181+vlookup(VLOOKUP(A1181,'Meal Plan Combinations'!A$5:E$17,3,false),indirect(I$1),2,false)*C1181+vlookup(VLOOKUP(A1181,'Meal Plan Combinations'!A$5:E$17,4,false),indirect(I$1),2,false)*D1181+vlookup(VLOOKUP(A1181,'Meal Plan Combinations'!A$5:E$17,5,false),indirect(I$1),2,false)*E1181</f>
        <v>3746.241</v>
      </c>
      <c r="G1181" s="173">
        <f>abs(Generate!H$5-F1181)</f>
        <v>676.241</v>
      </c>
    </row>
    <row r="1182">
      <c r="A1182" s="71" t="s">
        <v>59</v>
      </c>
      <c r="B1182" s="71">
        <v>3.0</v>
      </c>
      <c r="C1182" s="71">
        <v>1.5</v>
      </c>
      <c r="D1182" s="71">
        <v>2.5</v>
      </c>
      <c r="E1182" s="71">
        <v>2.5</v>
      </c>
      <c r="F1182" s="172">
        <f>vlookup(VLOOKUP(A1182,'Meal Plan Combinations'!A$5:E$17,2,false),indirect(I$1),2,false)*B1182+vlookup(VLOOKUP(A1182,'Meal Plan Combinations'!A$5:E$17,3,false),indirect(I$1),2,false)*C1182+vlookup(VLOOKUP(A1182,'Meal Plan Combinations'!A$5:E$17,4,false),indirect(I$1),2,false)*D1182+vlookup(VLOOKUP(A1182,'Meal Plan Combinations'!A$5:E$17,5,false),indirect(I$1),2,false)*E1182</f>
        <v>3883.235</v>
      </c>
      <c r="G1182" s="173">
        <f>abs(Generate!H$5-F1182)</f>
        <v>813.235</v>
      </c>
    </row>
    <row r="1183">
      <c r="A1183" s="71" t="s">
        <v>59</v>
      </c>
      <c r="B1183" s="71">
        <v>3.0</v>
      </c>
      <c r="C1183" s="71">
        <v>1.5</v>
      </c>
      <c r="D1183" s="71">
        <v>2.5</v>
      </c>
      <c r="E1183" s="71">
        <v>3.0</v>
      </c>
      <c r="F1183" s="172">
        <f>vlookup(VLOOKUP(A1183,'Meal Plan Combinations'!A$5:E$17,2,false),indirect(I$1),2,false)*B1183+vlookup(VLOOKUP(A1183,'Meal Plan Combinations'!A$5:E$17,3,false),indirect(I$1),2,false)*C1183+vlookup(VLOOKUP(A1183,'Meal Plan Combinations'!A$5:E$17,4,false),indirect(I$1),2,false)*D1183+vlookup(VLOOKUP(A1183,'Meal Plan Combinations'!A$5:E$17,5,false),indirect(I$1),2,false)*E1183</f>
        <v>4020.229</v>
      </c>
      <c r="G1183" s="173">
        <f>abs(Generate!H$5-F1183)</f>
        <v>950.229</v>
      </c>
    </row>
    <row r="1184">
      <c r="A1184" s="71" t="s">
        <v>59</v>
      </c>
      <c r="B1184" s="71">
        <v>3.0</v>
      </c>
      <c r="C1184" s="71">
        <v>1.5</v>
      </c>
      <c r="D1184" s="71">
        <v>3.0</v>
      </c>
      <c r="E1184" s="71">
        <v>0.5</v>
      </c>
      <c r="F1184" s="172">
        <f>vlookup(VLOOKUP(A1184,'Meal Plan Combinations'!A$5:E$17,2,false),indirect(I$1),2,false)*B1184+vlookup(VLOOKUP(A1184,'Meal Plan Combinations'!A$5:E$17,3,false),indirect(I$1),2,false)*C1184+vlookup(VLOOKUP(A1184,'Meal Plan Combinations'!A$5:E$17,4,false),indirect(I$1),2,false)*D1184+vlookup(VLOOKUP(A1184,'Meal Plan Combinations'!A$5:E$17,5,false),indirect(I$1),2,false)*E1184</f>
        <v>3587.864</v>
      </c>
      <c r="G1184" s="173">
        <f>abs(Generate!H$5-F1184)</f>
        <v>517.864</v>
      </c>
    </row>
    <row r="1185">
      <c r="A1185" s="71" t="s">
        <v>59</v>
      </c>
      <c r="B1185" s="71">
        <v>3.0</v>
      </c>
      <c r="C1185" s="71">
        <v>1.5</v>
      </c>
      <c r="D1185" s="71">
        <v>3.0</v>
      </c>
      <c r="E1185" s="71">
        <v>1.0</v>
      </c>
      <c r="F1185" s="172">
        <f>vlookup(VLOOKUP(A1185,'Meal Plan Combinations'!A$5:E$17,2,false),indirect(I$1),2,false)*B1185+vlookup(VLOOKUP(A1185,'Meal Plan Combinations'!A$5:E$17,3,false),indirect(I$1),2,false)*C1185+vlookup(VLOOKUP(A1185,'Meal Plan Combinations'!A$5:E$17,4,false),indirect(I$1),2,false)*D1185+vlookup(VLOOKUP(A1185,'Meal Plan Combinations'!A$5:E$17,5,false),indirect(I$1),2,false)*E1185</f>
        <v>3724.858</v>
      </c>
      <c r="G1185" s="173">
        <f>abs(Generate!H$5-F1185)</f>
        <v>654.858</v>
      </c>
    </row>
    <row r="1186">
      <c r="A1186" s="71" t="s">
        <v>59</v>
      </c>
      <c r="B1186" s="71">
        <v>3.0</v>
      </c>
      <c r="C1186" s="71">
        <v>1.5</v>
      </c>
      <c r="D1186" s="71">
        <v>3.0</v>
      </c>
      <c r="E1186" s="71">
        <v>1.5</v>
      </c>
      <c r="F1186" s="172">
        <f>vlookup(VLOOKUP(A1186,'Meal Plan Combinations'!A$5:E$17,2,false),indirect(I$1),2,false)*B1186+vlookup(VLOOKUP(A1186,'Meal Plan Combinations'!A$5:E$17,3,false),indirect(I$1),2,false)*C1186+vlookup(VLOOKUP(A1186,'Meal Plan Combinations'!A$5:E$17,4,false),indirect(I$1),2,false)*D1186+vlookup(VLOOKUP(A1186,'Meal Plan Combinations'!A$5:E$17,5,false),indirect(I$1),2,false)*E1186</f>
        <v>3861.852</v>
      </c>
      <c r="G1186" s="173">
        <f>abs(Generate!H$5-F1186)</f>
        <v>791.852</v>
      </c>
    </row>
    <row r="1187">
      <c r="A1187" s="71" t="s">
        <v>59</v>
      </c>
      <c r="B1187" s="71">
        <v>3.0</v>
      </c>
      <c r="C1187" s="71">
        <v>1.5</v>
      </c>
      <c r="D1187" s="71">
        <v>3.0</v>
      </c>
      <c r="E1187" s="71">
        <v>2.0</v>
      </c>
      <c r="F1187" s="172">
        <f>vlookup(VLOOKUP(A1187,'Meal Plan Combinations'!A$5:E$17,2,false),indirect(I$1),2,false)*B1187+vlookup(VLOOKUP(A1187,'Meal Plan Combinations'!A$5:E$17,3,false),indirect(I$1),2,false)*C1187+vlookup(VLOOKUP(A1187,'Meal Plan Combinations'!A$5:E$17,4,false),indirect(I$1),2,false)*D1187+vlookup(VLOOKUP(A1187,'Meal Plan Combinations'!A$5:E$17,5,false),indirect(I$1),2,false)*E1187</f>
        <v>3998.846</v>
      </c>
      <c r="G1187" s="173">
        <f>abs(Generate!H$5-F1187)</f>
        <v>928.846</v>
      </c>
    </row>
    <row r="1188">
      <c r="A1188" s="71" t="s">
        <v>59</v>
      </c>
      <c r="B1188" s="71">
        <v>3.0</v>
      </c>
      <c r="C1188" s="71">
        <v>1.5</v>
      </c>
      <c r="D1188" s="71">
        <v>3.0</v>
      </c>
      <c r="E1188" s="71">
        <v>2.5</v>
      </c>
      <c r="F1188" s="172">
        <f>vlookup(VLOOKUP(A1188,'Meal Plan Combinations'!A$5:E$17,2,false),indirect(I$1),2,false)*B1188+vlookup(VLOOKUP(A1188,'Meal Plan Combinations'!A$5:E$17,3,false),indirect(I$1),2,false)*C1188+vlookup(VLOOKUP(A1188,'Meal Plan Combinations'!A$5:E$17,4,false),indirect(I$1),2,false)*D1188+vlookup(VLOOKUP(A1188,'Meal Plan Combinations'!A$5:E$17,5,false),indirect(I$1),2,false)*E1188</f>
        <v>4135.84</v>
      </c>
      <c r="G1188" s="173">
        <f>abs(Generate!H$5-F1188)</f>
        <v>1065.84</v>
      </c>
    </row>
    <row r="1189">
      <c r="A1189" s="71" t="s">
        <v>59</v>
      </c>
      <c r="B1189" s="71">
        <v>3.0</v>
      </c>
      <c r="C1189" s="71">
        <v>1.5</v>
      </c>
      <c r="D1189" s="71">
        <v>3.0</v>
      </c>
      <c r="E1189" s="71">
        <v>3.0</v>
      </c>
      <c r="F1189" s="172">
        <f>vlookup(VLOOKUP(A1189,'Meal Plan Combinations'!A$5:E$17,2,false),indirect(I$1),2,false)*B1189+vlookup(VLOOKUP(A1189,'Meal Plan Combinations'!A$5:E$17,3,false),indirect(I$1),2,false)*C1189+vlookup(VLOOKUP(A1189,'Meal Plan Combinations'!A$5:E$17,4,false),indirect(I$1),2,false)*D1189+vlookup(VLOOKUP(A1189,'Meal Plan Combinations'!A$5:E$17,5,false),indirect(I$1),2,false)*E1189</f>
        <v>4272.834</v>
      </c>
      <c r="G1189" s="173">
        <f>abs(Generate!H$5-F1189)</f>
        <v>1202.834</v>
      </c>
    </row>
    <row r="1190">
      <c r="A1190" s="71" t="s">
        <v>59</v>
      </c>
      <c r="B1190" s="71">
        <v>3.0</v>
      </c>
      <c r="C1190" s="71">
        <v>2.0</v>
      </c>
      <c r="D1190" s="71">
        <v>0.5</v>
      </c>
      <c r="E1190" s="71">
        <v>0.5</v>
      </c>
      <c r="F1190" s="172">
        <f>vlookup(VLOOKUP(A1190,'Meal Plan Combinations'!A$5:E$17,2,false),indirect(I$1),2,false)*B1190+vlookup(VLOOKUP(A1190,'Meal Plan Combinations'!A$5:E$17,3,false),indirect(I$1),2,false)*C1190+vlookup(VLOOKUP(A1190,'Meal Plan Combinations'!A$5:E$17,4,false),indirect(I$1),2,false)*D1190+vlookup(VLOOKUP(A1190,'Meal Plan Combinations'!A$5:E$17,5,false),indirect(I$1),2,false)*E1190</f>
        <v>2552.329</v>
      </c>
      <c r="G1190" s="173">
        <f>abs(Generate!H$5-F1190)</f>
        <v>517.671</v>
      </c>
    </row>
    <row r="1191">
      <c r="A1191" s="71" t="s">
        <v>59</v>
      </c>
      <c r="B1191" s="71">
        <v>3.0</v>
      </c>
      <c r="C1191" s="71">
        <v>2.0</v>
      </c>
      <c r="D1191" s="71">
        <v>0.5</v>
      </c>
      <c r="E1191" s="71">
        <v>1.0</v>
      </c>
      <c r="F1191" s="172">
        <f>vlookup(VLOOKUP(A1191,'Meal Plan Combinations'!A$5:E$17,2,false),indirect(I$1),2,false)*B1191+vlookup(VLOOKUP(A1191,'Meal Plan Combinations'!A$5:E$17,3,false),indirect(I$1),2,false)*C1191+vlookup(VLOOKUP(A1191,'Meal Plan Combinations'!A$5:E$17,4,false),indirect(I$1),2,false)*D1191+vlookup(VLOOKUP(A1191,'Meal Plan Combinations'!A$5:E$17,5,false),indirect(I$1),2,false)*E1191</f>
        <v>2689.323</v>
      </c>
      <c r="G1191" s="173">
        <f>abs(Generate!H$5-F1191)</f>
        <v>380.677</v>
      </c>
    </row>
    <row r="1192">
      <c r="A1192" s="71" t="s">
        <v>59</v>
      </c>
      <c r="B1192" s="71">
        <v>3.0</v>
      </c>
      <c r="C1192" s="71">
        <v>2.0</v>
      </c>
      <c r="D1192" s="71">
        <v>0.5</v>
      </c>
      <c r="E1192" s="71">
        <v>1.5</v>
      </c>
      <c r="F1192" s="172">
        <f>vlookup(VLOOKUP(A1192,'Meal Plan Combinations'!A$5:E$17,2,false),indirect(I$1),2,false)*B1192+vlookup(VLOOKUP(A1192,'Meal Plan Combinations'!A$5:E$17,3,false),indirect(I$1),2,false)*C1192+vlookup(VLOOKUP(A1192,'Meal Plan Combinations'!A$5:E$17,4,false),indirect(I$1),2,false)*D1192+vlookup(VLOOKUP(A1192,'Meal Plan Combinations'!A$5:E$17,5,false),indirect(I$1),2,false)*E1192</f>
        <v>2826.317</v>
      </c>
      <c r="G1192" s="173">
        <f>abs(Generate!H$5-F1192)</f>
        <v>243.683</v>
      </c>
    </row>
    <row r="1193">
      <c r="A1193" s="71" t="s">
        <v>59</v>
      </c>
      <c r="B1193" s="71">
        <v>3.0</v>
      </c>
      <c r="C1193" s="71">
        <v>2.0</v>
      </c>
      <c r="D1193" s="71">
        <v>0.5</v>
      </c>
      <c r="E1193" s="71">
        <v>2.0</v>
      </c>
      <c r="F1193" s="172">
        <f>vlookup(VLOOKUP(A1193,'Meal Plan Combinations'!A$5:E$17,2,false),indirect(I$1),2,false)*B1193+vlookup(VLOOKUP(A1193,'Meal Plan Combinations'!A$5:E$17,3,false),indirect(I$1),2,false)*C1193+vlookup(VLOOKUP(A1193,'Meal Plan Combinations'!A$5:E$17,4,false),indirect(I$1),2,false)*D1193+vlookup(VLOOKUP(A1193,'Meal Plan Combinations'!A$5:E$17,5,false),indirect(I$1),2,false)*E1193</f>
        <v>2963.311</v>
      </c>
      <c r="G1193" s="173">
        <f>abs(Generate!H$5-F1193)</f>
        <v>106.689</v>
      </c>
    </row>
    <row r="1194">
      <c r="A1194" s="71" t="s">
        <v>59</v>
      </c>
      <c r="B1194" s="71">
        <v>3.0</v>
      </c>
      <c r="C1194" s="71">
        <v>2.0</v>
      </c>
      <c r="D1194" s="71">
        <v>0.5</v>
      </c>
      <c r="E1194" s="71">
        <v>2.5</v>
      </c>
      <c r="F1194" s="172">
        <f>vlookup(VLOOKUP(A1194,'Meal Plan Combinations'!A$5:E$17,2,false),indirect(I$1),2,false)*B1194+vlookup(VLOOKUP(A1194,'Meal Plan Combinations'!A$5:E$17,3,false),indirect(I$1),2,false)*C1194+vlookup(VLOOKUP(A1194,'Meal Plan Combinations'!A$5:E$17,4,false),indirect(I$1),2,false)*D1194+vlookup(VLOOKUP(A1194,'Meal Plan Combinations'!A$5:E$17,5,false),indirect(I$1),2,false)*E1194</f>
        <v>3100.305</v>
      </c>
      <c r="G1194" s="173">
        <f>abs(Generate!H$5-F1194)</f>
        <v>30.305</v>
      </c>
    </row>
    <row r="1195">
      <c r="A1195" s="71" t="s">
        <v>59</v>
      </c>
      <c r="B1195" s="71">
        <v>3.0</v>
      </c>
      <c r="C1195" s="71">
        <v>2.0</v>
      </c>
      <c r="D1195" s="71">
        <v>0.5</v>
      </c>
      <c r="E1195" s="71">
        <v>3.0</v>
      </c>
      <c r="F1195" s="172">
        <f>vlookup(VLOOKUP(A1195,'Meal Plan Combinations'!A$5:E$17,2,false),indirect(I$1),2,false)*B1195+vlookup(VLOOKUP(A1195,'Meal Plan Combinations'!A$5:E$17,3,false),indirect(I$1),2,false)*C1195+vlookup(VLOOKUP(A1195,'Meal Plan Combinations'!A$5:E$17,4,false),indirect(I$1),2,false)*D1195+vlookup(VLOOKUP(A1195,'Meal Plan Combinations'!A$5:E$17,5,false),indirect(I$1),2,false)*E1195</f>
        <v>3237.299</v>
      </c>
      <c r="G1195" s="173">
        <f>abs(Generate!H$5-F1195)</f>
        <v>167.299</v>
      </c>
    </row>
    <row r="1196">
      <c r="A1196" s="71" t="s">
        <v>59</v>
      </c>
      <c r="B1196" s="71">
        <v>3.0</v>
      </c>
      <c r="C1196" s="71">
        <v>2.0</v>
      </c>
      <c r="D1196" s="71">
        <v>1.0</v>
      </c>
      <c r="E1196" s="71">
        <v>0.5</v>
      </c>
      <c r="F1196" s="172">
        <f>vlookup(VLOOKUP(A1196,'Meal Plan Combinations'!A$5:E$17,2,false),indirect(I$1),2,false)*B1196+vlookup(VLOOKUP(A1196,'Meal Plan Combinations'!A$5:E$17,3,false),indirect(I$1),2,false)*C1196+vlookup(VLOOKUP(A1196,'Meal Plan Combinations'!A$5:E$17,4,false),indirect(I$1),2,false)*D1196+vlookup(VLOOKUP(A1196,'Meal Plan Combinations'!A$5:E$17,5,false),indirect(I$1),2,false)*E1196</f>
        <v>2804.934</v>
      </c>
      <c r="G1196" s="173">
        <f>abs(Generate!H$5-F1196)</f>
        <v>265.066</v>
      </c>
    </row>
    <row r="1197">
      <c r="A1197" s="71" t="s">
        <v>59</v>
      </c>
      <c r="B1197" s="71">
        <v>3.0</v>
      </c>
      <c r="C1197" s="71">
        <v>2.0</v>
      </c>
      <c r="D1197" s="71">
        <v>1.0</v>
      </c>
      <c r="E1197" s="71">
        <v>1.0</v>
      </c>
      <c r="F1197" s="172">
        <f>vlookup(VLOOKUP(A1197,'Meal Plan Combinations'!A$5:E$17,2,false),indirect(I$1),2,false)*B1197+vlookup(VLOOKUP(A1197,'Meal Plan Combinations'!A$5:E$17,3,false),indirect(I$1),2,false)*C1197+vlookup(VLOOKUP(A1197,'Meal Plan Combinations'!A$5:E$17,4,false),indirect(I$1),2,false)*D1197+vlookup(VLOOKUP(A1197,'Meal Plan Combinations'!A$5:E$17,5,false),indirect(I$1),2,false)*E1197</f>
        <v>2941.928</v>
      </c>
      <c r="G1197" s="173">
        <f>abs(Generate!H$5-F1197)</f>
        <v>128.072</v>
      </c>
    </row>
    <row r="1198">
      <c r="A1198" s="71" t="s">
        <v>59</v>
      </c>
      <c r="B1198" s="71">
        <v>3.0</v>
      </c>
      <c r="C1198" s="71">
        <v>2.0</v>
      </c>
      <c r="D1198" s="71">
        <v>1.0</v>
      </c>
      <c r="E1198" s="71">
        <v>1.5</v>
      </c>
      <c r="F1198" s="172">
        <f>vlookup(VLOOKUP(A1198,'Meal Plan Combinations'!A$5:E$17,2,false),indirect(I$1),2,false)*B1198+vlookup(VLOOKUP(A1198,'Meal Plan Combinations'!A$5:E$17,3,false),indirect(I$1),2,false)*C1198+vlookup(VLOOKUP(A1198,'Meal Plan Combinations'!A$5:E$17,4,false),indirect(I$1),2,false)*D1198+vlookup(VLOOKUP(A1198,'Meal Plan Combinations'!A$5:E$17,5,false),indirect(I$1),2,false)*E1198</f>
        <v>3078.922</v>
      </c>
      <c r="G1198" s="173">
        <f>abs(Generate!H$5-F1198)</f>
        <v>8.922</v>
      </c>
    </row>
    <row r="1199">
      <c r="A1199" s="71" t="s">
        <v>59</v>
      </c>
      <c r="B1199" s="71">
        <v>3.0</v>
      </c>
      <c r="C1199" s="71">
        <v>2.0</v>
      </c>
      <c r="D1199" s="71">
        <v>1.0</v>
      </c>
      <c r="E1199" s="71">
        <v>2.0</v>
      </c>
      <c r="F1199" s="172">
        <f>vlookup(VLOOKUP(A1199,'Meal Plan Combinations'!A$5:E$17,2,false),indirect(I$1),2,false)*B1199+vlookup(VLOOKUP(A1199,'Meal Plan Combinations'!A$5:E$17,3,false),indirect(I$1),2,false)*C1199+vlookup(VLOOKUP(A1199,'Meal Plan Combinations'!A$5:E$17,4,false),indirect(I$1),2,false)*D1199+vlookup(VLOOKUP(A1199,'Meal Plan Combinations'!A$5:E$17,5,false),indirect(I$1),2,false)*E1199</f>
        <v>3215.916</v>
      </c>
      <c r="G1199" s="173">
        <f>abs(Generate!H$5-F1199)</f>
        <v>145.916</v>
      </c>
    </row>
    <row r="1200">
      <c r="A1200" s="71" t="s">
        <v>59</v>
      </c>
      <c r="B1200" s="71">
        <v>3.0</v>
      </c>
      <c r="C1200" s="71">
        <v>2.0</v>
      </c>
      <c r="D1200" s="71">
        <v>1.0</v>
      </c>
      <c r="E1200" s="71">
        <v>2.5</v>
      </c>
      <c r="F1200" s="172">
        <f>vlookup(VLOOKUP(A1200,'Meal Plan Combinations'!A$5:E$17,2,false),indirect(I$1),2,false)*B1200+vlookup(VLOOKUP(A1200,'Meal Plan Combinations'!A$5:E$17,3,false),indirect(I$1),2,false)*C1200+vlookup(VLOOKUP(A1200,'Meal Plan Combinations'!A$5:E$17,4,false),indirect(I$1),2,false)*D1200+vlookup(VLOOKUP(A1200,'Meal Plan Combinations'!A$5:E$17,5,false),indirect(I$1),2,false)*E1200</f>
        <v>3352.91</v>
      </c>
      <c r="G1200" s="173">
        <f>abs(Generate!H$5-F1200)</f>
        <v>282.91</v>
      </c>
    </row>
    <row r="1201">
      <c r="A1201" s="71" t="s">
        <v>59</v>
      </c>
      <c r="B1201" s="71">
        <v>3.0</v>
      </c>
      <c r="C1201" s="71">
        <v>2.0</v>
      </c>
      <c r="D1201" s="71">
        <v>1.0</v>
      </c>
      <c r="E1201" s="71">
        <v>3.0</v>
      </c>
      <c r="F1201" s="172">
        <f>vlookup(VLOOKUP(A1201,'Meal Plan Combinations'!A$5:E$17,2,false),indirect(I$1),2,false)*B1201+vlookup(VLOOKUP(A1201,'Meal Plan Combinations'!A$5:E$17,3,false),indirect(I$1),2,false)*C1201+vlookup(VLOOKUP(A1201,'Meal Plan Combinations'!A$5:E$17,4,false),indirect(I$1),2,false)*D1201+vlookup(VLOOKUP(A1201,'Meal Plan Combinations'!A$5:E$17,5,false),indirect(I$1),2,false)*E1201</f>
        <v>3489.904</v>
      </c>
      <c r="G1201" s="173">
        <f>abs(Generate!H$5-F1201)</f>
        <v>419.904</v>
      </c>
    </row>
    <row r="1202">
      <c r="A1202" s="71" t="s">
        <v>59</v>
      </c>
      <c r="B1202" s="71">
        <v>3.0</v>
      </c>
      <c r="C1202" s="71">
        <v>2.0</v>
      </c>
      <c r="D1202" s="71">
        <v>1.5</v>
      </c>
      <c r="E1202" s="71">
        <v>0.5</v>
      </c>
      <c r="F1202" s="172">
        <f>vlookup(VLOOKUP(A1202,'Meal Plan Combinations'!A$5:E$17,2,false),indirect(I$1),2,false)*B1202+vlookup(VLOOKUP(A1202,'Meal Plan Combinations'!A$5:E$17,3,false),indirect(I$1),2,false)*C1202+vlookup(VLOOKUP(A1202,'Meal Plan Combinations'!A$5:E$17,4,false),indirect(I$1),2,false)*D1202+vlookup(VLOOKUP(A1202,'Meal Plan Combinations'!A$5:E$17,5,false),indirect(I$1),2,false)*E1202</f>
        <v>3057.539</v>
      </c>
      <c r="G1202" s="173">
        <f>abs(Generate!H$5-F1202)</f>
        <v>12.461</v>
      </c>
    </row>
    <row r="1203">
      <c r="A1203" s="71" t="s">
        <v>59</v>
      </c>
      <c r="B1203" s="71">
        <v>3.0</v>
      </c>
      <c r="C1203" s="71">
        <v>2.0</v>
      </c>
      <c r="D1203" s="71">
        <v>1.5</v>
      </c>
      <c r="E1203" s="71">
        <v>1.0</v>
      </c>
      <c r="F1203" s="172">
        <f>vlookup(VLOOKUP(A1203,'Meal Plan Combinations'!A$5:E$17,2,false),indirect(I$1),2,false)*B1203+vlookup(VLOOKUP(A1203,'Meal Plan Combinations'!A$5:E$17,3,false),indirect(I$1),2,false)*C1203+vlookup(VLOOKUP(A1203,'Meal Plan Combinations'!A$5:E$17,4,false),indirect(I$1),2,false)*D1203+vlookup(VLOOKUP(A1203,'Meal Plan Combinations'!A$5:E$17,5,false),indirect(I$1),2,false)*E1203</f>
        <v>3194.533</v>
      </c>
      <c r="G1203" s="173">
        <f>abs(Generate!H$5-F1203)</f>
        <v>124.533</v>
      </c>
    </row>
    <row r="1204">
      <c r="A1204" s="71" t="s">
        <v>59</v>
      </c>
      <c r="B1204" s="71">
        <v>3.0</v>
      </c>
      <c r="C1204" s="71">
        <v>2.0</v>
      </c>
      <c r="D1204" s="71">
        <v>1.5</v>
      </c>
      <c r="E1204" s="71">
        <v>1.5</v>
      </c>
      <c r="F1204" s="172">
        <f>vlookup(VLOOKUP(A1204,'Meal Plan Combinations'!A$5:E$17,2,false),indirect(I$1),2,false)*B1204+vlookup(VLOOKUP(A1204,'Meal Plan Combinations'!A$5:E$17,3,false),indirect(I$1),2,false)*C1204+vlookup(VLOOKUP(A1204,'Meal Plan Combinations'!A$5:E$17,4,false),indirect(I$1),2,false)*D1204+vlookup(VLOOKUP(A1204,'Meal Plan Combinations'!A$5:E$17,5,false),indirect(I$1),2,false)*E1204</f>
        <v>3331.527</v>
      </c>
      <c r="G1204" s="173">
        <f>abs(Generate!H$5-F1204)</f>
        <v>261.527</v>
      </c>
    </row>
    <row r="1205">
      <c r="A1205" s="71" t="s">
        <v>59</v>
      </c>
      <c r="B1205" s="71">
        <v>3.0</v>
      </c>
      <c r="C1205" s="71">
        <v>2.0</v>
      </c>
      <c r="D1205" s="71">
        <v>1.5</v>
      </c>
      <c r="E1205" s="71">
        <v>2.0</v>
      </c>
      <c r="F1205" s="172">
        <f>vlookup(VLOOKUP(A1205,'Meal Plan Combinations'!A$5:E$17,2,false),indirect(I$1),2,false)*B1205+vlookup(VLOOKUP(A1205,'Meal Plan Combinations'!A$5:E$17,3,false),indirect(I$1),2,false)*C1205+vlookup(VLOOKUP(A1205,'Meal Plan Combinations'!A$5:E$17,4,false),indirect(I$1),2,false)*D1205+vlookup(VLOOKUP(A1205,'Meal Plan Combinations'!A$5:E$17,5,false),indirect(I$1),2,false)*E1205</f>
        <v>3468.521</v>
      </c>
      <c r="G1205" s="173">
        <f>abs(Generate!H$5-F1205)</f>
        <v>398.521</v>
      </c>
    </row>
    <row r="1206">
      <c r="A1206" s="71" t="s">
        <v>59</v>
      </c>
      <c r="B1206" s="71">
        <v>3.0</v>
      </c>
      <c r="C1206" s="71">
        <v>2.0</v>
      </c>
      <c r="D1206" s="71">
        <v>1.5</v>
      </c>
      <c r="E1206" s="71">
        <v>2.5</v>
      </c>
      <c r="F1206" s="172">
        <f>vlookup(VLOOKUP(A1206,'Meal Plan Combinations'!A$5:E$17,2,false),indirect(I$1),2,false)*B1206+vlookup(VLOOKUP(A1206,'Meal Plan Combinations'!A$5:E$17,3,false),indirect(I$1),2,false)*C1206+vlookup(VLOOKUP(A1206,'Meal Plan Combinations'!A$5:E$17,4,false),indirect(I$1),2,false)*D1206+vlookup(VLOOKUP(A1206,'Meal Plan Combinations'!A$5:E$17,5,false),indirect(I$1),2,false)*E1206</f>
        <v>3605.515</v>
      </c>
      <c r="G1206" s="173">
        <f>abs(Generate!H$5-F1206)</f>
        <v>535.515</v>
      </c>
    </row>
    <row r="1207">
      <c r="A1207" s="71" t="s">
        <v>59</v>
      </c>
      <c r="B1207" s="71">
        <v>3.0</v>
      </c>
      <c r="C1207" s="71">
        <v>2.0</v>
      </c>
      <c r="D1207" s="71">
        <v>1.5</v>
      </c>
      <c r="E1207" s="71">
        <v>3.0</v>
      </c>
      <c r="F1207" s="172">
        <f>vlookup(VLOOKUP(A1207,'Meal Plan Combinations'!A$5:E$17,2,false),indirect(I$1),2,false)*B1207+vlookup(VLOOKUP(A1207,'Meal Plan Combinations'!A$5:E$17,3,false),indirect(I$1),2,false)*C1207+vlookup(VLOOKUP(A1207,'Meal Plan Combinations'!A$5:E$17,4,false),indirect(I$1),2,false)*D1207+vlookup(VLOOKUP(A1207,'Meal Plan Combinations'!A$5:E$17,5,false),indirect(I$1),2,false)*E1207</f>
        <v>3742.509</v>
      </c>
      <c r="G1207" s="173">
        <f>abs(Generate!H$5-F1207)</f>
        <v>672.509</v>
      </c>
    </row>
    <row r="1208">
      <c r="A1208" s="71" t="s">
        <v>59</v>
      </c>
      <c r="B1208" s="71">
        <v>3.0</v>
      </c>
      <c r="C1208" s="71">
        <v>2.0</v>
      </c>
      <c r="D1208" s="71">
        <v>2.0</v>
      </c>
      <c r="E1208" s="71">
        <v>0.5</v>
      </c>
      <c r="F1208" s="172">
        <f>vlookup(VLOOKUP(A1208,'Meal Plan Combinations'!A$5:E$17,2,false),indirect(I$1),2,false)*B1208+vlookup(VLOOKUP(A1208,'Meal Plan Combinations'!A$5:E$17,3,false),indirect(I$1),2,false)*C1208+vlookup(VLOOKUP(A1208,'Meal Plan Combinations'!A$5:E$17,4,false),indirect(I$1),2,false)*D1208+vlookup(VLOOKUP(A1208,'Meal Plan Combinations'!A$5:E$17,5,false),indirect(I$1),2,false)*E1208</f>
        <v>3310.144</v>
      </c>
      <c r="G1208" s="173">
        <f>abs(Generate!H$5-F1208)</f>
        <v>240.144</v>
      </c>
    </row>
    <row r="1209">
      <c r="A1209" s="71" t="s">
        <v>59</v>
      </c>
      <c r="B1209" s="71">
        <v>3.0</v>
      </c>
      <c r="C1209" s="71">
        <v>2.0</v>
      </c>
      <c r="D1209" s="71">
        <v>2.0</v>
      </c>
      <c r="E1209" s="71">
        <v>1.0</v>
      </c>
      <c r="F1209" s="172">
        <f>vlookup(VLOOKUP(A1209,'Meal Plan Combinations'!A$5:E$17,2,false),indirect(I$1),2,false)*B1209+vlookup(VLOOKUP(A1209,'Meal Plan Combinations'!A$5:E$17,3,false),indirect(I$1),2,false)*C1209+vlookup(VLOOKUP(A1209,'Meal Plan Combinations'!A$5:E$17,4,false),indirect(I$1),2,false)*D1209+vlookup(VLOOKUP(A1209,'Meal Plan Combinations'!A$5:E$17,5,false),indirect(I$1),2,false)*E1209</f>
        <v>3447.138</v>
      </c>
      <c r="G1209" s="173">
        <f>abs(Generate!H$5-F1209)</f>
        <v>377.138</v>
      </c>
    </row>
    <row r="1210">
      <c r="A1210" s="71" t="s">
        <v>59</v>
      </c>
      <c r="B1210" s="71">
        <v>3.0</v>
      </c>
      <c r="C1210" s="71">
        <v>2.0</v>
      </c>
      <c r="D1210" s="71">
        <v>2.0</v>
      </c>
      <c r="E1210" s="71">
        <v>1.5</v>
      </c>
      <c r="F1210" s="172">
        <f>vlookup(VLOOKUP(A1210,'Meal Plan Combinations'!A$5:E$17,2,false),indirect(I$1),2,false)*B1210+vlookup(VLOOKUP(A1210,'Meal Plan Combinations'!A$5:E$17,3,false),indirect(I$1),2,false)*C1210+vlookup(VLOOKUP(A1210,'Meal Plan Combinations'!A$5:E$17,4,false),indirect(I$1),2,false)*D1210+vlookup(VLOOKUP(A1210,'Meal Plan Combinations'!A$5:E$17,5,false),indirect(I$1),2,false)*E1210</f>
        <v>3584.132</v>
      </c>
      <c r="G1210" s="173">
        <f>abs(Generate!H$5-F1210)</f>
        <v>514.132</v>
      </c>
    </row>
    <row r="1211">
      <c r="A1211" s="71" t="s">
        <v>59</v>
      </c>
      <c r="B1211" s="71">
        <v>3.0</v>
      </c>
      <c r="C1211" s="71">
        <v>2.0</v>
      </c>
      <c r="D1211" s="71">
        <v>2.0</v>
      </c>
      <c r="E1211" s="71">
        <v>2.0</v>
      </c>
      <c r="F1211" s="172">
        <f>vlookup(VLOOKUP(A1211,'Meal Plan Combinations'!A$5:E$17,2,false),indirect(I$1),2,false)*B1211+vlookup(VLOOKUP(A1211,'Meal Plan Combinations'!A$5:E$17,3,false),indirect(I$1),2,false)*C1211+vlookup(VLOOKUP(A1211,'Meal Plan Combinations'!A$5:E$17,4,false),indirect(I$1),2,false)*D1211+vlookup(VLOOKUP(A1211,'Meal Plan Combinations'!A$5:E$17,5,false),indirect(I$1),2,false)*E1211</f>
        <v>3721.126</v>
      </c>
      <c r="G1211" s="173">
        <f>abs(Generate!H$5-F1211)</f>
        <v>651.126</v>
      </c>
    </row>
    <row r="1212">
      <c r="A1212" s="71" t="s">
        <v>59</v>
      </c>
      <c r="B1212" s="71">
        <v>3.0</v>
      </c>
      <c r="C1212" s="71">
        <v>2.0</v>
      </c>
      <c r="D1212" s="71">
        <v>2.0</v>
      </c>
      <c r="E1212" s="71">
        <v>2.5</v>
      </c>
      <c r="F1212" s="172">
        <f>vlookup(VLOOKUP(A1212,'Meal Plan Combinations'!A$5:E$17,2,false),indirect(I$1),2,false)*B1212+vlookup(VLOOKUP(A1212,'Meal Plan Combinations'!A$5:E$17,3,false),indirect(I$1),2,false)*C1212+vlookup(VLOOKUP(A1212,'Meal Plan Combinations'!A$5:E$17,4,false),indirect(I$1),2,false)*D1212+vlookup(VLOOKUP(A1212,'Meal Plan Combinations'!A$5:E$17,5,false),indirect(I$1),2,false)*E1212</f>
        <v>3858.12</v>
      </c>
      <c r="G1212" s="173">
        <f>abs(Generate!H$5-F1212)</f>
        <v>788.12</v>
      </c>
    </row>
    <row r="1213">
      <c r="A1213" s="71" t="s">
        <v>59</v>
      </c>
      <c r="B1213" s="71">
        <v>3.0</v>
      </c>
      <c r="C1213" s="71">
        <v>2.0</v>
      </c>
      <c r="D1213" s="71">
        <v>2.0</v>
      </c>
      <c r="E1213" s="71">
        <v>3.0</v>
      </c>
      <c r="F1213" s="172">
        <f>vlookup(VLOOKUP(A1213,'Meal Plan Combinations'!A$5:E$17,2,false),indirect(I$1),2,false)*B1213+vlookup(VLOOKUP(A1213,'Meal Plan Combinations'!A$5:E$17,3,false),indirect(I$1),2,false)*C1213+vlookup(VLOOKUP(A1213,'Meal Plan Combinations'!A$5:E$17,4,false),indirect(I$1),2,false)*D1213+vlookup(VLOOKUP(A1213,'Meal Plan Combinations'!A$5:E$17,5,false),indirect(I$1),2,false)*E1213</f>
        <v>3995.114</v>
      </c>
      <c r="G1213" s="173">
        <f>abs(Generate!H$5-F1213)</f>
        <v>925.114</v>
      </c>
    </row>
    <row r="1214">
      <c r="A1214" s="71" t="s">
        <v>59</v>
      </c>
      <c r="B1214" s="71">
        <v>3.0</v>
      </c>
      <c r="C1214" s="71">
        <v>2.0</v>
      </c>
      <c r="D1214" s="71">
        <v>2.5</v>
      </c>
      <c r="E1214" s="71">
        <v>0.5</v>
      </c>
      <c r="F1214" s="172">
        <f>vlookup(VLOOKUP(A1214,'Meal Plan Combinations'!A$5:E$17,2,false),indirect(I$1),2,false)*B1214+vlookup(VLOOKUP(A1214,'Meal Plan Combinations'!A$5:E$17,3,false),indirect(I$1),2,false)*C1214+vlookup(VLOOKUP(A1214,'Meal Plan Combinations'!A$5:E$17,4,false),indirect(I$1),2,false)*D1214+vlookup(VLOOKUP(A1214,'Meal Plan Combinations'!A$5:E$17,5,false),indirect(I$1),2,false)*E1214</f>
        <v>3562.749</v>
      </c>
      <c r="G1214" s="173">
        <f>abs(Generate!H$5-F1214)</f>
        <v>492.749</v>
      </c>
    </row>
    <row r="1215">
      <c r="A1215" s="71" t="s">
        <v>59</v>
      </c>
      <c r="B1215" s="71">
        <v>3.0</v>
      </c>
      <c r="C1215" s="71">
        <v>2.0</v>
      </c>
      <c r="D1215" s="71">
        <v>2.5</v>
      </c>
      <c r="E1215" s="71">
        <v>1.0</v>
      </c>
      <c r="F1215" s="172">
        <f>vlookup(VLOOKUP(A1215,'Meal Plan Combinations'!A$5:E$17,2,false),indirect(I$1),2,false)*B1215+vlookup(VLOOKUP(A1215,'Meal Plan Combinations'!A$5:E$17,3,false),indirect(I$1),2,false)*C1215+vlookup(VLOOKUP(A1215,'Meal Plan Combinations'!A$5:E$17,4,false),indirect(I$1),2,false)*D1215+vlookup(VLOOKUP(A1215,'Meal Plan Combinations'!A$5:E$17,5,false),indirect(I$1),2,false)*E1215</f>
        <v>3699.743</v>
      </c>
      <c r="G1215" s="173">
        <f>abs(Generate!H$5-F1215)</f>
        <v>629.743</v>
      </c>
    </row>
    <row r="1216">
      <c r="A1216" s="71" t="s">
        <v>59</v>
      </c>
      <c r="B1216" s="71">
        <v>3.0</v>
      </c>
      <c r="C1216" s="71">
        <v>2.0</v>
      </c>
      <c r="D1216" s="71">
        <v>2.5</v>
      </c>
      <c r="E1216" s="71">
        <v>1.5</v>
      </c>
      <c r="F1216" s="172">
        <f>vlookup(VLOOKUP(A1216,'Meal Plan Combinations'!A$5:E$17,2,false),indirect(I$1),2,false)*B1216+vlookup(VLOOKUP(A1216,'Meal Plan Combinations'!A$5:E$17,3,false),indirect(I$1),2,false)*C1216+vlookup(VLOOKUP(A1216,'Meal Plan Combinations'!A$5:E$17,4,false),indirect(I$1),2,false)*D1216+vlookup(VLOOKUP(A1216,'Meal Plan Combinations'!A$5:E$17,5,false),indirect(I$1),2,false)*E1216</f>
        <v>3836.737</v>
      </c>
      <c r="G1216" s="173">
        <f>abs(Generate!H$5-F1216)</f>
        <v>766.737</v>
      </c>
    </row>
    <row r="1217">
      <c r="A1217" s="71" t="s">
        <v>59</v>
      </c>
      <c r="B1217" s="71">
        <v>3.0</v>
      </c>
      <c r="C1217" s="71">
        <v>2.0</v>
      </c>
      <c r="D1217" s="71">
        <v>2.5</v>
      </c>
      <c r="E1217" s="71">
        <v>2.0</v>
      </c>
      <c r="F1217" s="172">
        <f>vlookup(VLOOKUP(A1217,'Meal Plan Combinations'!A$5:E$17,2,false),indirect(I$1),2,false)*B1217+vlookup(VLOOKUP(A1217,'Meal Plan Combinations'!A$5:E$17,3,false),indirect(I$1),2,false)*C1217+vlookup(VLOOKUP(A1217,'Meal Plan Combinations'!A$5:E$17,4,false),indirect(I$1),2,false)*D1217+vlookup(VLOOKUP(A1217,'Meal Plan Combinations'!A$5:E$17,5,false),indirect(I$1),2,false)*E1217</f>
        <v>3973.731</v>
      </c>
      <c r="G1217" s="173">
        <f>abs(Generate!H$5-F1217)</f>
        <v>903.731</v>
      </c>
    </row>
    <row r="1218">
      <c r="A1218" s="71" t="s">
        <v>59</v>
      </c>
      <c r="B1218" s="71">
        <v>3.0</v>
      </c>
      <c r="C1218" s="71">
        <v>2.0</v>
      </c>
      <c r="D1218" s="71">
        <v>2.5</v>
      </c>
      <c r="E1218" s="71">
        <v>2.5</v>
      </c>
      <c r="F1218" s="172">
        <f>vlookup(VLOOKUP(A1218,'Meal Plan Combinations'!A$5:E$17,2,false),indirect(I$1),2,false)*B1218+vlookup(VLOOKUP(A1218,'Meal Plan Combinations'!A$5:E$17,3,false),indirect(I$1),2,false)*C1218+vlookup(VLOOKUP(A1218,'Meal Plan Combinations'!A$5:E$17,4,false),indirect(I$1),2,false)*D1218+vlookup(VLOOKUP(A1218,'Meal Plan Combinations'!A$5:E$17,5,false),indirect(I$1),2,false)*E1218</f>
        <v>4110.725</v>
      </c>
      <c r="G1218" s="173">
        <f>abs(Generate!H$5-F1218)</f>
        <v>1040.725</v>
      </c>
    </row>
    <row r="1219">
      <c r="A1219" s="71" t="s">
        <v>59</v>
      </c>
      <c r="B1219" s="71">
        <v>3.0</v>
      </c>
      <c r="C1219" s="71">
        <v>2.0</v>
      </c>
      <c r="D1219" s="71">
        <v>2.5</v>
      </c>
      <c r="E1219" s="71">
        <v>3.0</v>
      </c>
      <c r="F1219" s="172">
        <f>vlookup(VLOOKUP(A1219,'Meal Plan Combinations'!A$5:E$17,2,false),indirect(I$1),2,false)*B1219+vlookup(VLOOKUP(A1219,'Meal Plan Combinations'!A$5:E$17,3,false),indirect(I$1),2,false)*C1219+vlookup(VLOOKUP(A1219,'Meal Plan Combinations'!A$5:E$17,4,false),indirect(I$1),2,false)*D1219+vlookup(VLOOKUP(A1219,'Meal Plan Combinations'!A$5:E$17,5,false),indirect(I$1),2,false)*E1219</f>
        <v>4247.719</v>
      </c>
      <c r="G1219" s="173">
        <f>abs(Generate!H$5-F1219)</f>
        <v>1177.719</v>
      </c>
    </row>
    <row r="1220">
      <c r="A1220" s="71" t="s">
        <v>59</v>
      </c>
      <c r="B1220" s="71">
        <v>3.0</v>
      </c>
      <c r="C1220" s="71">
        <v>2.0</v>
      </c>
      <c r="D1220" s="71">
        <v>3.0</v>
      </c>
      <c r="E1220" s="71">
        <v>0.5</v>
      </c>
      <c r="F1220" s="172">
        <f>vlookup(VLOOKUP(A1220,'Meal Plan Combinations'!A$5:E$17,2,false),indirect(I$1),2,false)*B1220+vlookup(VLOOKUP(A1220,'Meal Plan Combinations'!A$5:E$17,3,false),indirect(I$1),2,false)*C1220+vlookup(VLOOKUP(A1220,'Meal Plan Combinations'!A$5:E$17,4,false),indirect(I$1),2,false)*D1220+vlookup(VLOOKUP(A1220,'Meal Plan Combinations'!A$5:E$17,5,false),indirect(I$1),2,false)*E1220</f>
        <v>3815.354</v>
      </c>
      <c r="G1220" s="173">
        <f>abs(Generate!H$5-F1220)</f>
        <v>745.354</v>
      </c>
    </row>
    <row r="1221">
      <c r="A1221" s="71" t="s">
        <v>59</v>
      </c>
      <c r="B1221" s="71">
        <v>3.0</v>
      </c>
      <c r="C1221" s="71">
        <v>2.0</v>
      </c>
      <c r="D1221" s="71">
        <v>3.0</v>
      </c>
      <c r="E1221" s="71">
        <v>1.0</v>
      </c>
      <c r="F1221" s="172">
        <f>vlookup(VLOOKUP(A1221,'Meal Plan Combinations'!A$5:E$17,2,false),indirect(I$1),2,false)*B1221+vlookup(VLOOKUP(A1221,'Meal Plan Combinations'!A$5:E$17,3,false),indirect(I$1),2,false)*C1221+vlookup(VLOOKUP(A1221,'Meal Plan Combinations'!A$5:E$17,4,false),indirect(I$1),2,false)*D1221+vlookup(VLOOKUP(A1221,'Meal Plan Combinations'!A$5:E$17,5,false),indirect(I$1),2,false)*E1221</f>
        <v>3952.348</v>
      </c>
      <c r="G1221" s="173">
        <f>abs(Generate!H$5-F1221)</f>
        <v>882.348</v>
      </c>
    </row>
    <row r="1222">
      <c r="A1222" s="71" t="s">
        <v>59</v>
      </c>
      <c r="B1222" s="71">
        <v>3.0</v>
      </c>
      <c r="C1222" s="71">
        <v>2.0</v>
      </c>
      <c r="D1222" s="71">
        <v>3.0</v>
      </c>
      <c r="E1222" s="71">
        <v>1.5</v>
      </c>
      <c r="F1222" s="172">
        <f>vlookup(VLOOKUP(A1222,'Meal Plan Combinations'!A$5:E$17,2,false),indirect(I$1),2,false)*B1222+vlookup(VLOOKUP(A1222,'Meal Plan Combinations'!A$5:E$17,3,false),indirect(I$1),2,false)*C1222+vlookup(VLOOKUP(A1222,'Meal Plan Combinations'!A$5:E$17,4,false),indirect(I$1),2,false)*D1222+vlookup(VLOOKUP(A1222,'Meal Plan Combinations'!A$5:E$17,5,false),indirect(I$1),2,false)*E1222</f>
        <v>4089.342</v>
      </c>
      <c r="G1222" s="173">
        <f>abs(Generate!H$5-F1222)</f>
        <v>1019.342</v>
      </c>
    </row>
    <row r="1223">
      <c r="A1223" s="71" t="s">
        <v>59</v>
      </c>
      <c r="B1223" s="71">
        <v>3.0</v>
      </c>
      <c r="C1223" s="71">
        <v>2.0</v>
      </c>
      <c r="D1223" s="71">
        <v>3.0</v>
      </c>
      <c r="E1223" s="71">
        <v>2.0</v>
      </c>
      <c r="F1223" s="172">
        <f>vlookup(VLOOKUP(A1223,'Meal Plan Combinations'!A$5:E$17,2,false),indirect(I$1),2,false)*B1223+vlookup(VLOOKUP(A1223,'Meal Plan Combinations'!A$5:E$17,3,false),indirect(I$1),2,false)*C1223+vlookup(VLOOKUP(A1223,'Meal Plan Combinations'!A$5:E$17,4,false),indirect(I$1),2,false)*D1223+vlookup(VLOOKUP(A1223,'Meal Plan Combinations'!A$5:E$17,5,false),indirect(I$1),2,false)*E1223</f>
        <v>4226.336</v>
      </c>
      <c r="G1223" s="173">
        <f>abs(Generate!H$5-F1223)</f>
        <v>1156.336</v>
      </c>
    </row>
    <row r="1224">
      <c r="A1224" s="71" t="s">
        <v>59</v>
      </c>
      <c r="B1224" s="71">
        <v>3.0</v>
      </c>
      <c r="C1224" s="71">
        <v>2.0</v>
      </c>
      <c r="D1224" s="71">
        <v>3.0</v>
      </c>
      <c r="E1224" s="71">
        <v>2.5</v>
      </c>
      <c r="F1224" s="172">
        <f>vlookup(VLOOKUP(A1224,'Meal Plan Combinations'!A$5:E$17,2,false),indirect(I$1),2,false)*B1224+vlookup(VLOOKUP(A1224,'Meal Plan Combinations'!A$5:E$17,3,false),indirect(I$1),2,false)*C1224+vlookup(VLOOKUP(A1224,'Meal Plan Combinations'!A$5:E$17,4,false),indirect(I$1),2,false)*D1224+vlookup(VLOOKUP(A1224,'Meal Plan Combinations'!A$5:E$17,5,false),indirect(I$1),2,false)*E1224</f>
        <v>4363.33</v>
      </c>
      <c r="G1224" s="173">
        <f>abs(Generate!H$5-F1224)</f>
        <v>1293.33</v>
      </c>
    </row>
    <row r="1225">
      <c r="A1225" s="71" t="s">
        <v>59</v>
      </c>
      <c r="B1225" s="71">
        <v>3.0</v>
      </c>
      <c r="C1225" s="71">
        <v>2.0</v>
      </c>
      <c r="D1225" s="71">
        <v>3.0</v>
      </c>
      <c r="E1225" s="71">
        <v>3.0</v>
      </c>
      <c r="F1225" s="172">
        <f>vlookup(VLOOKUP(A1225,'Meal Plan Combinations'!A$5:E$17,2,false),indirect(I$1),2,false)*B1225+vlookup(VLOOKUP(A1225,'Meal Plan Combinations'!A$5:E$17,3,false),indirect(I$1),2,false)*C1225+vlookup(VLOOKUP(A1225,'Meal Plan Combinations'!A$5:E$17,4,false),indirect(I$1),2,false)*D1225+vlookup(VLOOKUP(A1225,'Meal Plan Combinations'!A$5:E$17,5,false),indirect(I$1),2,false)*E1225</f>
        <v>4500.324</v>
      </c>
      <c r="G1225" s="173">
        <f>abs(Generate!H$5-F1225)</f>
        <v>1430.324</v>
      </c>
    </row>
    <row r="1226">
      <c r="A1226" s="71" t="s">
        <v>59</v>
      </c>
      <c r="B1226" s="71">
        <v>3.0</v>
      </c>
      <c r="C1226" s="71">
        <v>2.5</v>
      </c>
      <c r="D1226" s="71">
        <v>0.5</v>
      </c>
      <c r="E1226" s="71">
        <v>0.5</v>
      </c>
      <c r="F1226" s="172">
        <f>vlookup(VLOOKUP(A1226,'Meal Plan Combinations'!A$5:E$17,2,false),indirect(I$1),2,false)*B1226+vlookup(VLOOKUP(A1226,'Meal Plan Combinations'!A$5:E$17,3,false),indirect(I$1),2,false)*C1226+vlookup(VLOOKUP(A1226,'Meal Plan Combinations'!A$5:E$17,4,false),indirect(I$1),2,false)*D1226+vlookup(VLOOKUP(A1226,'Meal Plan Combinations'!A$5:E$17,5,false),indirect(I$1),2,false)*E1226</f>
        <v>2779.819</v>
      </c>
      <c r="G1226" s="173">
        <f>abs(Generate!H$5-F1226)</f>
        <v>290.181</v>
      </c>
    </row>
    <row r="1227">
      <c r="A1227" s="71" t="s">
        <v>59</v>
      </c>
      <c r="B1227" s="71">
        <v>3.0</v>
      </c>
      <c r="C1227" s="71">
        <v>2.5</v>
      </c>
      <c r="D1227" s="71">
        <v>0.5</v>
      </c>
      <c r="E1227" s="71">
        <v>1.0</v>
      </c>
      <c r="F1227" s="172">
        <f>vlookup(VLOOKUP(A1227,'Meal Plan Combinations'!A$5:E$17,2,false),indirect(I$1),2,false)*B1227+vlookup(VLOOKUP(A1227,'Meal Plan Combinations'!A$5:E$17,3,false),indirect(I$1),2,false)*C1227+vlookup(VLOOKUP(A1227,'Meal Plan Combinations'!A$5:E$17,4,false),indirect(I$1),2,false)*D1227+vlookup(VLOOKUP(A1227,'Meal Plan Combinations'!A$5:E$17,5,false),indirect(I$1),2,false)*E1227</f>
        <v>2916.813</v>
      </c>
      <c r="G1227" s="173">
        <f>abs(Generate!H$5-F1227)</f>
        <v>153.187</v>
      </c>
    </row>
    <row r="1228">
      <c r="A1228" s="71" t="s">
        <v>59</v>
      </c>
      <c r="B1228" s="71">
        <v>3.0</v>
      </c>
      <c r="C1228" s="71">
        <v>2.5</v>
      </c>
      <c r="D1228" s="71">
        <v>0.5</v>
      </c>
      <c r="E1228" s="71">
        <v>1.5</v>
      </c>
      <c r="F1228" s="172">
        <f>vlookup(VLOOKUP(A1228,'Meal Plan Combinations'!A$5:E$17,2,false),indirect(I$1),2,false)*B1228+vlookup(VLOOKUP(A1228,'Meal Plan Combinations'!A$5:E$17,3,false),indirect(I$1),2,false)*C1228+vlookup(VLOOKUP(A1228,'Meal Plan Combinations'!A$5:E$17,4,false),indirect(I$1),2,false)*D1228+vlookup(VLOOKUP(A1228,'Meal Plan Combinations'!A$5:E$17,5,false),indirect(I$1),2,false)*E1228</f>
        <v>3053.807</v>
      </c>
      <c r="G1228" s="173">
        <f>abs(Generate!H$5-F1228)</f>
        <v>16.193</v>
      </c>
    </row>
    <row r="1229">
      <c r="A1229" s="71" t="s">
        <v>59</v>
      </c>
      <c r="B1229" s="71">
        <v>3.0</v>
      </c>
      <c r="C1229" s="71">
        <v>2.5</v>
      </c>
      <c r="D1229" s="71">
        <v>0.5</v>
      </c>
      <c r="E1229" s="71">
        <v>2.0</v>
      </c>
      <c r="F1229" s="172">
        <f>vlookup(VLOOKUP(A1229,'Meal Plan Combinations'!A$5:E$17,2,false),indirect(I$1),2,false)*B1229+vlookup(VLOOKUP(A1229,'Meal Plan Combinations'!A$5:E$17,3,false),indirect(I$1),2,false)*C1229+vlookup(VLOOKUP(A1229,'Meal Plan Combinations'!A$5:E$17,4,false),indirect(I$1),2,false)*D1229+vlookup(VLOOKUP(A1229,'Meal Plan Combinations'!A$5:E$17,5,false),indirect(I$1),2,false)*E1229</f>
        <v>3190.801</v>
      </c>
      <c r="G1229" s="173">
        <f>abs(Generate!H$5-F1229)</f>
        <v>120.801</v>
      </c>
    </row>
    <row r="1230">
      <c r="A1230" s="71" t="s">
        <v>59</v>
      </c>
      <c r="B1230" s="71">
        <v>3.0</v>
      </c>
      <c r="C1230" s="71">
        <v>2.5</v>
      </c>
      <c r="D1230" s="71">
        <v>0.5</v>
      </c>
      <c r="E1230" s="71">
        <v>2.5</v>
      </c>
      <c r="F1230" s="172">
        <f>vlookup(VLOOKUP(A1230,'Meal Plan Combinations'!A$5:E$17,2,false),indirect(I$1),2,false)*B1230+vlookup(VLOOKUP(A1230,'Meal Plan Combinations'!A$5:E$17,3,false),indirect(I$1),2,false)*C1230+vlookup(VLOOKUP(A1230,'Meal Plan Combinations'!A$5:E$17,4,false),indirect(I$1),2,false)*D1230+vlookup(VLOOKUP(A1230,'Meal Plan Combinations'!A$5:E$17,5,false),indirect(I$1),2,false)*E1230</f>
        <v>3327.795</v>
      </c>
      <c r="G1230" s="173">
        <f>abs(Generate!H$5-F1230)</f>
        <v>257.795</v>
      </c>
    </row>
    <row r="1231">
      <c r="A1231" s="71" t="s">
        <v>59</v>
      </c>
      <c r="B1231" s="71">
        <v>3.0</v>
      </c>
      <c r="C1231" s="71">
        <v>2.5</v>
      </c>
      <c r="D1231" s="71">
        <v>0.5</v>
      </c>
      <c r="E1231" s="71">
        <v>3.0</v>
      </c>
      <c r="F1231" s="172">
        <f>vlookup(VLOOKUP(A1231,'Meal Plan Combinations'!A$5:E$17,2,false),indirect(I$1),2,false)*B1231+vlookup(VLOOKUP(A1231,'Meal Plan Combinations'!A$5:E$17,3,false),indirect(I$1),2,false)*C1231+vlookup(VLOOKUP(A1231,'Meal Plan Combinations'!A$5:E$17,4,false),indirect(I$1),2,false)*D1231+vlookup(VLOOKUP(A1231,'Meal Plan Combinations'!A$5:E$17,5,false),indirect(I$1),2,false)*E1231</f>
        <v>3464.789</v>
      </c>
      <c r="G1231" s="173">
        <f>abs(Generate!H$5-F1231)</f>
        <v>394.789</v>
      </c>
    </row>
    <row r="1232">
      <c r="A1232" s="71" t="s">
        <v>59</v>
      </c>
      <c r="B1232" s="71">
        <v>3.0</v>
      </c>
      <c r="C1232" s="71">
        <v>2.5</v>
      </c>
      <c r="D1232" s="71">
        <v>1.0</v>
      </c>
      <c r="E1232" s="71">
        <v>0.5</v>
      </c>
      <c r="F1232" s="172">
        <f>vlookup(VLOOKUP(A1232,'Meal Plan Combinations'!A$5:E$17,2,false),indirect(I$1),2,false)*B1232+vlookup(VLOOKUP(A1232,'Meal Plan Combinations'!A$5:E$17,3,false),indirect(I$1),2,false)*C1232+vlookup(VLOOKUP(A1232,'Meal Plan Combinations'!A$5:E$17,4,false),indirect(I$1),2,false)*D1232+vlookup(VLOOKUP(A1232,'Meal Plan Combinations'!A$5:E$17,5,false),indirect(I$1),2,false)*E1232</f>
        <v>3032.424</v>
      </c>
      <c r="G1232" s="173">
        <f>abs(Generate!H$5-F1232)</f>
        <v>37.576</v>
      </c>
    </row>
    <row r="1233">
      <c r="A1233" s="71" t="s">
        <v>59</v>
      </c>
      <c r="B1233" s="71">
        <v>3.0</v>
      </c>
      <c r="C1233" s="71">
        <v>2.5</v>
      </c>
      <c r="D1233" s="71">
        <v>1.0</v>
      </c>
      <c r="E1233" s="71">
        <v>1.0</v>
      </c>
      <c r="F1233" s="172">
        <f>vlookup(VLOOKUP(A1233,'Meal Plan Combinations'!A$5:E$17,2,false),indirect(I$1),2,false)*B1233+vlookup(VLOOKUP(A1233,'Meal Plan Combinations'!A$5:E$17,3,false),indirect(I$1),2,false)*C1233+vlookup(VLOOKUP(A1233,'Meal Plan Combinations'!A$5:E$17,4,false),indirect(I$1),2,false)*D1233+vlookup(VLOOKUP(A1233,'Meal Plan Combinations'!A$5:E$17,5,false),indirect(I$1),2,false)*E1233</f>
        <v>3169.418</v>
      </c>
      <c r="G1233" s="173">
        <f>abs(Generate!H$5-F1233)</f>
        <v>99.418</v>
      </c>
    </row>
    <row r="1234">
      <c r="A1234" s="71" t="s">
        <v>59</v>
      </c>
      <c r="B1234" s="71">
        <v>3.0</v>
      </c>
      <c r="C1234" s="71">
        <v>2.5</v>
      </c>
      <c r="D1234" s="71">
        <v>1.0</v>
      </c>
      <c r="E1234" s="71">
        <v>1.5</v>
      </c>
      <c r="F1234" s="172">
        <f>vlookup(VLOOKUP(A1234,'Meal Plan Combinations'!A$5:E$17,2,false),indirect(I$1),2,false)*B1234+vlookup(VLOOKUP(A1234,'Meal Plan Combinations'!A$5:E$17,3,false),indirect(I$1),2,false)*C1234+vlookup(VLOOKUP(A1234,'Meal Plan Combinations'!A$5:E$17,4,false),indirect(I$1),2,false)*D1234+vlookup(VLOOKUP(A1234,'Meal Plan Combinations'!A$5:E$17,5,false),indirect(I$1),2,false)*E1234</f>
        <v>3306.412</v>
      </c>
      <c r="G1234" s="173">
        <f>abs(Generate!H$5-F1234)</f>
        <v>236.412</v>
      </c>
    </row>
    <row r="1235">
      <c r="A1235" s="71" t="s">
        <v>59</v>
      </c>
      <c r="B1235" s="71">
        <v>3.0</v>
      </c>
      <c r="C1235" s="71">
        <v>2.5</v>
      </c>
      <c r="D1235" s="71">
        <v>1.0</v>
      </c>
      <c r="E1235" s="71">
        <v>2.0</v>
      </c>
      <c r="F1235" s="172">
        <f>vlookup(VLOOKUP(A1235,'Meal Plan Combinations'!A$5:E$17,2,false),indirect(I$1),2,false)*B1235+vlookup(VLOOKUP(A1235,'Meal Plan Combinations'!A$5:E$17,3,false),indirect(I$1),2,false)*C1235+vlookup(VLOOKUP(A1235,'Meal Plan Combinations'!A$5:E$17,4,false),indirect(I$1),2,false)*D1235+vlookup(VLOOKUP(A1235,'Meal Plan Combinations'!A$5:E$17,5,false),indirect(I$1),2,false)*E1235</f>
        <v>3443.406</v>
      </c>
      <c r="G1235" s="173">
        <f>abs(Generate!H$5-F1235)</f>
        <v>373.406</v>
      </c>
    </row>
    <row r="1236">
      <c r="A1236" s="71" t="s">
        <v>59</v>
      </c>
      <c r="B1236" s="71">
        <v>3.0</v>
      </c>
      <c r="C1236" s="71">
        <v>2.5</v>
      </c>
      <c r="D1236" s="71">
        <v>1.0</v>
      </c>
      <c r="E1236" s="71">
        <v>2.5</v>
      </c>
      <c r="F1236" s="172">
        <f>vlookup(VLOOKUP(A1236,'Meal Plan Combinations'!A$5:E$17,2,false),indirect(I$1),2,false)*B1236+vlookup(VLOOKUP(A1236,'Meal Plan Combinations'!A$5:E$17,3,false),indirect(I$1),2,false)*C1236+vlookup(VLOOKUP(A1236,'Meal Plan Combinations'!A$5:E$17,4,false),indirect(I$1),2,false)*D1236+vlookup(VLOOKUP(A1236,'Meal Plan Combinations'!A$5:E$17,5,false),indirect(I$1),2,false)*E1236</f>
        <v>3580.4</v>
      </c>
      <c r="G1236" s="173">
        <f>abs(Generate!H$5-F1236)</f>
        <v>510.4</v>
      </c>
    </row>
    <row r="1237">
      <c r="A1237" s="71" t="s">
        <v>59</v>
      </c>
      <c r="B1237" s="71">
        <v>3.0</v>
      </c>
      <c r="C1237" s="71">
        <v>2.5</v>
      </c>
      <c r="D1237" s="71">
        <v>1.0</v>
      </c>
      <c r="E1237" s="71">
        <v>3.0</v>
      </c>
      <c r="F1237" s="172">
        <f>vlookup(VLOOKUP(A1237,'Meal Plan Combinations'!A$5:E$17,2,false),indirect(I$1),2,false)*B1237+vlookup(VLOOKUP(A1237,'Meal Plan Combinations'!A$5:E$17,3,false),indirect(I$1),2,false)*C1237+vlookup(VLOOKUP(A1237,'Meal Plan Combinations'!A$5:E$17,4,false),indirect(I$1),2,false)*D1237+vlookup(VLOOKUP(A1237,'Meal Plan Combinations'!A$5:E$17,5,false),indirect(I$1),2,false)*E1237</f>
        <v>3717.394</v>
      </c>
      <c r="G1237" s="173">
        <f>abs(Generate!H$5-F1237)</f>
        <v>647.394</v>
      </c>
    </row>
    <row r="1238">
      <c r="A1238" s="71" t="s">
        <v>59</v>
      </c>
      <c r="B1238" s="71">
        <v>3.0</v>
      </c>
      <c r="C1238" s="71">
        <v>2.5</v>
      </c>
      <c r="D1238" s="71">
        <v>1.5</v>
      </c>
      <c r="E1238" s="71">
        <v>0.5</v>
      </c>
      <c r="F1238" s="172">
        <f>vlookup(VLOOKUP(A1238,'Meal Plan Combinations'!A$5:E$17,2,false),indirect(I$1),2,false)*B1238+vlookup(VLOOKUP(A1238,'Meal Plan Combinations'!A$5:E$17,3,false),indirect(I$1),2,false)*C1238+vlookup(VLOOKUP(A1238,'Meal Plan Combinations'!A$5:E$17,4,false),indirect(I$1),2,false)*D1238+vlookup(VLOOKUP(A1238,'Meal Plan Combinations'!A$5:E$17,5,false),indirect(I$1),2,false)*E1238</f>
        <v>3285.029</v>
      </c>
      <c r="G1238" s="173">
        <f>abs(Generate!H$5-F1238)</f>
        <v>215.029</v>
      </c>
    </row>
    <row r="1239">
      <c r="A1239" s="71" t="s">
        <v>59</v>
      </c>
      <c r="B1239" s="71">
        <v>3.0</v>
      </c>
      <c r="C1239" s="71">
        <v>2.5</v>
      </c>
      <c r="D1239" s="71">
        <v>1.5</v>
      </c>
      <c r="E1239" s="71">
        <v>1.0</v>
      </c>
      <c r="F1239" s="172">
        <f>vlookup(VLOOKUP(A1239,'Meal Plan Combinations'!A$5:E$17,2,false),indirect(I$1),2,false)*B1239+vlookup(VLOOKUP(A1239,'Meal Plan Combinations'!A$5:E$17,3,false),indirect(I$1),2,false)*C1239+vlookup(VLOOKUP(A1239,'Meal Plan Combinations'!A$5:E$17,4,false),indirect(I$1),2,false)*D1239+vlookup(VLOOKUP(A1239,'Meal Plan Combinations'!A$5:E$17,5,false),indirect(I$1),2,false)*E1239</f>
        <v>3422.023</v>
      </c>
      <c r="G1239" s="173">
        <f>abs(Generate!H$5-F1239)</f>
        <v>352.023</v>
      </c>
    </row>
    <row r="1240">
      <c r="A1240" s="71" t="s">
        <v>59</v>
      </c>
      <c r="B1240" s="71">
        <v>3.0</v>
      </c>
      <c r="C1240" s="71">
        <v>2.5</v>
      </c>
      <c r="D1240" s="71">
        <v>1.5</v>
      </c>
      <c r="E1240" s="71">
        <v>1.5</v>
      </c>
      <c r="F1240" s="172">
        <f>vlookup(VLOOKUP(A1240,'Meal Plan Combinations'!A$5:E$17,2,false),indirect(I$1),2,false)*B1240+vlookup(VLOOKUP(A1240,'Meal Plan Combinations'!A$5:E$17,3,false),indirect(I$1),2,false)*C1240+vlookup(VLOOKUP(A1240,'Meal Plan Combinations'!A$5:E$17,4,false),indirect(I$1),2,false)*D1240+vlookup(VLOOKUP(A1240,'Meal Plan Combinations'!A$5:E$17,5,false),indirect(I$1),2,false)*E1240</f>
        <v>3559.017</v>
      </c>
      <c r="G1240" s="173">
        <f>abs(Generate!H$5-F1240)</f>
        <v>489.017</v>
      </c>
    </row>
    <row r="1241">
      <c r="A1241" s="71" t="s">
        <v>59</v>
      </c>
      <c r="B1241" s="71">
        <v>3.0</v>
      </c>
      <c r="C1241" s="71">
        <v>2.5</v>
      </c>
      <c r="D1241" s="71">
        <v>1.5</v>
      </c>
      <c r="E1241" s="71">
        <v>2.0</v>
      </c>
      <c r="F1241" s="172">
        <f>vlookup(VLOOKUP(A1241,'Meal Plan Combinations'!A$5:E$17,2,false),indirect(I$1),2,false)*B1241+vlookup(VLOOKUP(A1241,'Meal Plan Combinations'!A$5:E$17,3,false),indirect(I$1),2,false)*C1241+vlookup(VLOOKUP(A1241,'Meal Plan Combinations'!A$5:E$17,4,false),indirect(I$1),2,false)*D1241+vlookup(VLOOKUP(A1241,'Meal Plan Combinations'!A$5:E$17,5,false),indirect(I$1),2,false)*E1241</f>
        <v>3696.011</v>
      </c>
      <c r="G1241" s="173">
        <f>abs(Generate!H$5-F1241)</f>
        <v>626.011</v>
      </c>
    </row>
    <row r="1242">
      <c r="A1242" s="71" t="s">
        <v>59</v>
      </c>
      <c r="B1242" s="71">
        <v>3.0</v>
      </c>
      <c r="C1242" s="71">
        <v>2.5</v>
      </c>
      <c r="D1242" s="71">
        <v>1.5</v>
      </c>
      <c r="E1242" s="71">
        <v>2.5</v>
      </c>
      <c r="F1242" s="172">
        <f>vlookup(VLOOKUP(A1242,'Meal Plan Combinations'!A$5:E$17,2,false),indirect(I$1),2,false)*B1242+vlookup(VLOOKUP(A1242,'Meal Plan Combinations'!A$5:E$17,3,false),indirect(I$1),2,false)*C1242+vlookup(VLOOKUP(A1242,'Meal Plan Combinations'!A$5:E$17,4,false),indirect(I$1),2,false)*D1242+vlookup(VLOOKUP(A1242,'Meal Plan Combinations'!A$5:E$17,5,false),indirect(I$1),2,false)*E1242</f>
        <v>3833.005</v>
      </c>
      <c r="G1242" s="173">
        <f>abs(Generate!H$5-F1242)</f>
        <v>763.005</v>
      </c>
    </row>
    <row r="1243">
      <c r="A1243" s="71" t="s">
        <v>59</v>
      </c>
      <c r="B1243" s="71">
        <v>3.0</v>
      </c>
      <c r="C1243" s="71">
        <v>2.5</v>
      </c>
      <c r="D1243" s="71">
        <v>1.5</v>
      </c>
      <c r="E1243" s="71">
        <v>3.0</v>
      </c>
      <c r="F1243" s="172">
        <f>vlookup(VLOOKUP(A1243,'Meal Plan Combinations'!A$5:E$17,2,false),indirect(I$1),2,false)*B1243+vlookup(VLOOKUP(A1243,'Meal Plan Combinations'!A$5:E$17,3,false),indirect(I$1),2,false)*C1243+vlookup(VLOOKUP(A1243,'Meal Plan Combinations'!A$5:E$17,4,false),indirect(I$1),2,false)*D1243+vlookup(VLOOKUP(A1243,'Meal Plan Combinations'!A$5:E$17,5,false),indirect(I$1),2,false)*E1243</f>
        <v>3969.999</v>
      </c>
      <c r="G1243" s="173">
        <f>abs(Generate!H$5-F1243)</f>
        <v>899.999</v>
      </c>
    </row>
    <row r="1244">
      <c r="A1244" s="71" t="s">
        <v>59</v>
      </c>
      <c r="B1244" s="71">
        <v>3.0</v>
      </c>
      <c r="C1244" s="71">
        <v>2.5</v>
      </c>
      <c r="D1244" s="71">
        <v>2.0</v>
      </c>
      <c r="E1244" s="71">
        <v>0.5</v>
      </c>
      <c r="F1244" s="172">
        <f>vlookup(VLOOKUP(A1244,'Meal Plan Combinations'!A$5:E$17,2,false),indirect(I$1),2,false)*B1244+vlookup(VLOOKUP(A1244,'Meal Plan Combinations'!A$5:E$17,3,false),indirect(I$1),2,false)*C1244+vlookup(VLOOKUP(A1244,'Meal Plan Combinations'!A$5:E$17,4,false),indirect(I$1),2,false)*D1244+vlookup(VLOOKUP(A1244,'Meal Plan Combinations'!A$5:E$17,5,false),indirect(I$1),2,false)*E1244</f>
        <v>3537.634</v>
      </c>
      <c r="G1244" s="173">
        <f>abs(Generate!H$5-F1244)</f>
        <v>467.634</v>
      </c>
    </row>
    <row r="1245">
      <c r="A1245" s="71" t="s">
        <v>59</v>
      </c>
      <c r="B1245" s="71">
        <v>3.0</v>
      </c>
      <c r="C1245" s="71">
        <v>2.5</v>
      </c>
      <c r="D1245" s="71">
        <v>2.0</v>
      </c>
      <c r="E1245" s="71">
        <v>1.0</v>
      </c>
      <c r="F1245" s="172">
        <f>vlookup(VLOOKUP(A1245,'Meal Plan Combinations'!A$5:E$17,2,false),indirect(I$1),2,false)*B1245+vlookup(VLOOKUP(A1245,'Meal Plan Combinations'!A$5:E$17,3,false),indirect(I$1),2,false)*C1245+vlookup(VLOOKUP(A1245,'Meal Plan Combinations'!A$5:E$17,4,false),indirect(I$1),2,false)*D1245+vlookup(VLOOKUP(A1245,'Meal Plan Combinations'!A$5:E$17,5,false),indirect(I$1),2,false)*E1245</f>
        <v>3674.628</v>
      </c>
      <c r="G1245" s="173">
        <f>abs(Generate!H$5-F1245)</f>
        <v>604.628</v>
      </c>
    </row>
    <row r="1246">
      <c r="A1246" s="71" t="s">
        <v>59</v>
      </c>
      <c r="B1246" s="71">
        <v>3.0</v>
      </c>
      <c r="C1246" s="71">
        <v>2.5</v>
      </c>
      <c r="D1246" s="71">
        <v>2.0</v>
      </c>
      <c r="E1246" s="71">
        <v>1.5</v>
      </c>
      <c r="F1246" s="172">
        <f>vlookup(VLOOKUP(A1246,'Meal Plan Combinations'!A$5:E$17,2,false),indirect(I$1),2,false)*B1246+vlookup(VLOOKUP(A1246,'Meal Plan Combinations'!A$5:E$17,3,false),indirect(I$1),2,false)*C1246+vlookup(VLOOKUP(A1246,'Meal Plan Combinations'!A$5:E$17,4,false),indirect(I$1),2,false)*D1246+vlookup(VLOOKUP(A1246,'Meal Plan Combinations'!A$5:E$17,5,false),indirect(I$1),2,false)*E1246</f>
        <v>3811.622</v>
      </c>
      <c r="G1246" s="173">
        <f>abs(Generate!H$5-F1246)</f>
        <v>741.622</v>
      </c>
    </row>
    <row r="1247">
      <c r="A1247" s="71" t="s">
        <v>59</v>
      </c>
      <c r="B1247" s="71">
        <v>3.0</v>
      </c>
      <c r="C1247" s="71">
        <v>2.5</v>
      </c>
      <c r="D1247" s="71">
        <v>2.0</v>
      </c>
      <c r="E1247" s="71">
        <v>2.0</v>
      </c>
      <c r="F1247" s="172">
        <f>vlookup(VLOOKUP(A1247,'Meal Plan Combinations'!A$5:E$17,2,false),indirect(I$1),2,false)*B1247+vlookup(VLOOKUP(A1247,'Meal Plan Combinations'!A$5:E$17,3,false),indirect(I$1),2,false)*C1247+vlookup(VLOOKUP(A1247,'Meal Plan Combinations'!A$5:E$17,4,false),indirect(I$1),2,false)*D1247+vlookup(VLOOKUP(A1247,'Meal Plan Combinations'!A$5:E$17,5,false),indirect(I$1),2,false)*E1247</f>
        <v>3948.616</v>
      </c>
      <c r="G1247" s="173">
        <f>abs(Generate!H$5-F1247)</f>
        <v>878.616</v>
      </c>
    </row>
    <row r="1248">
      <c r="A1248" s="71" t="s">
        <v>59</v>
      </c>
      <c r="B1248" s="71">
        <v>3.0</v>
      </c>
      <c r="C1248" s="71">
        <v>2.5</v>
      </c>
      <c r="D1248" s="71">
        <v>2.0</v>
      </c>
      <c r="E1248" s="71">
        <v>2.5</v>
      </c>
      <c r="F1248" s="172">
        <f>vlookup(VLOOKUP(A1248,'Meal Plan Combinations'!A$5:E$17,2,false),indirect(I$1),2,false)*B1248+vlookup(VLOOKUP(A1248,'Meal Plan Combinations'!A$5:E$17,3,false),indirect(I$1),2,false)*C1248+vlookup(VLOOKUP(A1248,'Meal Plan Combinations'!A$5:E$17,4,false),indirect(I$1),2,false)*D1248+vlookup(VLOOKUP(A1248,'Meal Plan Combinations'!A$5:E$17,5,false),indirect(I$1),2,false)*E1248</f>
        <v>4085.61</v>
      </c>
      <c r="G1248" s="173">
        <f>abs(Generate!H$5-F1248)</f>
        <v>1015.61</v>
      </c>
    </row>
    <row r="1249">
      <c r="A1249" s="71" t="s">
        <v>59</v>
      </c>
      <c r="B1249" s="71">
        <v>3.0</v>
      </c>
      <c r="C1249" s="71">
        <v>2.5</v>
      </c>
      <c r="D1249" s="71">
        <v>2.0</v>
      </c>
      <c r="E1249" s="71">
        <v>3.0</v>
      </c>
      <c r="F1249" s="172">
        <f>vlookup(VLOOKUP(A1249,'Meal Plan Combinations'!A$5:E$17,2,false),indirect(I$1),2,false)*B1249+vlookup(VLOOKUP(A1249,'Meal Plan Combinations'!A$5:E$17,3,false),indirect(I$1),2,false)*C1249+vlookup(VLOOKUP(A1249,'Meal Plan Combinations'!A$5:E$17,4,false),indirect(I$1),2,false)*D1249+vlookup(VLOOKUP(A1249,'Meal Plan Combinations'!A$5:E$17,5,false),indirect(I$1),2,false)*E1249</f>
        <v>4222.604</v>
      </c>
      <c r="G1249" s="173">
        <f>abs(Generate!H$5-F1249)</f>
        <v>1152.604</v>
      </c>
    </row>
    <row r="1250">
      <c r="A1250" s="71" t="s">
        <v>59</v>
      </c>
      <c r="B1250" s="71">
        <v>3.0</v>
      </c>
      <c r="C1250" s="71">
        <v>2.5</v>
      </c>
      <c r="D1250" s="71">
        <v>2.5</v>
      </c>
      <c r="E1250" s="71">
        <v>0.5</v>
      </c>
      <c r="F1250" s="172">
        <f>vlookup(VLOOKUP(A1250,'Meal Plan Combinations'!A$5:E$17,2,false),indirect(I$1),2,false)*B1250+vlookup(VLOOKUP(A1250,'Meal Plan Combinations'!A$5:E$17,3,false),indirect(I$1),2,false)*C1250+vlookup(VLOOKUP(A1250,'Meal Plan Combinations'!A$5:E$17,4,false),indirect(I$1),2,false)*D1250+vlookup(VLOOKUP(A1250,'Meal Plan Combinations'!A$5:E$17,5,false),indirect(I$1),2,false)*E1250</f>
        <v>3790.239</v>
      </c>
      <c r="G1250" s="173">
        <f>abs(Generate!H$5-F1250)</f>
        <v>720.239</v>
      </c>
    </row>
    <row r="1251">
      <c r="A1251" s="71" t="s">
        <v>59</v>
      </c>
      <c r="B1251" s="71">
        <v>3.0</v>
      </c>
      <c r="C1251" s="71">
        <v>2.5</v>
      </c>
      <c r="D1251" s="71">
        <v>2.5</v>
      </c>
      <c r="E1251" s="71">
        <v>1.0</v>
      </c>
      <c r="F1251" s="172">
        <f>vlookup(VLOOKUP(A1251,'Meal Plan Combinations'!A$5:E$17,2,false),indirect(I$1),2,false)*B1251+vlookup(VLOOKUP(A1251,'Meal Plan Combinations'!A$5:E$17,3,false),indirect(I$1),2,false)*C1251+vlookup(VLOOKUP(A1251,'Meal Plan Combinations'!A$5:E$17,4,false),indirect(I$1),2,false)*D1251+vlookup(VLOOKUP(A1251,'Meal Plan Combinations'!A$5:E$17,5,false),indirect(I$1),2,false)*E1251</f>
        <v>3927.233</v>
      </c>
      <c r="G1251" s="173">
        <f>abs(Generate!H$5-F1251)</f>
        <v>857.233</v>
      </c>
    </row>
    <row r="1252">
      <c r="A1252" s="71" t="s">
        <v>59</v>
      </c>
      <c r="B1252" s="71">
        <v>3.0</v>
      </c>
      <c r="C1252" s="71">
        <v>2.5</v>
      </c>
      <c r="D1252" s="71">
        <v>2.5</v>
      </c>
      <c r="E1252" s="71">
        <v>1.5</v>
      </c>
      <c r="F1252" s="172">
        <f>vlookup(VLOOKUP(A1252,'Meal Plan Combinations'!A$5:E$17,2,false),indirect(I$1),2,false)*B1252+vlookup(VLOOKUP(A1252,'Meal Plan Combinations'!A$5:E$17,3,false),indirect(I$1),2,false)*C1252+vlookup(VLOOKUP(A1252,'Meal Plan Combinations'!A$5:E$17,4,false),indirect(I$1),2,false)*D1252+vlookup(VLOOKUP(A1252,'Meal Plan Combinations'!A$5:E$17,5,false),indirect(I$1),2,false)*E1252</f>
        <v>4064.227</v>
      </c>
      <c r="G1252" s="173">
        <f>abs(Generate!H$5-F1252)</f>
        <v>994.227</v>
      </c>
    </row>
    <row r="1253">
      <c r="A1253" s="71" t="s">
        <v>59</v>
      </c>
      <c r="B1253" s="71">
        <v>3.0</v>
      </c>
      <c r="C1253" s="71">
        <v>2.5</v>
      </c>
      <c r="D1253" s="71">
        <v>2.5</v>
      </c>
      <c r="E1253" s="71">
        <v>2.0</v>
      </c>
      <c r="F1253" s="172">
        <f>vlookup(VLOOKUP(A1253,'Meal Plan Combinations'!A$5:E$17,2,false),indirect(I$1),2,false)*B1253+vlookup(VLOOKUP(A1253,'Meal Plan Combinations'!A$5:E$17,3,false),indirect(I$1),2,false)*C1253+vlookup(VLOOKUP(A1253,'Meal Plan Combinations'!A$5:E$17,4,false),indirect(I$1),2,false)*D1253+vlookup(VLOOKUP(A1253,'Meal Plan Combinations'!A$5:E$17,5,false),indirect(I$1),2,false)*E1253</f>
        <v>4201.221</v>
      </c>
      <c r="G1253" s="173">
        <f>abs(Generate!H$5-F1253)</f>
        <v>1131.221</v>
      </c>
    </row>
    <row r="1254">
      <c r="A1254" s="71" t="s">
        <v>59</v>
      </c>
      <c r="B1254" s="71">
        <v>3.0</v>
      </c>
      <c r="C1254" s="71">
        <v>2.5</v>
      </c>
      <c r="D1254" s="71">
        <v>2.5</v>
      </c>
      <c r="E1254" s="71">
        <v>2.5</v>
      </c>
      <c r="F1254" s="172">
        <f>vlookup(VLOOKUP(A1254,'Meal Plan Combinations'!A$5:E$17,2,false),indirect(I$1),2,false)*B1254+vlookup(VLOOKUP(A1254,'Meal Plan Combinations'!A$5:E$17,3,false),indirect(I$1),2,false)*C1254+vlookup(VLOOKUP(A1254,'Meal Plan Combinations'!A$5:E$17,4,false),indirect(I$1),2,false)*D1254+vlookup(VLOOKUP(A1254,'Meal Plan Combinations'!A$5:E$17,5,false),indirect(I$1),2,false)*E1254</f>
        <v>4338.215</v>
      </c>
      <c r="G1254" s="173">
        <f>abs(Generate!H$5-F1254)</f>
        <v>1268.215</v>
      </c>
    </row>
    <row r="1255">
      <c r="A1255" s="71" t="s">
        <v>59</v>
      </c>
      <c r="B1255" s="71">
        <v>3.0</v>
      </c>
      <c r="C1255" s="71">
        <v>2.5</v>
      </c>
      <c r="D1255" s="71">
        <v>2.5</v>
      </c>
      <c r="E1255" s="71">
        <v>3.0</v>
      </c>
      <c r="F1255" s="172">
        <f>vlookup(VLOOKUP(A1255,'Meal Plan Combinations'!A$5:E$17,2,false),indirect(I$1),2,false)*B1255+vlookup(VLOOKUP(A1255,'Meal Plan Combinations'!A$5:E$17,3,false),indirect(I$1),2,false)*C1255+vlookup(VLOOKUP(A1255,'Meal Plan Combinations'!A$5:E$17,4,false),indirect(I$1),2,false)*D1255+vlookup(VLOOKUP(A1255,'Meal Plan Combinations'!A$5:E$17,5,false),indirect(I$1),2,false)*E1255</f>
        <v>4475.209</v>
      </c>
      <c r="G1255" s="173">
        <f>abs(Generate!H$5-F1255)</f>
        <v>1405.209</v>
      </c>
    </row>
    <row r="1256">
      <c r="A1256" s="71" t="s">
        <v>59</v>
      </c>
      <c r="B1256" s="71">
        <v>3.0</v>
      </c>
      <c r="C1256" s="71">
        <v>2.5</v>
      </c>
      <c r="D1256" s="71">
        <v>3.0</v>
      </c>
      <c r="E1256" s="71">
        <v>0.5</v>
      </c>
      <c r="F1256" s="172">
        <f>vlookup(VLOOKUP(A1256,'Meal Plan Combinations'!A$5:E$17,2,false),indirect(I$1),2,false)*B1256+vlookup(VLOOKUP(A1256,'Meal Plan Combinations'!A$5:E$17,3,false),indirect(I$1),2,false)*C1256+vlookup(VLOOKUP(A1256,'Meal Plan Combinations'!A$5:E$17,4,false),indirect(I$1),2,false)*D1256+vlookup(VLOOKUP(A1256,'Meal Plan Combinations'!A$5:E$17,5,false),indirect(I$1),2,false)*E1256</f>
        <v>4042.844</v>
      </c>
      <c r="G1256" s="173">
        <f>abs(Generate!H$5-F1256)</f>
        <v>972.844</v>
      </c>
    </row>
    <row r="1257">
      <c r="A1257" s="71" t="s">
        <v>59</v>
      </c>
      <c r="B1257" s="71">
        <v>3.0</v>
      </c>
      <c r="C1257" s="71">
        <v>2.5</v>
      </c>
      <c r="D1257" s="71">
        <v>3.0</v>
      </c>
      <c r="E1257" s="71">
        <v>1.0</v>
      </c>
      <c r="F1257" s="172">
        <f>vlookup(VLOOKUP(A1257,'Meal Plan Combinations'!A$5:E$17,2,false),indirect(I$1),2,false)*B1257+vlookup(VLOOKUP(A1257,'Meal Plan Combinations'!A$5:E$17,3,false),indirect(I$1),2,false)*C1257+vlookup(VLOOKUP(A1257,'Meal Plan Combinations'!A$5:E$17,4,false),indirect(I$1),2,false)*D1257+vlookup(VLOOKUP(A1257,'Meal Plan Combinations'!A$5:E$17,5,false),indirect(I$1),2,false)*E1257</f>
        <v>4179.838</v>
      </c>
      <c r="G1257" s="173">
        <f>abs(Generate!H$5-F1257)</f>
        <v>1109.838</v>
      </c>
    </row>
    <row r="1258">
      <c r="A1258" s="71" t="s">
        <v>59</v>
      </c>
      <c r="B1258" s="71">
        <v>3.0</v>
      </c>
      <c r="C1258" s="71">
        <v>2.5</v>
      </c>
      <c r="D1258" s="71">
        <v>3.0</v>
      </c>
      <c r="E1258" s="71">
        <v>1.5</v>
      </c>
      <c r="F1258" s="172">
        <f>vlookup(VLOOKUP(A1258,'Meal Plan Combinations'!A$5:E$17,2,false),indirect(I$1),2,false)*B1258+vlookup(VLOOKUP(A1258,'Meal Plan Combinations'!A$5:E$17,3,false),indirect(I$1),2,false)*C1258+vlookup(VLOOKUP(A1258,'Meal Plan Combinations'!A$5:E$17,4,false),indirect(I$1),2,false)*D1258+vlookup(VLOOKUP(A1258,'Meal Plan Combinations'!A$5:E$17,5,false),indirect(I$1),2,false)*E1258</f>
        <v>4316.832</v>
      </c>
      <c r="G1258" s="173">
        <f>abs(Generate!H$5-F1258)</f>
        <v>1246.832</v>
      </c>
    </row>
    <row r="1259">
      <c r="A1259" s="71" t="s">
        <v>59</v>
      </c>
      <c r="B1259" s="71">
        <v>3.0</v>
      </c>
      <c r="C1259" s="71">
        <v>2.5</v>
      </c>
      <c r="D1259" s="71">
        <v>3.0</v>
      </c>
      <c r="E1259" s="71">
        <v>2.0</v>
      </c>
      <c r="F1259" s="172">
        <f>vlookup(VLOOKUP(A1259,'Meal Plan Combinations'!A$5:E$17,2,false),indirect(I$1),2,false)*B1259+vlookup(VLOOKUP(A1259,'Meal Plan Combinations'!A$5:E$17,3,false),indirect(I$1),2,false)*C1259+vlookup(VLOOKUP(A1259,'Meal Plan Combinations'!A$5:E$17,4,false),indirect(I$1),2,false)*D1259+vlookup(VLOOKUP(A1259,'Meal Plan Combinations'!A$5:E$17,5,false),indirect(I$1),2,false)*E1259</f>
        <v>4453.826</v>
      </c>
      <c r="G1259" s="173">
        <f>abs(Generate!H$5-F1259)</f>
        <v>1383.826</v>
      </c>
    </row>
    <row r="1260">
      <c r="A1260" s="71" t="s">
        <v>59</v>
      </c>
      <c r="B1260" s="71">
        <v>3.0</v>
      </c>
      <c r="C1260" s="71">
        <v>2.5</v>
      </c>
      <c r="D1260" s="71">
        <v>3.0</v>
      </c>
      <c r="E1260" s="71">
        <v>2.5</v>
      </c>
      <c r="F1260" s="172">
        <f>vlookup(VLOOKUP(A1260,'Meal Plan Combinations'!A$5:E$17,2,false),indirect(I$1),2,false)*B1260+vlookup(VLOOKUP(A1260,'Meal Plan Combinations'!A$5:E$17,3,false),indirect(I$1),2,false)*C1260+vlookup(VLOOKUP(A1260,'Meal Plan Combinations'!A$5:E$17,4,false),indirect(I$1),2,false)*D1260+vlookup(VLOOKUP(A1260,'Meal Plan Combinations'!A$5:E$17,5,false),indirect(I$1),2,false)*E1260</f>
        <v>4590.82</v>
      </c>
      <c r="G1260" s="173">
        <f>abs(Generate!H$5-F1260)</f>
        <v>1520.82</v>
      </c>
    </row>
    <row r="1261">
      <c r="A1261" s="71" t="s">
        <v>59</v>
      </c>
      <c r="B1261" s="71">
        <v>3.0</v>
      </c>
      <c r="C1261" s="71">
        <v>2.5</v>
      </c>
      <c r="D1261" s="71">
        <v>3.0</v>
      </c>
      <c r="E1261" s="71">
        <v>3.0</v>
      </c>
      <c r="F1261" s="172">
        <f>vlookup(VLOOKUP(A1261,'Meal Plan Combinations'!A$5:E$17,2,false),indirect(I$1),2,false)*B1261+vlookup(VLOOKUP(A1261,'Meal Plan Combinations'!A$5:E$17,3,false),indirect(I$1),2,false)*C1261+vlookup(VLOOKUP(A1261,'Meal Plan Combinations'!A$5:E$17,4,false),indirect(I$1),2,false)*D1261+vlookup(VLOOKUP(A1261,'Meal Plan Combinations'!A$5:E$17,5,false),indirect(I$1),2,false)*E1261</f>
        <v>4727.814</v>
      </c>
      <c r="G1261" s="173">
        <f>abs(Generate!H$5-F1261)</f>
        <v>1657.814</v>
      </c>
    </row>
    <row r="1262">
      <c r="A1262" s="71" t="s">
        <v>59</v>
      </c>
      <c r="B1262" s="71">
        <v>3.0</v>
      </c>
      <c r="C1262" s="71">
        <v>3.0</v>
      </c>
      <c r="D1262" s="71">
        <v>0.5</v>
      </c>
      <c r="E1262" s="71">
        <v>0.5</v>
      </c>
      <c r="F1262" s="172">
        <f>vlookup(VLOOKUP(A1262,'Meal Plan Combinations'!A$5:E$17,2,false),indirect(I$1),2,false)*B1262+vlookup(VLOOKUP(A1262,'Meal Plan Combinations'!A$5:E$17,3,false),indirect(I$1),2,false)*C1262+vlookup(VLOOKUP(A1262,'Meal Plan Combinations'!A$5:E$17,4,false),indirect(I$1),2,false)*D1262+vlookup(VLOOKUP(A1262,'Meal Plan Combinations'!A$5:E$17,5,false),indirect(I$1),2,false)*E1262</f>
        <v>3007.309</v>
      </c>
      <c r="G1262" s="173">
        <f>abs(Generate!H$5-F1262)</f>
        <v>62.691</v>
      </c>
    </row>
    <row r="1263">
      <c r="A1263" s="71" t="s">
        <v>59</v>
      </c>
      <c r="B1263" s="71">
        <v>3.0</v>
      </c>
      <c r="C1263" s="71">
        <v>3.0</v>
      </c>
      <c r="D1263" s="71">
        <v>0.5</v>
      </c>
      <c r="E1263" s="71">
        <v>1.0</v>
      </c>
      <c r="F1263" s="172">
        <f>vlookup(VLOOKUP(A1263,'Meal Plan Combinations'!A$5:E$17,2,false),indirect(I$1),2,false)*B1263+vlookup(VLOOKUP(A1263,'Meal Plan Combinations'!A$5:E$17,3,false),indirect(I$1),2,false)*C1263+vlookup(VLOOKUP(A1263,'Meal Plan Combinations'!A$5:E$17,4,false),indirect(I$1),2,false)*D1263+vlookup(VLOOKUP(A1263,'Meal Plan Combinations'!A$5:E$17,5,false),indirect(I$1),2,false)*E1263</f>
        <v>3144.303</v>
      </c>
      <c r="G1263" s="173">
        <f>abs(Generate!H$5-F1263)</f>
        <v>74.303</v>
      </c>
    </row>
    <row r="1264">
      <c r="A1264" s="71" t="s">
        <v>59</v>
      </c>
      <c r="B1264" s="71">
        <v>3.0</v>
      </c>
      <c r="C1264" s="71">
        <v>3.0</v>
      </c>
      <c r="D1264" s="71">
        <v>0.5</v>
      </c>
      <c r="E1264" s="71">
        <v>1.5</v>
      </c>
      <c r="F1264" s="172">
        <f>vlookup(VLOOKUP(A1264,'Meal Plan Combinations'!A$5:E$17,2,false),indirect(I$1),2,false)*B1264+vlookup(VLOOKUP(A1264,'Meal Plan Combinations'!A$5:E$17,3,false),indirect(I$1),2,false)*C1264+vlookup(VLOOKUP(A1264,'Meal Plan Combinations'!A$5:E$17,4,false),indirect(I$1),2,false)*D1264+vlookup(VLOOKUP(A1264,'Meal Plan Combinations'!A$5:E$17,5,false),indirect(I$1),2,false)*E1264</f>
        <v>3281.297</v>
      </c>
      <c r="G1264" s="173">
        <f>abs(Generate!H$5-F1264)</f>
        <v>211.297</v>
      </c>
    </row>
    <row r="1265">
      <c r="A1265" s="71" t="s">
        <v>59</v>
      </c>
      <c r="B1265" s="71">
        <v>3.0</v>
      </c>
      <c r="C1265" s="71">
        <v>3.0</v>
      </c>
      <c r="D1265" s="71">
        <v>0.5</v>
      </c>
      <c r="E1265" s="71">
        <v>2.0</v>
      </c>
      <c r="F1265" s="172">
        <f>vlookup(VLOOKUP(A1265,'Meal Plan Combinations'!A$5:E$17,2,false),indirect(I$1),2,false)*B1265+vlookup(VLOOKUP(A1265,'Meal Plan Combinations'!A$5:E$17,3,false),indirect(I$1),2,false)*C1265+vlookup(VLOOKUP(A1265,'Meal Plan Combinations'!A$5:E$17,4,false),indirect(I$1),2,false)*D1265+vlookup(VLOOKUP(A1265,'Meal Plan Combinations'!A$5:E$17,5,false),indirect(I$1),2,false)*E1265</f>
        <v>3418.291</v>
      </c>
      <c r="G1265" s="173">
        <f>abs(Generate!H$5-F1265)</f>
        <v>348.291</v>
      </c>
    </row>
    <row r="1266">
      <c r="A1266" s="71" t="s">
        <v>59</v>
      </c>
      <c r="B1266" s="71">
        <v>3.0</v>
      </c>
      <c r="C1266" s="71">
        <v>3.0</v>
      </c>
      <c r="D1266" s="71">
        <v>0.5</v>
      </c>
      <c r="E1266" s="71">
        <v>2.5</v>
      </c>
      <c r="F1266" s="172">
        <f>vlookup(VLOOKUP(A1266,'Meal Plan Combinations'!A$5:E$17,2,false),indirect(I$1),2,false)*B1266+vlookup(VLOOKUP(A1266,'Meal Plan Combinations'!A$5:E$17,3,false),indirect(I$1),2,false)*C1266+vlookup(VLOOKUP(A1266,'Meal Plan Combinations'!A$5:E$17,4,false),indirect(I$1),2,false)*D1266+vlookup(VLOOKUP(A1266,'Meal Plan Combinations'!A$5:E$17,5,false),indirect(I$1),2,false)*E1266</f>
        <v>3555.285</v>
      </c>
      <c r="G1266" s="173">
        <f>abs(Generate!H$5-F1266)</f>
        <v>485.285</v>
      </c>
    </row>
    <row r="1267">
      <c r="A1267" s="71" t="s">
        <v>59</v>
      </c>
      <c r="B1267" s="71">
        <v>3.0</v>
      </c>
      <c r="C1267" s="71">
        <v>3.0</v>
      </c>
      <c r="D1267" s="71">
        <v>0.5</v>
      </c>
      <c r="E1267" s="71">
        <v>3.0</v>
      </c>
      <c r="F1267" s="172">
        <f>vlookup(VLOOKUP(A1267,'Meal Plan Combinations'!A$5:E$17,2,false),indirect(I$1),2,false)*B1267+vlookup(VLOOKUP(A1267,'Meal Plan Combinations'!A$5:E$17,3,false),indirect(I$1),2,false)*C1267+vlookup(VLOOKUP(A1267,'Meal Plan Combinations'!A$5:E$17,4,false),indirect(I$1),2,false)*D1267+vlookup(VLOOKUP(A1267,'Meal Plan Combinations'!A$5:E$17,5,false),indirect(I$1),2,false)*E1267</f>
        <v>3692.279</v>
      </c>
      <c r="G1267" s="173">
        <f>abs(Generate!H$5-F1267)</f>
        <v>622.279</v>
      </c>
    </row>
    <row r="1268">
      <c r="A1268" s="71" t="s">
        <v>59</v>
      </c>
      <c r="B1268" s="71">
        <v>3.0</v>
      </c>
      <c r="C1268" s="71">
        <v>3.0</v>
      </c>
      <c r="D1268" s="71">
        <v>1.0</v>
      </c>
      <c r="E1268" s="71">
        <v>0.5</v>
      </c>
      <c r="F1268" s="172">
        <f>vlookup(VLOOKUP(A1268,'Meal Plan Combinations'!A$5:E$17,2,false),indirect(I$1),2,false)*B1268+vlookup(VLOOKUP(A1268,'Meal Plan Combinations'!A$5:E$17,3,false),indirect(I$1),2,false)*C1268+vlookup(VLOOKUP(A1268,'Meal Plan Combinations'!A$5:E$17,4,false),indirect(I$1),2,false)*D1268+vlookup(VLOOKUP(A1268,'Meal Plan Combinations'!A$5:E$17,5,false),indirect(I$1),2,false)*E1268</f>
        <v>3259.914</v>
      </c>
      <c r="G1268" s="173">
        <f>abs(Generate!H$5-F1268)</f>
        <v>189.914</v>
      </c>
    </row>
    <row r="1269">
      <c r="A1269" s="71" t="s">
        <v>59</v>
      </c>
      <c r="B1269" s="71">
        <v>3.0</v>
      </c>
      <c r="C1269" s="71">
        <v>3.0</v>
      </c>
      <c r="D1269" s="71">
        <v>1.0</v>
      </c>
      <c r="E1269" s="71">
        <v>1.0</v>
      </c>
      <c r="F1269" s="172">
        <f>vlookup(VLOOKUP(A1269,'Meal Plan Combinations'!A$5:E$17,2,false),indirect(I$1),2,false)*B1269+vlookup(VLOOKUP(A1269,'Meal Plan Combinations'!A$5:E$17,3,false),indirect(I$1),2,false)*C1269+vlookup(VLOOKUP(A1269,'Meal Plan Combinations'!A$5:E$17,4,false),indirect(I$1),2,false)*D1269+vlookup(VLOOKUP(A1269,'Meal Plan Combinations'!A$5:E$17,5,false),indirect(I$1),2,false)*E1269</f>
        <v>3396.908</v>
      </c>
      <c r="G1269" s="173">
        <f>abs(Generate!H$5-F1269)</f>
        <v>326.908</v>
      </c>
    </row>
    <row r="1270">
      <c r="A1270" s="71" t="s">
        <v>59</v>
      </c>
      <c r="B1270" s="71">
        <v>3.0</v>
      </c>
      <c r="C1270" s="71">
        <v>3.0</v>
      </c>
      <c r="D1270" s="71">
        <v>1.0</v>
      </c>
      <c r="E1270" s="71">
        <v>1.5</v>
      </c>
      <c r="F1270" s="172">
        <f>vlookup(VLOOKUP(A1270,'Meal Plan Combinations'!A$5:E$17,2,false),indirect(I$1),2,false)*B1270+vlookup(VLOOKUP(A1270,'Meal Plan Combinations'!A$5:E$17,3,false),indirect(I$1),2,false)*C1270+vlookup(VLOOKUP(A1270,'Meal Plan Combinations'!A$5:E$17,4,false),indirect(I$1),2,false)*D1270+vlookup(VLOOKUP(A1270,'Meal Plan Combinations'!A$5:E$17,5,false),indirect(I$1),2,false)*E1270</f>
        <v>3533.902</v>
      </c>
      <c r="G1270" s="173">
        <f>abs(Generate!H$5-F1270)</f>
        <v>463.902</v>
      </c>
    </row>
    <row r="1271">
      <c r="A1271" s="71" t="s">
        <v>59</v>
      </c>
      <c r="B1271" s="71">
        <v>3.0</v>
      </c>
      <c r="C1271" s="71">
        <v>3.0</v>
      </c>
      <c r="D1271" s="71">
        <v>1.0</v>
      </c>
      <c r="E1271" s="71">
        <v>2.0</v>
      </c>
      <c r="F1271" s="172">
        <f>vlookup(VLOOKUP(A1271,'Meal Plan Combinations'!A$5:E$17,2,false),indirect(I$1),2,false)*B1271+vlookup(VLOOKUP(A1271,'Meal Plan Combinations'!A$5:E$17,3,false),indirect(I$1),2,false)*C1271+vlookup(VLOOKUP(A1271,'Meal Plan Combinations'!A$5:E$17,4,false),indirect(I$1),2,false)*D1271+vlookup(VLOOKUP(A1271,'Meal Plan Combinations'!A$5:E$17,5,false),indirect(I$1),2,false)*E1271</f>
        <v>3670.896</v>
      </c>
      <c r="G1271" s="173">
        <f>abs(Generate!H$5-F1271)</f>
        <v>600.896</v>
      </c>
    </row>
    <row r="1272">
      <c r="A1272" s="71" t="s">
        <v>59</v>
      </c>
      <c r="B1272" s="71">
        <v>3.0</v>
      </c>
      <c r="C1272" s="71">
        <v>3.0</v>
      </c>
      <c r="D1272" s="71">
        <v>1.0</v>
      </c>
      <c r="E1272" s="71">
        <v>2.5</v>
      </c>
      <c r="F1272" s="172">
        <f>vlookup(VLOOKUP(A1272,'Meal Plan Combinations'!A$5:E$17,2,false),indirect(I$1),2,false)*B1272+vlookup(VLOOKUP(A1272,'Meal Plan Combinations'!A$5:E$17,3,false),indirect(I$1),2,false)*C1272+vlookup(VLOOKUP(A1272,'Meal Plan Combinations'!A$5:E$17,4,false),indirect(I$1),2,false)*D1272+vlookup(VLOOKUP(A1272,'Meal Plan Combinations'!A$5:E$17,5,false),indirect(I$1),2,false)*E1272</f>
        <v>3807.89</v>
      </c>
      <c r="G1272" s="173">
        <f>abs(Generate!H$5-F1272)</f>
        <v>737.89</v>
      </c>
    </row>
    <row r="1273">
      <c r="A1273" s="71" t="s">
        <v>59</v>
      </c>
      <c r="B1273" s="71">
        <v>3.0</v>
      </c>
      <c r="C1273" s="71">
        <v>3.0</v>
      </c>
      <c r="D1273" s="71">
        <v>1.0</v>
      </c>
      <c r="E1273" s="71">
        <v>3.0</v>
      </c>
      <c r="F1273" s="172">
        <f>vlookup(VLOOKUP(A1273,'Meal Plan Combinations'!A$5:E$17,2,false),indirect(I$1),2,false)*B1273+vlookup(VLOOKUP(A1273,'Meal Plan Combinations'!A$5:E$17,3,false),indirect(I$1),2,false)*C1273+vlookup(VLOOKUP(A1273,'Meal Plan Combinations'!A$5:E$17,4,false),indirect(I$1),2,false)*D1273+vlookup(VLOOKUP(A1273,'Meal Plan Combinations'!A$5:E$17,5,false),indirect(I$1),2,false)*E1273</f>
        <v>3944.884</v>
      </c>
      <c r="G1273" s="173">
        <f>abs(Generate!H$5-F1273)</f>
        <v>874.884</v>
      </c>
    </row>
    <row r="1274">
      <c r="A1274" s="71" t="s">
        <v>59</v>
      </c>
      <c r="B1274" s="71">
        <v>3.0</v>
      </c>
      <c r="C1274" s="71">
        <v>3.0</v>
      </c>
      <c r="D1274" s="71">
        <v>1.5</v>
      </c>
      <c r="E1274" s="71">
        <v>0.5</v>
      </c>
      <c r="F1274" s="172">
        <f>vlookup(VLOOKUP(A1274,'Meal Plan Combinations'!A$5:E$17,2,false),indirect(I$1),2,false)*B1274+vlookup(VLOOKUP(A1274,'Meal Plan Combinations'!A$5:E$17,3,false),indirect(I$1),2,false)*C1274+vlookup(VLOOKUP(A1274,'Meal Plan Combinations'!A$5:E$17,4,false),indirect(I$1),2,false)*D1274+vlookup(VLOOKUP(A1274,'Meal Plan Combinations'!A$5:E$17,5,false),indirect(I$1),2,false)*E1274</f>
        <v>3512.519</v>
      </c>
      <c r="G1274" s="173">
        <f>abs(Generate!H$5-F1274)</f>
        <v>442.519</v>
      </c>
    </row>
    <row r="1275">
      <c r="A1275" s="71" t="s">
        <v>59</v>
      </c>
      <c r="B1275" s="71">
        <v>3.0</v>
      </c>
      <c r="C1275" s="71">
        <v>3.0</v>
      </c>
      <c r="D1275" s="71">
        <v>1.5</v>
      </c>
      <c r="E1275" s="71">
        <v>1.0</v>
      </c>
      <c r="F1275" s="172">
        <f>vlookup(VLOOKUP(A1275,'Meal Plan Combinations'!A$5:E$17,2,false),indirect(I$1),2,false)*B1275+vlookup(VLOOKUP(A1275,'Meal Plan Combinations'!A$5:E$17,3,false),indirect(I$1),2,false)*C1275+vlookup(VLOOKUP(A1275,'Meal Plan Combinations'!A$5:E$17,4,false),indirect(I$1),2,false)*D1275+vlookup(VLOOKUP(A1275,'Meal Plan Combinations'!A$5:E$17,5,false),indirect(I$1),2,false)*E1275</f>
        <v>3649.513</v>
      </c>
      <c r="G1275" s="173">
        <f>abs(Generate!H$5-F1275)</f>
        <v>579.513</v>
      </c>
    </row>
    <row r="1276">
      <c r="A1276" s="71" t="s">
        <v>59</v>
      </c>
      <c r="B1276" s="71">
        <v>3.0</v>
      </c>
      <c r="C1276" s="71">
        <v>3.0</v>
      </c>
      <c r="D1276" s="71">
        <v>1.5</v>
      </c>
      <c r="E1276" s="71">
        <v>1.5</v>
      </c>
      <c r="F1276" s="172">
        <f>vlookup(VLOOKUP(A1276,'Meal Plan Combinations'!A$5:E$17,2,false),indirect(I$1),2,false)*B1276+vlookup(VLOOKUP(A1276,'Meal Plan Combinations'!A$5:E$17,3,false),indirect(I$1),2,false)*C1276+vlookup(VLOOKUP(A1276,'Meal Plan Combinations'!A$5:E$17,4,false),indirect(I$1),2,false)*D1276+vlookup(VLOOKUP(A1276,'Meal Plan Combinations'!A$5:E$17,5,false),indirect(I$1),2,false)*E1276</f>
        <v>3786.507</v>
      </c>
      <c r="G1276" s="173">
        <f>abs(Generate!H$5-F1276)</f>
        <v>716.507</v>
      </c>
    </row>
    <row r="1277">
      <c r="A1277" s="71" t="s">
        <v>59</v>
      </c>
      <c r="B1277" s="71">
        <v>3.0</v>
      </c>
      <c r="C1277" s="71">
        <v>3.0</v>
      </c>
      <c r="D1277" s="71">
        <v>1.5</v>
      </c>
      <c r="E1277" s="71">
        <v>2.0</v>
      </c>
      <c r="F1277" s="172">
        <f>vlookup(VLOOKUP(A1277,'Meal Plan Combinations'!A$5:E$17,2,false),indirect(I$1),2,false)*B1277+vlookup(VLOOKUP(A1277,'Meal Plan Combinations'!A$5:E$17,3,false),indirect(I$1),2,false)*C1277+vlookup(VLOOKUP(A1277,'Meal Plan Combinations'!A$5:E$17,4,false),indirect(I$1),2,false)*D1277+vlookup(VLOOKUP(A1277,'Meal Plan Combinations'!A$5:E$17,5,false),indirect(I$1),2,false)*E1277</f>
        <v>3923.501</v>
      </c>
      <c r="G1277" s="173">
        <f>abs(Generate!H$5-F1277)</f>
        <v>853.501</v>
      </c>
    </row>
    <row r="1278">
      <c r="A1278" s="71" t="s">
        <v>59</v>
      </c>
      <c r="B1278" s="71">
        <v>3.0</v>
      </c>
      <c r="C1278" s="71">
        <v>3.0</v>
      </c>
      <c r="D1278" s="71">
        <v>1.5</v>
      </c>
      <c r="E1278" s="71">
        <v>2.5</v>
      </c>
      <c r="F1278" s="172">
        <f>vlookup(VLOOKUP(A1278,'Meal Plan Combinations'!A$5:E$17,2,false),indirect(I$1),2,false)*B1278+vlookup(VLOOKUP(A1278,'Meal Plan Combinations'!A$5:E$17,3,false),indirect(I$1),2,false)*C1278+vlookup(VLOOKUP(A1278,'Meal Plan Combinations'!A$5:E$17,4,false),indirect(I$1),2,false)*D1278+vlookup(VLOOKUP(A1278,'Meal Plan Combinations'!A$5:E$17,5,false),indirect(I$1),2,false)*E1278</f>
        <v>4060.495</v>
      </c>
      <c r="G1278" s="173">
        <f>abs(Generate!H$5-F1278)</f>
        <v>990.495</v>
      </c>
    </row>
    <row r="1279">
      <c r="A1279" s="71" t="s">
        <v>59</v>
      </c>
      <c r="B1279" s="71">
        <v>3.0</v>
      </c>
      <c r="C1279" s="71">
        <v>3.0</v>
      </c>
      <c r="D1279" s="71">
        <v>1.5</v>
      </c>
      <c r="E1279" s="71">
        <v>3.0</v>
      </c>
      <c r="F1279" s="172">
        <f>vlookup(VLOOKUP(A1279,'Meal Plan Combinations'!A$5:E$17,2,false),indirect(I$1),2,false)*B1279+vlookup(VLOOKUP(A1279,'Meal Plan Combinations'!A$5:E$17,3,false),indirect(I$1),2,false)*C1279+vlookup(VLOOKUP(A1279,'Meal Plan Combinations'!A$5:E$17,4,false),indirect(I$1),2,false)*D1279+vlookup(VLOOKUP(A1279,'Meal Plan Combinations'!A$5:E$17,5,false),indirect(I$1),2,false)*E1279</f>
        <v>4197.489</v>
      </c>
      <c r="G1279" s="173">
        <f>abs(Generate!H$5-F1279)</f>
        <v>1127.489</v>
      </c>
    </row>
    <row r="1280">
      <c r="A1280" s="71" t="s">
        <v>59</v>
      </c>
      <c r="B1280" s="71">
        <v>3.0</v>
      </c>
      <c r="C1280" s="71">
        <v>3.0</v>
      </c>
      <c r="D1280" s="71">
        <v>2.0</v>
      </c>
      <c r="E1280" s="71">
        <v>0.5</v>
      </c>
      <c r="F1280" s="172">
        <f>vlookup(VLOOKUP(A1280,'Meal Plan Combinations'!A$5:E$17,2,false),indirect(I$1),2,false)*B1280+vlookup(VLOOKUP(A1280,'Meal Plan Combinations'!A$5:E$17,3,false),indirect(I$1),2,false)*C1280+vlookup(VLOOKUP(A1280,'Meal Plan Combinations'!A$5:E$17,4,false),indirect(I$1),2,false)*D1280+vlookup(VLOOKUP(A1280,'Meal Plan Combinations'!A$5:E$17,5,false),indirect(I$1),2,false)*E1280</f>
        <v>3765.124</v>
      </c>
      <c r="G1280" s="173">
        <f>abs(Generate!H$5-F1280)</f>
        <v>695.124</v>
      </c>
    </row>
    <row r="1281">
      <c r="A1281" s="71" t="s">
        <v>59</v>
      </c>
      <c r="B1281" s="71">
        <v>3.0</v>
      </c>
      <c r="C1281" s="71">
        <v>3.0</v>
      </c>
      <c r="D1281" s="71">
        <v>2.0</v>
      </c>
      <c r="E1281" s="71">
        <v>1.0</v>
      </c>
      <c r="F1281" s="172">
        <f>vlookup(VLOOKUP(A1281,'Meal Plan Combinations'!A$5:E$17,2,false),indirect(I$1),2,false)*B1281+vlookup(VLOOKUP(A1281,'Meal Plan Combinations'!A$5:E$17,3,false),indirect(I$1),2,false)*C1281+vlookup(VLOOKUP(A1281,'Meal Plan Combinations'!A$5:E$17,4,false),indirect(I$1),2,false)*D1281+vlookup(VLOOKUP(A1281,'Meal Plan Combinations'!A$5:E$17,5,false),indirect(I$1),2,false)*E1281</f>
        <v>3902.118</v>
      </c>
      <c r="G1281" s="173">
        <f>abs(Generate!H$5-F1281)</f>
        <v>832.118</v>
      </c>
    </row>
    <row r="1282">
      <c r="A1282" s="71" t="s">
        <v>59</v>
      </c>
      <c r="B1282" s="71">
        <v>3.0</v>
      </c>
      <c r="C1282" s="71">
        <v>3.0</v>
      </c>
      <c r="D1282" s="71">
        <v>2.0</v>
      </c>
      <c r="E1282" s="71">
        <v>1.5</v>
      </c>
      <c r="F1282" s="172">
        <f>vlookup(VLOOKUP(A1282,'Meal Plan Combinations'!A$5:E$17,2,false),indirect(I$1),2,false)*B1282+vlookup(VLOOKUP(A1282,'Meal Plan Combinations'!A$5:E$17,3,false),indirect(I$1),2,false)*C1282+vlookup(VLOOKUP(A1282,'Meal Plan Combinations'!A$5:E$17,4,false),indirect(I$1),2,false)*D1282+vlookup(VLOOKUP(A1282,'Meal Plan Combinations'!A$5:E$17,5,false),indirect(I$1),2,false)*E1282</f>
        <v>4039.112</v>
      </c>
      <c r="G1282" s="173">
        <f>abs(Generate!H$5-F1282)</f>
        <v>969.112</v>
      </c>
    </row>
    <row r="1283">
      <c r="A1283" s="71" t="s">
        <v>59</v>
      </c>
      <c r="B1283" s="71">
        <v>3.0</v>
      </c>
      <c r="C1283" s="71">
        <v>3.0</v>
      </c>
      <c r="D1283" s="71">
        <v>2.0</v>
      </c>
      <c r="E1283" s="71">
        <v>2.0</v>
      </c>
      <c r="F1283" s="172">
        <f>vlookup(VLOOKUP(A1283,'Meal Plan Combinations'!A$5:E$17,2,false),indirect(I$1),2,false)*B1283+vlookup(VLOOKUP(A1283,'Meal Plan Combinations'!A$5:E$17,3,false),indirect(I$1),2,false)*C1283+vlookup(VLOOKUP(A1283,'Meal Plan Combinations'!A$5:E$17,4,false),indirect(I$1),2,false)*D1283+vlookup(VLOOKUP(A1283,'Meal Plan Combinations'!A$5:E$17,5,false),indirect(I$1),2,false)*E1283</f>
        <v>4176.106</v>
      </c>
      <c r="G1283" s="173">
        <f>abs(Generate!H$5-F1283)</f>
        <v>1106.106</v>
      </c>
    </row>
    <row r="1284">
      <c r="A1284" s="71" t="s">
        <v>59</v>
      </c>
      <c r="B1284" s="71">
        <v>3.0</v>
      </c>
      <c r="C1284" s="71">
        <v>3.0</v>
      </c>
      <c r="D1284" s="71">
        <v>2.0</v>
      </c>
      <c r="E1284" s="71">
        <v>2.5</v>
      </c>
      <c r="F1284" s="172">
        <f>vlookup(VLOOKUP(A1284,'Meal Plan Combinations'!A$5:E$17,2,false),indirect(I$1),2,false)*B1284+vlookup(VLOOKUP(A1284,'Meal Plan Combinations'!A$5:E$17,3,false),indirect(I$1),2,false)*C1284+vlookup(VLOOKUP(A1284,'Meal Plan Combinations'!A$5:E$17,4,false),indirect(I$1),2,false)*D1284+vlookup(VLOOKUP(A1284,'Meal Plan Combinations'!A$5:E$17,5,false),indirect(I$1),2,false)*E1284</f>
        <v>4313.1</v>
      </c>
      <c r="G1284" s="173">
        <f>abs(Generate!H$5-F1284)</f>
        <v>1243.1</v>
      </c>
    </row>
    <row r="1285">
      <c r="A1285" s="71" t="s">
        <v>59</v>
      </c>
      <c r="B1285" s="71">
        <v>3.0</v>
      </c>
      <c r="C1285" s="71">
        <v>3.0</v>
      </c>
      <c r="D1285" s="71">
        <v>2.0</v>
      </c>
      <c r="E1285" s="71">
        <v>3.0</v>
      </c>
      <c r="F1285" s="172">
        <f>vlookup(VLOOKUP(A1285,'Meal Plan Combinations'!A$5:E$17,2,false),indirect(I$1),2,false)*B1285+vlookup(VLOOKUP(A1285,'Meal Plan Combinations'!A$5:E$17,3,false),indirect(I$1),2,false)*C1285+vlookup(VLOOKUP(A1285,'Meal Plan Combinations'!A$5:E$17,4,false),indirect(I$1),2,false)*D1285+vlookup(VLOOKUP(A1285,'Meal Plan Combinations'!A$5:E$17,5,false),indirect(I$1),2,false)*E1285</f>
        <v>4450.094</v>
      </c>
      <c r="G1285" s="173">
        <f>abs(Generate!H$5-F1285)</f>
        <v>1380.094</v>
      </c>
    </row>
    <row r="1286">
      <c r="A1286" s="71" t="s">
        <v>59</v>
      </c>
      <c r="B1286" s="71">
        <v>3.0</v>
      </c>
      <c r="C1286" s="71">
        <v>3.0</v>
      </c>
      <c r="D1286" s="71">
        <v>2.5</v>
      </c>
      <c r="E1286" s="71">
        <v>0.5</v>
      </c>
      <c r="F1286" s="172">
        <f>vlookup(VLOOKUP(A1286,'Meal Plan Combinations'!A$5:E$17,2,false),indirect(I$1),2,false)*B1286+vlookup(VLOOKUP(A1286,'Meal Plan Combinations'!A$5:E$17,3,false),indirect(I$1),2,false)*C1286+vlookup(VLOOKUP(A1286,'Meal Plan Combinations'!A$5:E$17,4,false),indirect(I$1),2,false)*D1286+vlookup(VLOOKUP(A1286,'Meal Plan Combinations'!A$5:E$17,5,false),indirect(I$1),2,false)*E1286</f>
        <v>4017.729</v>
      </c>
      <c r="G1286" s="173">
        <f>abs(Generate!H$5-F1286)</f>
        <v>947.729</v>
      </c>
    </row>
    <row r="1287">
      <c r="A1287" s="71" t="s">
        <v>59</v>
      </c>
      <c r="B1287" s="71">
        <v>3.0</v>
      </c>
      <c r="C1287" s="71">
        <v>3.0</v>
      </c>
      <c r="D1287" s="71">
        <v>2.5</v>
      </c>
      <c r="E1287" s="71">
        <v>1.0</v>
      </c>
      <c r="F1287" s="172">
        <f>vlookup(VLOOKUP(A1287,'Meal Plan Combinations'!A$5:E$17,2,false),indirect(I$1),2,false)*B1287+vlookup(VLOOKUP(A1287,'Meal Plan Combinations'!A$5:E$17,3,false),indirect(I$1),2,false)*C1287+vlookup(VLOOKUP(A1287,'Meal Plan Combinations'!A$5:E$17,4,false),indirect(I$1),2,false)*D1287+vlookup(VLOOKUP(A1287,'Meal Plan Combinations'!A$5:E$17,5,false),indirect(I$1),2,false)*E1287</f>
        <v>4154.723</v>
      </c>
      <c r="G1287" s="173">
        <f>abs(Generate!H$5-F1287)</f>
        <v>1084.723</v>
      </c>
    </row>
    <row r="1288">
      <c r="A1288" s="71" t="s">
        <v>59</v>
      </c>
      <c r="B1288" s="71">
        <v>3.0</v>
      </c>
      <c r="C1288" s="71">
        <v>3.0</v>
      </c>
      <c r="D1288" s="71">
        <v>2.5</v>
      </c>
      <c r="E1288" s="71">
        <v>1.5</v>
      </c>
      <c r="F1288" s="172">
        <f>vlookup(VLOOKUP(A1288,'Meal Plan Combinations'!A$5:E$17,2,false),indirect(I$1),2,false)*B1288+vlookup(VLOOKUP(A1288,'Meal Plan Combinations'!A$5:E$17,3,false),indirect(I$1),2,false)*C1288+vlookup(VLOOKUP(A1288,'Meal Plan Combinations'!A$5:E$17,4,false),indirect(I$1),2,false)*D1288+vlookup(VLOOKUP(A1288,'Meal Plan Combinations'!A$5:E$17,5,false),indirect(I$1),2,false)*E1288</f>
        <v>4291.717</v>
      </c>
      <c r="G1288" s="173">
        <f>abs(Generate!H$5-F1288)</f>
        <v>1221.717</v>
      </c>
    </row>
    <row r="1289">
      <c r="A1289" s="71" t="s">
        <v>59</v>
      </c>
      <c r="B1289" s="71">
        <v>3.0</v>
      </c>
      <c r="C1289" s="71">
        <v>3.0</v>
      </c>
      <c r="D1289" s="71">
        <v>2.5</v>
      </c>
      <c r="E1289" s="71">
        <v>2.0</v>
      </c>
      <c r="F1289" s="172">
        <f>vlookup(VLOOKUP(A1289,'Meal Plan Combinations'!A$5:E$17,2,false),indirect(I$1),2,false)*B1289+vlookup(VLOOKUP(A1289,'Meal Plan Combinations'!A$5:E$17,3,false),indirect(I$1),2,false)*C1289+vlookup(VLOOKUP(A1289,'Meal Plan Combinations'!A$5:E$17,4,false),indirect(I$1),2,false)*D1289+vlookup(VLOOKUP(A1289,'Meal Plan Combinations'!A$5:E$17,5,false),indirect(I$1),2,false)*E1289</f>
        <v>4428.711</v>
      </c>
      <c r="G1289" s="173">
        <f>abs(Generate!H$5-F1289)</f>
        <v>1358.711</v>
      </c>
    </row>
    <row r="1290">
      <c r="A1290" s="71" t="s">
        <v>59</v>
      </c>
      <c r="B1290" s="71">
        <v>3.0</v>
      </c>
      <c r="C1290" s="71">
        <v>3.0</v>
      </c>
      <c r="D1290" s="71">
        <v>2.5</v>
      </c>
      <c r="E1290" s="71">
        <v>2.5</v>
      </c>
      <c r="F1290" s="172">
        <f>vlookup(VLOOKUP(A1290,'Meal Plan Combinations'!A$5:E$17,2,false),indirect(I$1),2,false)*B1290+vlookup(VLOOKUP(A1290,'Meal Plan Combinations'!A$5:E$17,3,false),indirect(I$1),2,false)*C1290+vlookup(VLOOKUP(A1290,'Meal Plan Combinations'!A$5:E$17,4,false),indirect(I$1),2,false)*D1290+vlookup(VLOOKUP(A1290,'Meal Plan Combinations'!A$5:E$17,5,false),indirect(I$1),2,false)*E1290</f>
        <v>4565.705</v>
      </c>
      <c r="G1290" s="173">
        <f>abs(Generate!H$5-F1290)</f>
        <v>1495.705</v>
      </c>
    </row>
    <row r="1291">
      <c r="A1291" s="71" t="s">
        <v>59</v>
      </c>
      <c r="B1291" s="71">
        <v>3.0</v>
      </c>
      <c r="C1291" s="71">
        <v>3.0</v>
      </c>
      <c r="D1291" s="71">
        <v>2.5</v>
      </c>
      <c r="E1291" s="71">
        <v>3.0</v>
      </c>
      <c r="F1291" s="172">
        <f>vlookup(VLOOKUP(A1291,'Meal Plan Combinations'!A$5:E$17,2,false),indirect(I$1),2,false)*B1291+vlookup(VLOOKUP(A1291,'Meal Plan Combinations'!A$5:E$17,3,false),indirect(I$1),2,false)*C1291+vlookup(VLOOKUP(A1291,'Meal Plan Combinations'!A$5:E$17,4,false),indirect(I$1),2,false)*D1291+vlookup(VLOOKUP(A1291,'Meal Plan Combinations'!A$5:E$17,5,false),indirect(I$1),2,false)*E1291</f>
        <v>4702.699</v>
      </c>
      <c r="G1291" s="173">
        <f>abs(Generate!H$5-F1291)</f>
        <v>1632.699</v>
      </c>
    </row>
    <row r="1292">
      <c r="A1292" s="71" t="s">
        <v>59</v>
      </c>
      <c r="B1292" s="71">
        <v>3.0</v>
      </c>
      <c r="C1292" s="71">
        <v>3.0</v>
      </c>
      <c r="D1292" s="71">
        <v>3.0</v>
      </c>
      <c r="E1292" s="71">
        <v>0.5</v>
      </c>
      <c r="F1292" s="172">
        <f>vlookup(VLOOKUP(A1292,'Meal Plan Combinations'!A$5:E$17,2,false),indirect(I$1),2,false)*B1292+vlookup(VLOOKUP(A1292,'Meal Plan Combinations'!A$5:E$17,3,false),indirect(I$1),2,false)*C1292+vlookup(VLOOKUP(A1292,'Meal Plan Combinations'!A$5:E$17,4,false),indirect(I$1),2,false)*D1292+vlookup(VLOOKUP(A1292,'Meal Plan Combinations'!A$5:E$17,5,false),indirect(I$1),2,false)*E1292</f>
        <v>4270.334</v>
      </c>
      <c r="G1292" s="173">
        <f>abs(Generate!H$5-F1292)</f>
        <v>1200.334</v>
      </c>
    </row>
    <row r="1293">
      <c r="A1293" s="71" t="s">
        <v>59</v>
      </c>
      <c r="B1293" s="71">
        <v>3.0</v>
      </c>
      <c r="C1293" s="71">
        <v>3.0</v>
      </c>
      <c r="D1293" s="71">
        <v>3.0</v>
      </c>
      <c r="E1293" s="71">
        <v>1.0</v>
      </c>
      <c r="F1293" s="172">
        <f>vlookup(VLOOKUP(A1293,'Meal Plan Combinations'!A$5:E$17,2,false),indirect(I$1),2,false)*B1293+vlookup(VLOOKUP(A1293,'Meal Plan Combinations'!A$5:E$17,3,false),indirect(I$1),2,false)*C1293+vlookup(VLOOKUP(A1293,'Meal Plan Combinations'!A$5:E$17,4,false),indirect(I$1),2,false)*D1293+vlookup(VLOOKUP(A1293,'Meal Plan Combinations'!A$5:E$17,5,false),indirect(I$1),2,false)*E1293</f>
        <v>4407.328</v>
      </c>
      <c r="G1293" s="173">
        <f>abs(Generate!H$5-F1293)</f>
        <v>1337.328</v>
      </c>
    </row>
    <row r="1294">
      <c r="A1294" s="71" t="s">
        <v>59</v>
      </c>
      <c r="B1294" s="71">
        <v>3.0</v>
      </c>
      <c r="C1294" s="71">
        <v>3.0</v>
      </c>
      <c r="D1294" s="71">
        <v>3.0</v>
      </c>
      <c r="E1294" s="71">
        <v>1.5</v>
      </c>
      <c r="F1294" s="172">
        <f>vlookup(VLOOKUP(A1294,'Meal Plan Combinations'!A$5:E$17,2,false),indirect(I$1),2,false)*B1294+vlookup(VLOOKUP(A1294,'Meal Plan Combinations'!A$5:E$17,3,false),indirect(I$1),2,false)*C1294+vlookup(VLOOKUP(A1294,'Meal Plan Combinations'!A$5:E$17,4,false),indirect(I$1),2,false)*D1294+vlookup(VLOOKUP(A1294,'Meal Plan Combinations'!A$5:E$17,5,false),indirect(I$1),2,false)*E1294</f>
        <v>4544.322</v>
      </c>
      <c r="G1294" s="173">
        <f>abs(Generate!H$5-F1294)</f>
        <v>1474.322</v>
      </c>
    </row>
    <row r="1295">
      <c r="A1295" s="71" t="s">
        <v>59</v>
      </c>
      <c r="B1295" s="71">
        <v>3.0</v>
      </c>
      <c r="C1295" s="71">
        <v>3.0</v>
      </c>
      <c r="D1295" s="71">
        <v>3.0</v>
      </c>
      <c r="E1295" s="71">
        <v>2.0</v>
      </c>
      <c r="F1295" s="172">
        <f>vlookup(VLOOKUP(A1295,'Meal Plan Combinations'!A$5:E$17,2,false),indirect(I$1),2,false)*B1295+vlookup(VLOOKUP(A1295,'Meal Plan Combinations'!A$5:E$17,3,false),indirect(I$1),2,false)*C1295+vlookup(VLOOKUP(A1295,'Meal Plan Combinations'!A$5:E$17,4,false),indirect(I$1),2,false)*D1295+vlookup(VLOOKUP(A1295,'Meal Plan Combinations'!A$5:E$17,5,false),indirect(I$1),2,false)*E1295</f>
        <v>4681.316</v>
      </c>
      <c r="G1295" s="173">
        <f>abs(Generate!H$5-F1295)</f>
        <v>1611.316</v>
      </c>
    </row>
    <row r="1296">
      <c r="A1296" s="71" t="s">
        <v>59</v>
      </c>
      <c r="B1296" s="71">
        <v>3.0</v>
      </c>
      <c r="C1296" s="71">
        <v>3.0</v>
      </c>
      <c r="D1296" s="71">
        <v>3.0</v>
      </c>
      <c r="E1296" s="71">
        <v>2.5</v>
      </c>
      <c r="F1296" s="172">
        <f>vlookup(VLOOKUP(A1296,'Meal Plan Combinations'!A$5:E$17,2,false),indirect(I$1),2,false)*B1296+vlookup(VLOOKUP(A1296,'Meal Plan Combinations'!A$5:E$17,3,false),indirect(I$1),2,false)*C1296+vlookup(VLOOKUP(A1296,'Meal Plan Combinations'!A$5:E$17,4,false),indirect(I$1),2,false)*D1296+vlookup(VLOOKUP(A1296,'Meal Plan Combinations'!A$5:E$17,5,false),indirect(I$1),2,false)*E1296</f>
        <v>4818.31</v>
      </c>
      <c r="G1296" s="173">
        <f>abs(Generate!H$5-F1296)</f>
        <v>1748.31</v>
      </c>
    </row>
    <row r="1297">
      <c r="A1297" s="71" t="s">
        <v>59</v>
      </c>
      <c r="B1297" s="71">
        <v>3.0</v>
      </c>
      <c r="C1297" s="71">
        <v>3.0</v>
      </c>
      <c r="D1297" s="71">
        <v>3.0</v>
      </c>
      <c r="E1297" s="71">
        <v>3.0</v>
      </c>
      <c r="F1297" s="172">
        <f>vlookup(VLOOKUP(A1297,'Meal Plan Combinations'!A$5:E$17,2,false),indirect(I$1),2,false)*B1297+vlookup(VLOOKUP(A1297,'Meal Plan Combinations'!A$5:E$17,3,false),indirect(I$1),2,false)*C1297+vlookup(VLOOKUP(A1297,'Meal Plan Combinations'!A$5:E$17,4,false),indirect(I$1),2,false)*D1297+vlookup(VLOOKUP(A1297,'Meal Plan Combinations'!A$5:E$17,5,false),indirect(I$1),2,false)*E1297</f>
        <v>4955.304</v>
      </c>
      <c r="G1297" s="173">
        <f>abs(Generate!H$5-F1297)</f>
        <v>1885.304</v>
      </c>
    </row>
    <row r="1298">
      <c r="A1298" s="71" t="s">
        <v>64</v>
      </c>
      <c r="B1298" s="71">
        <v>0.5</v>
      </c>
      <c r="C1298" s="71">
        <v>0.5</v>
      </c>
      <c r="D1298" s="71">
        <v>0.5</v>
      </c>
      <c r="E1298" s="71">
        <v>0.5</v>
      </c>
      <c r="F1298" s="172">
        <f>vlookup(VLOOKUP(A1298,'Meal Plan Combinations'!A$5:E$17,2,false),indirect(I$1),2,false)*B1298+vlookup(VLOOKUP(A1298,'Meal Plan Combinations'!A$5:E$17,3,false),indirect(I$1),2,false)*C1298+vlookup(VLOOKUP(A1298,'Meal Plan Combinations'!A$5:E$17,4,false),indirect(I$1),2,false)*D1298+vlookup(VLOOKUP(A1298,'Meal Plan Combinations'!A$5:E$17,5,false),indirect(I$1),2,false)*E1298</f>
        <v>753.8445</v>
      </c>
      <c r="G1298" s="173">
        <f>abs(Generate!H$5-F1298)</f>
        <v>2316.1555</v>
      </c>
    </row>
    <row r="1299">
      <c r="A1299" s="71" t="s">
        <v>64</v>
      </c>
      <c r="B1299" s="71">
        <v>0.5</v>
      </c>
      <c r="C1299" s="71">
        <v>0.5</v>
      </c>
      <c r="D1299" s="71">
        <v>0.5</v>
      </c>
      <c r="E1299" s="71">
        <v>1.0</v>
      </c>
      <c r="F1299" s="172">
        <f>vlookup(VLOOKUP(A1299,'Meal Plan Combinations'!A$5:E$17,2,false),indirect(I$1),2,false)*B1299+vlookup(VLOOKUP(A1299,'Meal Plan Combinations'!A$5:E$17,3,false),indirect(I$1),2,false)*C1299+vlookup(VLOOKUP(A1299,'Meal Plan Combinations'!A$5:E$17,4,false),indirect(I$1),2,false)*D1299+vlookup(VLOOKUP(A1299,'Meal Plan Combinations'!A$5:E$17,5,false),indirect(I$1),2,false)*E1299</f>
        <v>887.6245</v>
      </c>
      <c r="G1299" s="173">
        <f>abs(Generate!H$5-F1299)</f>
        <v>2182.3755</v>
      </c>
    </row>
    <row r="1300">
      <c r="A1300" s="71" t="s">
        <v>64</v>
      </c>
      <c r="B1300" s="71">
        <v>0.5</v>
      </c>
      <c r="C1300" s="71">
        <v>0.5</v>
      </c>
      <c r="D1300" s="71">
        <v>0.5</v>
      </c>
      <c r="E1300" s="71">
        <v>1.5</v>
      </c>
      <c r="F1300" s="172">
        <f>vlookup(VLOOKUP(A1300,'Meal Plan Combinations'!A$5:E$17,2,false),indirect(I$1),2,false)*B1300+vlookup(VLOOKUP(A1300,'Meal Plan Combinations'!A$5:E$17,3,false),indirect(I$1),2,false)*C1300+vlookup(VLOOKUP(A1300,'Meal Plan Combinations'!A$5:E$17,4,false),indirect(I$1),2,false)*D1300+vlookup(VLOOKUP(A1300,'Meal Plan Combinations'!A$5:E$17,5,false),indirect(I$1),2,false)*E1300</f>
        <v>1021.4045</v>
      </c>
      <c r="G1300" s="173">
        <f>abs(Generate!H$5-F1300)</f>
        <v>2048.5955</v>
      </c>
    </row>
    <row r="1301">
      <c r="A1301" s="71" t="s">
        <v>64</v>
      </c>
      <c r="B1301" s="71">
        <v>0.5</v>
      </c>
      <c r="C1301" s="71">
        <v>0.5</v>
      </c>
      <c r="D1301" s="71">
        <v>0.5</v>
      </c>
      <c r="E1301" s="71">
        <v>2.0</v>
      </c>
      <c r="F1301" s="172">
        <f>vlookup(VLOOKUP(A1301,'Meal Plan Combinations'!A$5:E$17,2,false),indirect(I$1),2,false)*B1301+vlookup(VLOOKUP(A1301,'Meal Plan Combinations'!A$5:E$17,3,false),indirect(I$1),2,false)*C1301+vlookup(VLOOKUP(A1301,'Meal Plan Combinations'!A$5:E$17,4,false),indirect(I$1),2,false)*D1301+vlookup(VLOOKUP(A1301,'Meal Plan Combinations'!A$5:E$17,5,false),indirect(I$1),2,false)*E1301</f>
        <v>1155.1845</v>
      </c>
      <c r="G1301" s="173">
        <f>abs(Generate!H$5-F1301)</f>
        <v>1914.8155</v>
      </c>
    </row>
    <row r="1302">
      <c r="A1302" s="71" t="s">
        <v>64</v>
      </c>
      <c r="B1302" s="71">
        <v>0.5</v>
      </c>
      <c r="C1302" s="71">
        <v>0.5</v>
      </c>
      <c r="D1302" s="71">
        <v>0.5</v>
      </c>
      <c r="E1302" s="71">
        <v>2.5</v>
      </c>
      <c r="F1302" s="172">
        <f>vlookup(VLOOKUP(A1302,'Meal Plan Combinations'!A$5:E$17,2,false),indirect(I$1),2,false)*B1302+vlookup(VLOOKUP(A1302,'Meal Plan Combinations'!A$5:E$17,3,false),indirect(I$1),2,false)*C1302+vlookup(VLOOKUP(A1302,'Meal Plan Combinations'!A$5:E$17,4,false),indirect(I$1),2,false)*D1302+vlookup(VLOOKUP(A1302,'Meal Plan Combinations'!A$5:E$17,5,false),indirect(I$1),2,false)*E1302</f>
        <v>1288.9645</v>
      </c>
      <c r="G1302" s="173">
        <f>abs(Generate!H$5-F1302)</f>
        <v>1781.0355</v>
      </c>
    </row>
    <row r="1303">
      <c r="A1303" s="71" t="s">
        <v>64</v>
      </c>
      <c r="B1303" s="71">
        <v>0.5</v>
      </c>
      <c r="C1303" s="71">
        <v>0.5</v>
      </c>
      <c r="D1303" s="71">
        <v>0.5</v>
      </c>
      <c r="E1303" s="71">
        <v>3.0</v>
      </c>
      <c r="F1303" s="172">
        <f>vlookup(VLOOKUP(A1303,'Meal Plan Combinations'!A$5:E$17,2,false),indirect(I$1),2,false)*B1303+vlookup(VLOOKUP(A1303,'Meal Plan Combinations'!A$5:E$17,3,false),indirect(I$1),2,false)*C1303+vlookup(VLOOKUP(A1303,'Meal Plan Combinations'!A$5:E$17,4,false),indirect(I$1),2,false)*D1303+vlookup(VLOOKUP(A1303,'Meal Plan Combinations'!A$5:E$17,5,false),indirect(I$1),2,false)*E1303</f>
        <v>1422.7445</v>
      </c>
      <c r="G1303" s="173">
        <f>abs(Generate!H$5-F1303)</f>
        <v>1647.2555</v>
      </c>
    </row>
    <row r="1304">
      <c r="A1304" s="71" t="s">
        <v>64</v>
      </c>
      <c r="B1304" s="71">
        <v>0.5</v>
      </c>
      <c r="C1304" s="71">
        <v>0.5</v>
      </c>
      <c r="D1304" s="71">
        <v>1.0</v>
      </c>
      <c r="E1304" s="71">
        <v>0.5</v>
      </c>
      <c r="F1304" s="172">
        <f>vlookup(VLOOKUP(A1304,'Meal Plan Combinations'!A$5:E$17,2,false),indirect(I$1),2,false)*B1304+vlookup(VLOOKUP(A1304,'Meal Plan Combinations'!A$5:E$17,3,false),indirect(I$1),2,false)*C1304+vlookup(VLOOKUP(A1304,'Meal Plan Combinations'!A$5:E$17,4,false),indirect(I$1),2,false)*D1304+vlookup(VLOOKUP(A1304,'Meal Plan Combinations'!A$5:E$17,5,false),indirect(I$1),2,false)*E1304</f>
        <v>976.6895</v>
      </c>
      <c r="G1304" s="173">
        <f>abs(Generate!H$5-F1304)</f>
        <v>2093.3105</v>
      </c>
    </row>
    <row r="1305">
      <c r="A1305" s="71" t="s">
        <v>64</v>
      </c>
      <c r="B1305" s="71">
        <v>0.5</v>
      </c>
      <c r="C1305" s="71">
        <v>0.5</v>
      </c>
      <c r="D1305" s="71">
        <v>1.0</v>
      </c>
      <c r="E1305" s="71">
        <v>1.0</v>
      </c>
      <c r="F1305" s="172">
        <f>vlookup(VLOOKUP(A1305,'Meal Plan Combinations'!A$5:E$17,2,false),indirect(I$1),2,false)*B1305+vlookup(VLOOKUP(A1305,'Meal Plan Combinations'!A$5:E$17,3,false),indirect(I$1),2,false)*C1305+vlookup(VLOOKUP(A1305,'Meal Plan Combinations'!A$5:E$17,4,false),indirect(I$1),2,false)*D1305+vlookup(VLOOKUP(A1305,'Meal Plan Combinations'!A$5:E$17,5,false),indirect(I$1),2,false)*E1305</f>
        <v>1110.4695</v>
      </c>
      <c r="G1305" s="173">
        <f>abs(Generate!H$5-F1305)</f>
        <v>1959.5305</v>
      </c>
    </row>
    <row r="1306">
      <c r="A1306" s="71" t="s">
        <v>64</v>
      </c>
      <c r="B1306" s="71">
        <v>0.5</v>
      </c>
      <c r="C1306" s="71">
        <v>0.5</v>
      </c>
      <c r="D1306" s="71">
        <v>1.0</v>
      </c>
      <c r="E1306" s="71">
        <v>1.5</v>
      </c>
      <c r="F1306" s="172">
        <f>vlookup(VLOOKUP(A1306,'Meal Plan Combinations'!A$5:E$17,2,false),indirect(I$1),2,false)*B1306+vlookup(VLOOKUP(A1306,'Meal Plan Combinations'!A$5:E$17,3,false),indirect(I$1),2,false)*C1306+vlookup(VLOOKUP(A1306,'Meal Plan Combinations'!A$5:E$17,4,false),indirect(I$1),2,false)*D1306+vlookup(VLOOKUP(A1306,'Meal Plan Combinations'!A$5:E$17,5,false),indirect(I$1),2,false)*E1306</f>
        <v>1244.2495</v>
      </c>
      <c r="G1306" s="173">
        <f>abs(Generate!H$5-F1306)</f>
        <v>1825.7505</v>
      </c>
    </row>
    <row r="1307">
      <c r="A1307" s="71" t="s">
        <v>64</v>
      </c>
      <c r="B1307" s="71">
        <v>0.5</v>
      </c>
      <c r="C1307" s="71">
        <v>0.5</v>
      </c>
      <c r="D1307" s="71">
        <v>1.0</v>
      </c>
      <c r="E1307" s="71">
        <v>2.0</v>
      </c>
      <c r="F1307" s="172">
        <f>vlookup(VLOOKUP(A1307,'Meal Plan Combinations'!A$5:E$17,2,false),indirect(I$1),2,false)*B1307+vlookup(VLOOKUP(A1307,'Meal Plan Combinations'!A$5:E$17,3,false),indirect(I$1),2,false)*C1307+vlookup(VLOOKUP(A1307,'Meal Plan Combinations'!A$5:E$17,4,false),indirect(I$1),2,false)*D1307+vlookup(VLOOKUP(A1307,'Meal Plan Combinations'!A$5:E$17,5,false),indirect(I$1),2,false)*E1307</f>
        <v>1378.0295</v>
      </c>
      <c r="G1307" s="173">
        <f>abs(Generate!H$5-F1307)</f>
        <v>1691.9705</v>
      </c>
    </row>
    <row r="1308">
      <c r="A1308" s="71" t="s">
        <v>64</v>
      </c>
      <c r="B1308" s="71">
        <v>0.5</v>
      </c>
      <c r="C1308" s="71">
        <v>0.5</v>
      </c>
      <c r="D1308" s="71">
        <v>1.0</v>
      </c>
      <c r="E1308" s="71">
        <v>2.5</v>
      </c>
      <c r="F1308" s="172">
        <f>vlookup(VLOOKUP(A1308,'Meal Plan Combinations'!A$5:E$17,2,false),indirect(I$1),2,false)*B1308+vlookup(VLOOKUP(A1308,'Meal Plan Combinations'!A$5:E$17,3,false),indirect(I$1),2,false)*C1308+vlookup(VLOOKUP(A1308,'Meal Plan Combinations'!A$5:E$17,4,false),indirect(I$1),2,false)*D1308+vlookup(VLOOKUP(A1308,'Meal Plan Combinations'!A$5:E$17,5,false),indirect(I$1),2,false)*E1308</f>
        <v>1511.8095</v>
      </c>
      <c r="G1308" s="173">
        <f>abs(Generate!H$5-F1308)</f>
        <v>1558.1905</v>
      </c>
    </row>
    <row r="1309">
      <c r="A1309" s="71" t="s">
        <v>64</v>
      </c>
      <c r="B1309" s="71">
        <v>0.5</v>
      </c>
      <c r="C1309" s="71">
        <v>0.5</v>
      </c>
      <c r="D1309" s="71">
        <v>1.0</v>
      </c>
      <c r="E1309" s="71">
        <v>3.0</v>
      </c>
      <c r="F1309" s="172">
        <f>vlookup(VLOOKUP(A1309,'Meal Plan Combinations'!A$5:E$17,2,false),indirect(I$1),2,false)*B1309+vlookup(VLOOKUP(A1309,'Meal Plan Combinations'!A$5:E$17,3,false),indirect(I$1),2,false)*C1309+vlookup(VLOOKUP(A1309,'Meal Plan Combinations'!A$5:E$17,4,false),indirect(I$1),2,false)*D1309+vlookup(VLOOKUP(A1309,'Meal Plan Combinations'!A$5:E$17,5,false),indirect(I$1),2,false)*E1309</f>
        <v>1645.5895</v>
      </c>
      <c r="G1309" s="173">
        <f>abs(Generate!H$5-F1309)</f>
        <v>1424.4105</v>
      </c>
    </row>
    <row r="1310">
      <c r="A1310" s="71" t="s">
        <v>64</v>
      </c>
      <c r="B1310" s="71">
        <v>0.5</v>
      </c>
      <c r="C1310" s="71">
        <v>0.5</v>
      </c>
      <c r="D1310" s="71">
        <v>1.5</v>
      </c>
      <c r="E1310" s="71">
        <v>0.5</v>
      </c>
      <c r="F1310" s="172">
        <f>vlookup(VLOOKUP(A1310,'Meal Plan Combinations'!A$5:E$17,2,false),indirect(I$1),2,false)*B1310+vlookup(VLOOKUP(A1310,'Meal Plan Combinations'!A$5:E$17,3,false),indirect(I$1),2,false)*C1310+vlookup(VLOOKUP(A1310,'Meal Plan Combinations'!A$5:E$17,4,false),indirect(I$1),2,false)*D1310+vlookup(VLOOKUP(A1310,'Meal Plan Combinations'!A$5:E$17,5,false),indirect(I$1),2,false)*E1310</f>
        <v>1199.5345</v>
      </c>
      <c r="G1310" s="173">
        <f>abs(Generate!H$5-F1310)</f>
        <v>1870.4655</v>
      </c>
    </row>
    <row r="1311">
      <c r="A1311" s="71" t="s">
        <v>64</v>
      </c>
      <c r="B1311" s="71">
        <v>0.5</v>
      </c>
      <c r="C1311" s="71">
        <v>0.5</v>
      </c>
      <c r="D1311" s="71">
        <v>1.5</v>
      </c>
      <c r="E1311" s="71">
        <v>1.0</v>
      </c>
      <c r="F1311" s="172">
        <f>vlookup(VLOOKUP(A1311,'Meal Plan Combinations'!A$5:E$17,2,false),indirect(I$1),2,false)*B1311+vlookup(VLOOKUP(A1311,'Meal Plan Combinations'!A$5:E$17,3,false),indirect(I$1),2,false)*C1311+vlookup(VLOOKUP(A1311,'Meal Plan Combinations'!A$5:E$17,4,false),indirect(I$1),2,false)*D1311+vlookup(VLOOKUP(A1311,'Meal Plan Combinations'!A$5:E$17,5,false),indirect(I$1),2,false)*E1311</f>
        <v>1333.3145</v>
      </c>
      <c r="G1311" s="173">
        <f>abs(Generate!H$5-F1311)</f>
        <v>1736.6855</v>
      </c>
    </row>
    <row r="1312">
      <c r="A1312" s="71" t="s">
        <v>64</v>
      </c>
      <c r="B1312" s="71">
        <v>0.5</v>
      </c>
      <c r="C1312" s="71">
        <v>0.5</v>
      </c>
      <c r="D1312" s="71">
        <v>1.5</v>
      </c>
      <c r="E1312" s="71">
        <v>1.5</v>
      </c>
      <c r="F1312" s="172">
        <f>vlookup(VLOOKUP(A1312,'Meal Plan Combinations'!A$5:E$17,2,false),indirect(I$1),2,false)*B1312+vlookup(VLOOKUP(A1312,'Meal Plan Combinations'!A$5:E$17,3,false),indirect(I$1),2,false)*C1312+vlookup(VLOOKUP(A1312,'Meal Plan Combinations'!A$5:E$17,4,false),indirect(I$1),2,false)*D1312+vlookup(VLOOKUP(A1312,'Meal Plan Combinations'!A$5:E$17,5,false),indirect(I$1),2,false)*E1312</f>
        <v>1467.0945</v>
      </c>
      <c r="G1312" s="173">
        <f>abs(Generate!H$5-F1312)</f>
        <v>1602.9055</v>
      </c>
    </row>
    <row r="1313">
      <c r="A1313" s="71" t="s">
        <v>64</v>
      </c>
      <c r="B1313" s="71">
        <v>0.5</v>
      </c>
      <c r="C1313" s="71">
        <v>0.5</v>
      </c>
      <c r="D1313" s="71">
        <v>1.5</v>
      </c>
      <c r="E1313" s="71">
        <v>2.0</v>
      </c>
      <c r="F1313" s="172">
        <f>vlookup(VLOOKUP(A1313,'Meal Plan Combinations'!A$5:E$17,2,false),indirect(I$1),2,false)*B1313+vlookup(VLOOKUP(A1313,'Meal Plan Combinations'!A$5:E$17,3,false),indirect(I$1),2,false)*C1313+vlookup(VLOOKUP(A1313,'Meal Plan Combinations'!A$5:E$17,4,false),indirect(I$1),2,false)*D1313+vlookup(VLOOKUP(A1313,'Meal Plan Combinations'!A$5:E$17,5,false),indirect(I$1),2,false)*E1313</f>
        <v>1600.8745</v>
      </c>
      <c r="G1313" s="173">
        <f>abs(Generate!H$5-F1313)</f>
        <v>1469.1255</v>
      </c>
    </row>
    <row r="1314">
      <c r="A1314" s="71" t="s">
        <v>64</v>
      </c>
      <c r="B1314" s="71">
        <v>0.5</v>
      </c>
      <c r="C1314" s="71">
        <v>0.5</v>
      </c>
      <c r="D1314" s="71">
        <v>1.5</v>
      </c>
      <c r="E1314" s="71">
        <v>2.5</v>
      </c>
      <c r="F1314" s="172">
        <f>vlookup(VLOOKUP(A1314,'Meal Plan Combinations'!A$5:E$17,2,false),indirect(I$1),2,false)*B1314+vlookup(VLOOKUP(A1314,'Meal Plan Combinations'!A$5:E$17,3,false),indirect(I$1),2,false)*C1314+vlookup(VLOOKUP(A1314,'Meal Plan Combinations'!A$5:E$17,4,false),indirect(I$1),2,false)*D1314+vlookup(VLOOKUP(A1314,'Meal Plan Combinations'!A$5:E$17,5,false),indirect(I$1),2,false)*E1314</f>
        <v>1734.6545</v>
      </c>
      <c r="G1314" s="173">
        <f>abs(Generate!H$5-F1314)</f>
        <v>1335.3455</v>
      </c>
    </row>
    <row r="1315">
      <c r="A1315" s="71" t="s">
        <v>64</v>
      </c>
      <c r="B1315" s="71">
        <v>0.5</v>
      </c>
      <c r="C1315" s="71">
        <v>0.5</v>
      </c>
      <c r="D1315" s="71">
        <v>1.5</v>
      </c>
      <c r="E1315" s="71">
        <v>3.0</v>
      </c>
      <c r="F1315" s="172">
        <f>vlookup(VLOOKUP(A1315,'Meal Plan Combinations'!A$5:E$17,2,false),indirect(I$1),2,false)*B1315+vlookup(VLOOKUP(A1315,'Meal Plan Combinations'!A$5:E$17,3,false),indirect(I$1),2,false)*C1315+vlookup(VLOOKUP(A1315,'Meal Plan Combinations'!A$5:E$17,4,false),indirect(I$1),2,false)*D1315+vlookup(VLOOKUP(A1315,'Meal Plan Combinations'!A$5:E$17,5,false),indirect(I$1),2,false)*E1315</f>
        <v>1868.4345</v>
      </c>
      <c r="G1315" s="173">
        <f>abs(Generate!H$5-F1315)</f>
        <v>1201.5655</v>
      </c>
    </row>
    <row r="1316">
      <c r="A1316" s="71" t="s">
        <v>64</v>
      </c>
      <c r="B1316" s="71">
        <v>0.5</v>
      </c>
      <c r="C1316" s="71">
        <v>0.5</v>
      </c>
      <c r="D1316" s="71">
        <v>2.0</v>
      </c>
      <c r="E1316" s="71">
        <v>0.5</v>
      </c>
      <c r="F1316" s="172">
        <f>vlookup(VLOOKUP(A1316,'Meal Plan Combinations'!A$5:E$17,2,false),indirect(I$1),2,false)*B1316+vlookup(VLOOKUP(A1316,'Meal Plan Combinations'!A$5:E$17,3,false),indirect(I$1),2,false)*C1316+vlookup(VLOOKUP(A1316,'Meal Plan Combinations'!A$5:E$17,4,false),indirect(I$1),2,false)*D1316+vlookup(VLOOKUP(A1316,'Meal Plan Combinations'!A$5:E$17,5,false),indirect(I$1),2,false)*E1316</f>
        <v>1422.3795</v>
      </c>
      <c r="G1316" s="173">
        <f>abs(Generate!H$5-F1316)</f>
        <v>1647.6205</v>
      </c>
    </row>
    <row r="1317">
      <c r="A1317" s="71" t="s">
        <v>64</v>
      </c>
      <c r="B1317" s="71">
        <v>0.5</v>
      </c>
      <c r="C1317" s="71">
        <v>0.5</v>
      </c>
      <c r="D1317" s="71">
        <v>2.0</v>
      </c>
      <c r="E1317" s="71">
        <v>1.0</v>
      </c>
      <c r="F1317" s="172">
        <f>vlookup(VLOOKUP(A1317,'Meal Plan Combinations'!A$5:E$17,2,false),indirect(I$1),2,false)*B1317+vlookup(VLOOKUP(A1317,'Meal Plan Combinations'!A$5:E$17,3,false),indirect(I$1),2,false)*C1317+vlookup(VLOOKUP(A1317,'Meal Plan Combinations'!A$5:E$17,4,false),indirect(I$1),2,false)*D1317+vlookup(VLOOKUP(A1317,'Meal Plan Combinations'!A$5:E$17,5,false),indirect(I$1),2,false)*E1317</f>
        <v>1556.1595</v>
      </c>
      <c r="G1317" s="173">
        <f>abs(Generate!H$5-F1317)</f>
        <v>1513.8405</v>
      </c>
    </row>
    <row r="1318">
      <c r="A1318" s="71" t="s">
        <v>64</v>
      </c>
      <c r="B1318" s="71">
        <v>0.5</v>
      </c>
      <c r="C1318" s="71">
        <v>0.5</v>
      </c>
      <c r="D1318" s="71">
        <v>2.0</v>
      </c>
      <c r="E1318" s="71">
        <v>1.5</v>
      </c>
      <c r="F1318" s="172">
        <f>vlookup(VLOOKUP(A1318,'Meal Plan Combinations'!A$5:E$17,2,false),indirect(I$1),2,false)*B1318+vlookup(VLOOKUP(A1318,'Meal Plan Combinations'!A$5:E$17,3,false),indirect(I$1),2,false)*C1318+vlookup(VLOOKUP(A1318,'Meal Plan Combinations'!A$5:E$17,4,false),indirect(I$1),2,false)*D1318+vlookup(VLOOKUP(A1318,'Meal Plan Combinations'!A$5:E$17,5,false),indirect(I$1),2,false)*E1318</f>
        <v>1689.9395</v>
      </c>
      <c r="G1318" s="173">
        <f>abs(Generate!H$5-F1318)</f>
        <v>1380.0605</v>
      </c>
    </row>
    <row r="1319">
      <c r="A1319" s="71" t="s">
        <v>64</v>
      </c>
      <c r="B1319" s="71">
        <v>0.5</v>
      </c>
      <c r="C1319" s="71">
        <v>0.5</v>
      </c>
      <c r="D1319" s="71">
        <v>2.0</v>
      </c>
      <c r="E1319" s="71">
        <v>2.0</v>
      </c>
      <c r="F1319" s="172">
        <f>vlookup(VLOOKUP(A1319,'Meal Plan Combinations'!A$5:E$17,2,false),indirect(I$1),2,false)*B1319+vlookup(VLOOKUP(A1319,'Meal Plan Combinations'!A$5:E$17,3,false),indirect(I$1),2,false)*C1319+vlookup(VLOOKUP(A1319,'Meal Plan Combinations'!A$5:E$17,4,false),indirect(I$1),2,false)*D1319+vlookup(VLOOKUP(A1319,'Meal Plan Combinations'!A$5:E$17,5,false),indirect(I$1),2,false)*E1319</f>
        <v>1823.7195</v>
      </c>
      <c r="G1319" s="173">
        <f>abs(Generate!H$5-F1319)</f>
        <v>1246.2805</v>
      </c>
    </row>
    <row r="1320">
      <c r="A1320" s="71" t="s">
        <v>64</v>
      </c>
      <c r="B1320" s="71">
        <v>0.5</v>
      </c>
      <c r="C1320" s="71">
        <v>0.5</v>
      </c>
      <c r="D1320" s="71">
        <v>2.0</v>
      </c>
      <c r="E1320" s="71">
        <v>2.5</v>
      </c>
      <c r="F1320" s="172">
        <f>vlookup(VLOOKUP(A1320,'Meal Plan Combinations'!A$5:E$17,2,false),indirect(I$1),2,false)*B1320+vlookup(VLOOKUP(A1320,'Meal Plan Combinations'!A$5:E$17,3,false),indirect(I$1),2,false)*C1320+vlookup(VLOOKUP(A1320,'Meal Plan Combinations'!A$5:E$17,4,false),indirect(I$1),2,false)*D1320+vlookup(VLOOKUP(A1320,'Meal Plan Combinations'!A$5:E$17,5,false),indirect(I$1),2,false)*E1320</f>
        <v>1957.4995</v>
      </c>
      <c r="G1320" s="173">
        <f>abs(Generate!H$5-F1320)</f>
        <v>1112.5005</v>
      </c>
    </row>
    <row r="1321">
      <c r="A1321" s="71" t="s">
        <v>64</v>
      </c>
      <c r="B1321" s="71">
        <v>0.5</v>
      </c>
      <c r="C1321" s="71">
        <v>0.5</v>
      </c>
      <c r="D1321" s="71">
        <v>2.0</v>
      </c>
      <c r="E1321" s="71">
        <v>3.0</v>
      </c>
      <c r="F1321" s="172">
        <f>vlookup(VLOOKUP(A1321,'Meal Plan Combinations'!A$5:E$17,2,false),indirect(I$1),2,false)*B1321+vlookup(VLOOKUP(A1321,'Meal Plan Combinations'!A$5:E$17,3,false),indirect(I$1),2,false)*C1321+vlookup(VLOOKUP(A1321,'Meal Plan Combinations'!A$5:E$17,4,false),indirect(I$1),2,false)*D1321+vlookup(VLOOKUP(A1321,'Meal Plan Combinations'!A$5:E$17,5,false),indirect(I$1),2,false)*E1321</f>
        <v>2091.2795</v>
      </c>
      <c r="G1321" s="173">
        <f>abs(Generate!H$5-F1321)</f>
        <v>978.7205</v>
      </c>
    </row>
    <row r="1322">
      <c r="A1322" s="71" t="s">
        <v>64</v>
      </c>
      <c r="B1322" s="71">
        <v>0.5</v>
      </c>
      <c r="C1322" s="71">
        <v>0.5</v>
      </c>
      <c r="D1322" s="71">
        <v>2.5</v>
      </c>
      <c r="E1322" s="71">
        <v>0.5</v>
      </c>
      <c r="F1322" s="172">
        <f>vlookup(VLOOKUP(A1322,'Meal Plan Combinations'!A$5:E$17,2,false),indirect(I$1),2,false)*B1322+vlookup(VLOOKUP(A1322,'Meal Plan Combinations'!A$5:E$17,3,false),indirect(I$1),2,false)*C1322+vlookup(VLOOKUP(A1322,'Meal Plan Combinations'!A$5:E$17,4,false),indirect(I$1),2,false)*D1322+vlookup(VLOOKUP(A1322,'Meal Plan Combinations'!A$5:E$17,5,false),indirect(I$1),2,false)*E1322</f>
        <v>1645.2245</v>
      </c>
      <c r="G1322" s="173">
        <f>abs(Generate!H$5-F1322)</f>
        <v>1424.7755</v>
      </c>
    </row>
    <row r="1323">
      <c r="A1323" s="71" t="s">
        <v>64</v>
      </c>
      <c r="B1323" s="71">
        <v>0.5</v>
      </c>
      <c r="C1323" s="71">
        <v>0.5</v>
      </c>
      <c r="D1323" s="71">
        <v>2.5</v>
      </c>
      <c r="E1323" s="71">
        <v>1.0</v>
      </c>
      <c r="F1323" s="172">
        <f>vlookup(VLOOKUP(A1323,'Meal Plan Combinations'!A$5:E$17,2,false),indirect(I$1),2,false)*B1323+vlookup(VLOOKUP(A1323,'Meal Plan Combinations'!A$5:E$17,3,false),indirect(I$1),2,false)*C1323+vlookup(VLOOKUP(A1323,'Meal Plan Combinations'!A$5:E$17,4,false),indirect(I$1),2,false)*D1323+vlookup(VLOOKUP(A1323,'Meal Plan Combinations'!A$5:E$17,5,false),indirect(I$1),2,false)*E1323</f>
        <v>1779.0045</v>
      </c>
      <c r="G1323" s="173">
        <f>abs(Generate!H$5-F1323)</f>
        <v>1290.9955</v>
      </c>
    </row>
    <row r="1324">
      <c r="A1324" s="71" t="s">
        <v>64</v>
      </c>
      <c r="B1324" s="71">
        <v>0.5</v>
      </c>
      <c r="C1324" s="71">
        <v>0.5</v>
      </c>
      <c r="D1324" s="71">
        <v>2.5</v>
      </c>
      <c r="E1324" s="71">
        <v>1.5</v>
      </c>
      <c r="F1324" s="172">
        <f>vlookup(VLOOKUP(A1324,'Meal Plan Combinations'!A$5:E$17,2,false),indirect(I$1),2,false)*B1324+vlookup(VLOOKUP(A1324,'Meal Plan Combinations'!A$5:E$17,3,false),indirect(I$1),2,false)*C1324+vlookup(VLOOKUP(A1324,'Meal Plan Combinations'!A$5:E$17,4,false),indirect(I$1),2,false)*D1324+vlookup(VLOOKUP(A1324,'Meal Plan Combinations'!A$5:E$17,5,false),indirect(I$1),2,false)*E1324</f>
        <v>1912.7845</v>
      </c>
      <c r="G1324" s="173">
        <f>abs(Generate!H$5-F1324)</f>
        <v>1157.2155</v>
      </c>
    </row>
    <row r="1325">
      <c r="A1325" s="71" t="s">
        <v>64</v>
      </c>
      <c r="B1325" s="71">
        <v>0.5</v>
      </c>
      <c r="C1325" s="71">
        <v>0.5</v>
      </c>
      <c r="D1325" s="71">
        <v>2.5</v>
      </c>
      <c r="E1325" s="71">
        <v>2.0</v>
      </c>
      <c r="F1325" s="172">
        <f>vlookup(VLOOKUP(A1325,'Meal Plan Combinations'!A$5:E$17,2,false),indirect(I$1),2,false)*B1325+vlookup(VLOOKUP(A1325,'Meal Plan Combinations'!A$5:E$17,3,false),indirect(I$1),2,false)*C1325+vlookup(VLOOKUP(A1325,'Meal Plan Combinations'!A$5:E$17,4,false),indirect(I$1),2,false)*D1325+vlookup(VLOOKUP(A1325,'Meal Plan Combinations'!A$5:E$17,5,false),indirect(I$1),2,false)*E1325</f>
        <v>2046.5645</v>
      </c>
      <c r="G1325" s="173">
        <f>abs(Generate!H$5-F1325)</f>
        <v>1023.4355</v>
      </c>
    </row>
    <row r="1326">
      <c r="A1326" s="71" t="s">
        <v>64</v>
      </c>
      <c r="B1326" s="71">
        <v>0.5</v>
      </c>
      <c r="C1326" s="71">
        <v>0.5</v>
      </c>
      <c r="D1326" s="71">
        <v>2.5</v>
      </c>
      <c r="E1326" s="71">
        <v>2.5</v>
      </c>
      <c r="F1326" s="172">
        <f>vlookup(VLOOKUP(A1326,'Meal Plan Combinations'!A$5:E$17,2,false),indirect(I$1),2,false)*B1326+vlookup(VLOOKUP(A1326,'Meal Plan Combinations'!A$5:E$17,3,false),indirect(I$1),2,false)*C1326+vlookup(VLOOKUP(A1326,'Meal Plan Combinations'!A$5:E$17,4,false),indirect(I$1),2,false)*D1326+vlookup(VLOOKUP(A1326,'Meal Plan Combinations'!A$5:E$17,5,false),indirect(I$1),2,false)*E1326</f>
        <v>2180.3445</v>
      </c>
      <c r="G1326" s="173">
        <f>abs(Generate!H$5-F1326)</f>
        <v>889.6555</v>
      </c>
    </row>
    <row r="1327">
      <c r="A1327" s="71" t="s">
        <v>64</v>
      </c>
      <c r="B1327" s="71">
        <v>0.5</v>
      </c>
      <c r="C1327" s="71">
        <v>0.5</v>
      </c>
      <c r="D1327" s="71">
        <v>2.5</v>
      </c>
      <c r="E1327" s="71">
        <v>3.0</v>
      </c>
      <c r="F1327" s="172">
        <f>vlookup(VLOOKUP(A1327,'Meal Plan Combinations'!A$5:E$17,2,false),indirect(I$1),2,false)*B1327+vlookup(VLOOKUP(A1327,'Meal Plan Combinations'!A$5:E$17,3,false),indirect(I$1),2,false)*C1327+vlookup(VLOOKUP(A1327,'Meal Plan Combinations'!A$5:E$17,4,false),indirect(I$1),2,false)*D1327+vlookup(VLOOKUP(A1327,'Meal Plan Combinations'!A$5:E$17,5,false),indirect(I$1),2,false)*E1327</f>
        <v>2314.1245</v>
      </c>
      <c r="G1327" s="173">
        <f>abs(Generate!H$5-F1327)</f>
        <v>755.8755</v>
      </c>
    </row>
    <row r="1328">
      <c r="A1328" s="71" t="s">
        <v>64</v>
      </c>
      <c r="B1328" s="71">
        <v>0.5</v>
      </c>
      <c r="C1328" s="71">
        <v>0.5</v>
      </c>
      <c r="D1328" s="71">
        <v>3.0</v>
      </c>
      <c r="E1328" s="71">
        <v>0.5</v>
      </c>
      <c r="F1328" s="172">
        <f>vlookup(VLOOKUP(A1328,'Meal Plan Combinations'!A$5:E$17,2,false),indirect(I$1),2,false)*B1328+vlookup(VLOOKUP(A1328,'Meal Plan Combinations'!A$5:E$17,3,false),indirect(I$1),2,false)*C1328+vlookup(VLOOKUP(A1328,'Meal Plan Combinations'!A$5:E$17,4,false),indirect(I$1),2,false)*D1328+vlookup(VLOOKUP(A1328,'Meal Plan Combinations'!A$5:E$17,5,false),indirect(I$1),2,false)*E1328</f>
        <v>1868.0695</v>
      </c>
      <c r="G1328" s="173">
        <f>abs(Generate!H$5-F1328)</f>
        <v>1201.9305</v>
      </c>
    </row>
    <row r="1329">
      <c r="A1329" s="71" t="s">
        <v>64</v>
      </c>
      <c r="B1329" s="71">
        <v>0.5</v>
      </c>
      <c r="C1329" s="71">
        <v>0.5</v>
      </c>
      <c r="D1329" s="71">
        <v>3.0</v>
      </c>
      <c r="E1329" s="71">
        <v>1.0</v>
      </c>
      <c r="F1329" s="172">
        <f>vlookup(VLOOKUP(A1329,'Meal Plan Combinations'!A$5:E$17,2,false),indirect(I$1),2,false)*B1329+vlookup(VLOOKUP(A1329,'Meal Plan Combinations'!A$5:E$17,3,false),indirect(I$1),2,false)*C1329+vlookup(VLOOKUP(A1329,'Meal Plan Combinations'!A$5:E$17,4,false),indirect(I$1),2,false)*D1329+vlookup(VLOOKUP(A1329,'Meal Plan Combinations'!A$5:E$17,5,false),indirect(I$1),2,false)*E1329</f>
        <v>2001.8495</v>
      </c>
      <c r="G1329" s="173">
        <f>abs(Generate!H$5-F1329)</f>
        <v>1068.1505</v>
      </c>
    </row>
    <row r="1330">
      <c r="A1330" s="71" t="s">
        <v>64</v>
      </c>
      <c r="B1330" s="71">
        <v>0.5</v>
      </c>
      <c r="C1330" s="71">
        <v>0.5</v>
      </c>
      <c r="D1330" s="71">
        <v>3.0</v>
      </c>
      <c r="E1330" s="71">
        <v>1.5</v>
      </c>
      <c r="F1330" s="172">
        <f>vlookup(VLOOKUP(A1330,'Meal Plan Combinations'!A$5:E$17,2,false),indirect(I$1),2,false)*B1330+vlookup(VLOOKUP(A1330,'Meal Plan Combinations'!A$5:E$17,3,false),indirect(I$1),2,false)*C1330+vlookup(VLOOKUP(A1330,'Meal Plan Combinations'!A$5:E$17,4,false),indirect(I$1),2,false)*D1330+vlookup(VLOOKUP(A1330,'Meal Plan Combinations'!A$5:E$17,5,false),indirect(I$1),2,false)*E1330</f>
        <v>2135.6295</v>
      </c>
      <c r="G1330" s="173">
        <f>abs(Generate!H$5-F1330)</f>
        <v>934.3705</v>
      </c>
    </row>
    <row r="1331">
      <c r="A1331" s="71" t="s">
        <v>64</v>
      </c>
      <c r="B1331" s="71">
        <v>0.5</v>
      </c>
      <c r="C1331" s="71">
        <v>0.5</v>
      </c>
      <c r="D1331" s="71">
        <v>3.0</v>
      </c>
      <c r="E1331" s="71">
        <v>2.0</v>
      </c>
      <c r="F1331" s="172">
        <f>vlookup(VLOOKUP(A1331,'Meal Plan Combinations'!A$5:E$17,2,false),indirect(I$1),2,false)*B1331+vlookup(VLOOKUP(A1331,'Meal Plan Combinations'!A$5:E$17,3,false),indirect(I$1),2,false)*C1331+vlookup(VLOOKUP(A1331,'Meal Plan Combinations'!A$5:E$17,4,false),indirect(I$1),2,false)*D1331+vlookup(VLOOKUP(A1331,'Meal Plan Combinations'!A$5:E$17,5,false),indirect(I$1),2,false)*E1331</f>
        <v>2269.4095</v>
      </c>
      <c r="G1331" s="173">
        <f>abs(Generate!H$5-F1331)</f>
        <v>800.5905</v>
      </c>
    </row>
    <row r="1332">
      <c r="A1332" s="71" t="s">
        <v>64</v>
      </c>
      <c r="B1332" s="71">
        <v>0.5</v>
      </c>
      <c r="C1332" s="71">
        <v>0.5</v>
      </c>
      <c r="D1332" s="71">
        <v>3.0</v>
      </c>
      <c r="E1332" s="71">
        <v>2.5</v>
      </c>
      <c r="F1332" s="172">
        <f>vlookup(VLOOKUP(A1332,'Meal Plan Combinations'!A$5:E$17,2,false),indirect(I$1),2,false)*B1332+vlookup(VLOOKUP(A1332,'Meal Plan Combinations'!A$5:E$17,3,false),indirect(I$1),2,false)*C1332+vlookup(VLOOKUP(A1332,'Meal Plan Combinations'!A$5:E$17,4,false),indirect(I$1),2,false)*D1332+vlookup(VLOOKUP(A1332,'Meal Plan Combinations'!A$5:E$17,5,false),indirect(I$1),2,false)*E1332</f>
        <v>2403.1895</v>
      </c>
      <c r="G1332" s="173">
        <f>abs(Generate!H$5-F1332)</f>
        <v>666.8105</v>
      </c>
    </row>
    <row r="1333">
      <c r="A1333" s="71" t="s">
        <v>64</v>
      </c>
      <c r="B1333" s="71">
        <v>0.5</v>
      </c>
      <c r="C1333" s="71">
        <v>0.5</v>
      </c>
      <c r="D1333" s="71">
        <v>3.0</v>
      </c>
      <c r="E1333" s="71">
        <v>3.0</v>
      </c>
      <c r="F1333" s="172">
        <f>vlookup(VLOOKUP(A1333,'Meal Plan Combinations'!A$5:E$17,2,false),indirect(I$1),2,false)*B1333+vlookup(VLOOKUP(A1333,'Meal Plan Combinations'!A$5:E$17,3,false),indirect(I$1),2,false)*C1333+vlookup(VLOOKUP(A1333,'Meal Plan Combinations'!A$5:E$17,4,false),indirect(I$1),2,false)*D1333+vlookup(VLOOKUP(A1333,'Meal Plan Combinations'!A$5:E$17,5,false),indirect(I$1),2,false)*E1333</f>
        <v>2536.9695</v>
      </c>
      <c r="G1333" s="173">
        <f>abs(Generate!H$5-F1333)</f>
        <v>533.0305</v>
      </c>
    </row>
    <row r="1334">
      <c r="A1334" s="71" t="s">
        <v>64</v>
      </c>
      <c r="B1334" s="71">
        <v>0.5</v>
      </c>
      <c r="C1334" s="71">
        <v>1.0</v>
      </c>
      <c r="D1334" s="71">
        <v>0.5</v>
      </c>
      <c r="E1334" s="71">
        <v>0.5</v>
      </c>
      <c r="F1334" s="172">
        <f>vlookup(VLOOKUP(A1334,'Meal Plan Combinations'!A$5:E$17,2,false),indirect(I$1),2,false)*B1334+vlookup(VLOOKUP(A1334,'Meal Plan Combinations'!A$5:E$17,3,false),indirect(I$1),2,false)*C1334+vlookup(VLOOKUP(A1334,'Meal Plan Combinations'!A$5:E$17,4,false),indirect(I$1),2,false)*D1334+vlookup(VLOOKUP(A1334,'Meal Plan Combinations'!A$5:E$17,5,false),indirect(I$1),2,false)*E1334</f>
        <v>1006.4495</v>
      </c>
      <c r="G1334" s="173">
        <f>abs(Generate!H$5-F1334)</f>
        <v>2063.5505</v>
      </c>
    </row>
    <row r="1335">
      <c r="A1335" s="71" t="s">
        <v>64</v>
      </c>
      <c r="B1335" s="71">
        <v>0.5</v>
      </c>
      <c r="C1335" s="71">
        <v>1.0</v>
      </c>
      <c r="D1335" s="71">
        <v>0.5</v>
      </c>
      <c r="E1335" s="71">
        <v>1.0</v>
      </c>
      <c r="F1335" s="172">
        <f>vlookup(VLOOKUP(A1335,'Meal Plan Combinations'!A$5:E$17,2,false),indirect(I$1),2,false)*B1335+vlookup(VLOOKUP(A1335,'Meal Plan Combinations'!A$5:E$17,3,false),indirect(I$1),2,false)*C1335+vlookup(VLOOKUP(A1335,'Meal Plan Combinations'!A$5:E$17,4,false),indirect(I$1),2,false)*D1335+vlookup(VLOOKUP(A1335,'Meal Plan Combinations'!A$5:E$17,5,false),indirect(I$1),2,false)*E1335</f>
        <v>1140.2295</v>
      </c>
      <c r="G1335" s="173">
        <f>abs(Generate!H$5-F1335)</f>
        <v>1929.7705</v>
      </c>
    </row>
    <row r="1336">
      <c r="A1336" s="71" t="s">
        <v>64</v>
      </c>
      <c r="B1336" s="71">
        <v>0.5</v>
      </c>
      <c r="C1336" s="71">
        <v>1.0</v>
      </c>
      <c r="D1336" s="71">
        <v>0.5</v>
      </c>
      <c r="E1336" s="71">
        <v>1.5</v>
      </c>
      <c r="F1336" s="172">
        <f>vlookup(VLOOKUP(A1336,'Meal Plan Combinations'!A$5:E$17,2,false),indirect(I$1),2,false)*B1336+vlookup(VLOOKUP(A1336,'Meal Plan Combinations'!A$5:E$17,3,false),indirect(I$1),2,false)*C1336+vlookup(VLOOKUP(A1336,'Meal Plan Combinations'!A$5:E$17,4,false),indirect(I$1),2,false)*D1336+vlookup(VLOOKUP(A1336,'Meal Plan Combinations'!A$5:E$17,5,false),indirect(I$1),2,false)*E1336</f>
        <v>1274.0095</v>
      </c>
      <c r="G1336" s="173">
        <f>abs(Generate!H$5-F1336)</f>
        <v>1795.9905</v>
      </c>
    </row>
    <row r="1337">
      <c r="A1337" s="71" t="s">
        <v>64</v>
      </c>
      <c r="B1337" s="71">
        <v>0.5</v>
      </c>
      <c r="C1337" s="71">
        <v>1.0</v>
      </c>
      <c r="D1337" s="71">
        <v>0.5</v>
      </c>
      <c r="E1337" s="71">
        <v>2.0</v>
      </c>
      <c r="F1337" s="172">
        <f>vlookup(VLOOKUP(A1337,'Meal Plan Combinations'!A$5:E$17,2,false),indirect(I$1),2,false)*B1337+vlookup(VLOOKUP(A1337,'Meal Plan Combinations'!A$5:E$17,3,false),indirect(I$1),2,false)*C1337+vlookup(VLOOKUP(A1337,'Meal Plan Combinations'!A$5:E$17,4,false),indirect(I$1),2,false)*D1337+vlookup(VLOOKUP(A1337,'Meal Plan Combinations'!A$5:E$17,5,false),indirect(I$1),2,false)*E1337</f>
        <v>1407.7895</v>
      </c>
      <c r="G1337" s="173">
        <f>abs(Generate!H$5-F1337)</f>
        <v>1662.2105</v>
      </c>
    </row>
    <row r="1338">
      <c r="A1338" s="71" t="s">
        <v>64</v>
      </c>
      <c r="B1338" s="71">
        <v>0.5</v>
      </c>
      <c r="C1338" s="71">
        <v>1.0</v>
      </c>
      <c r="D1338" s="71">
        <v>0.5</v>
      </c>
      <c r="E1338" s="71">
        <v>2.5</v>
      </c>
      <c r="F1338" s="172">
        <f>vlookup(VLOOKUP(A1338,'Meal Plan Combinations'!A$5:E$17,2,false),indirect(I$1),2,false)*B1338+vlookup(VLOOKUP(A1338,'Meal Plan Combinations'!A$5:E$17,3,false),indirect(I$1),2,false)*C1338+vlookup(VLOOKUP(A1338,'Meal Plan Combinations'!A$5:E$17,4,false),indirect(I$1),2,false)*D1338+vlookup(VLOOKUP(A1338,'Meal Plan Combinations'!A$5:E$17,5,false),indirect(I$1),2,false)*E1338</f>
        <v>1541.5695</v>
      </c>
      <c r="G1338" s="173">
        <f>abs(Generate!H$5-F1338)</f>
        <v>1528.4305</v>
      </c>
    </row>
    <row r="1339">
      <c r="A1339" s="71" t="s">
        <v>64</v>
      </c>
      <c r="B1339" s="71">
        <v>0.5</v>
      </c>
      <c r="C1339" s="71">
        <v>1.0</v>
      </c>
      <c r="D1339" s="71">
        <v>0.5</v>
      </c>
      <c r="E1339" s="71">
        <v>3.0</v>
      </c>
      <c r="F1339" s="172">
        <f>vlookup(VLOOKUP(A1339,'Meal Plan Combinations'!A$5:E$17,2,false),indirect(I$1),2,false)*B1339+vlookup(VLOOKUP(A1339,'Meal Plan Combinations'!A$5:E$17,3,false),indirect(I$1),2,false)*C1339+vlookup(VLOOKUP(A1339,'Meal Plan Combinations'!A$5:E$17,4,false),indirect(I$1),2,false)*D1339+vlookup(VLOOKUP(A1339,'Meal Plan Combinations'!A$5:E$17,5,false),indirect(I$1),2,false)*E1339</f>
        <v>1675.3495</v>
      </c>
      <c r="G1339" s="173">
        <f>abs(Generate!H$5-F1339)</f>
        <v>1394.6505</v>
      </c>
    </row>
    <row r="1340">
      <c r="A1340" s="71" t="s">
        <v>64</v>
      </c>
      <c r="B1340" s="71">
        <v>0.5</v>
      </c>
      <c r="C1340" s="71">
        <v>1.0</v>
      </c>
      <c r="D1340" s="71">
        <v>1.0</v>
      </c>
      <c r="E1340" s="71">
        <v>0.5</v>
      </c>
      <c r="F1340" s="172">
        <f>vlookup(VLOOKUP(A1340,'Meal Plan Combinations'!A$5:E$17,2,false),indirect(I$1),2,false)*B1340+vlookup(VLOOKUP(A1340,'Meal Plan Combinations'!A$5:E$17,3,false),indirect(I$1),2,false)*C1340+vlookup(VLOOKUP(A1340,'Meal Plan Combinations'!A$5:E$17,4,false),indirect(I$1),2,false)*D1340+vlookup(VLOOKUP(A1340,'Meal Plan Combinations'!A$5:E$17,5,false),indirect(I$1),2,false)*E1340</f>
        <v>1229.2945</v>
      </c>
      <c r="G1340" s="173">
        <f>abs(Generate!H$5-F1340)</f>
        <v>1840.7055</v>
      </c>
    </row>
    <row r="1341">
      <c r="A1341" s="71" t="s">
        <v>64</v>
      </c>
      <c r="B1341" s="71">
        <v>0.5</v>
      </c>
      <c r="C1341" s="71">
        <v>1.0</v>
      </c>
      <c r="D1341" s="71">
        <v>1.0</v>
      </c>
      <c r="E1341" s="71">
        <v>1.0</v>
      </c>
      <c r="F1341" s="172">
        <f>vlookup(VLOOKUP(A1341,'Meal Plan Combinations'!A$5:E$17,2,false),indirect(I$1),2,false)*B1341+vlookup(VLOOKUP(A1341,'Meal Plan Combinations'!A$5:E$17,3,false),indirect(I$1),2,false)*C1341+vlookup(VLOOKUP(A1341,'Meal Plan Combinations'!A$5:E$17,4,false),indirect(I$1),2,false)*D1341+vlookup(VLOOKUP(A1341,'Meal Plan Combinations'!A$5:E$17,5,false),indirect(I$1),2,false)*E1341</f>
        <v>1363.0745</v>
      </c>
      <c r="G1341" s="173">
        <f>abs(Generate!H$5-F1341)</f>
        <v>1706.9255</v>
      </c>
    </row>
    <row r="1342">
      <c r="A1342" s="71" t="s">
        <v>64</v>
      </c>
      <c r="B1342" s="71">
        <v>0.5</v>
      </c>
      <c r="C1342" s="71">
        <v>1.0</v>
      </c>
      <c r="D1342" s="71">
        <v>1.0</v>
      </c>
      <c r="E1342" s="71">
        <v>1.5</v>
      </c>
      <c r="F1342" s="172">
        <f>vlookup(VLOOKUP(A1342,'Meal Plan Combinations'!A$5:E$17,2,false),indirect(I$1),2,false)*B1342+vlookup(VLOOKUP(A1342,'Meal Plan Combinations'!A$5:E$17,3,false),indirect(I$1),2,false)*C1342+vlookup(VLOOKUP(A1342,'Meal Plan Combinations'!A$5:E$17,4,false),indirect(I$1),2,false)*D1342+vlookup(VLOOKUP(A1342,'Meal Plan Combinations'!A$5:E$17,5,false),indirect(I$1),2,false)*E1342</f>
        <v>1496.8545</v>
      </c>
      <c r="G1342" s="173">
        <f>abs(Generate!H$5-F1342)</f>
        <v>1573.1455</v>
      </c>
    </row>
    <row r="1343">
      <c r="A1343" s="71" t="s">
        <v>64</v>
      </c>
      <c r="B1343" s="71">
        <v>0.5</v>
      </c>
      <c r="C1343" s="71">
        <v>1.0</v>
      </c>
      <c r="D1343" s="71">
        <v>1.0</v>
      </c>
      <c r="E1343" s="71">
        <v>2.0</v>
      </c>
      <c r="F1343" s="172">
        <f>vlookup(VLOOKUP(A1343,'Meal Plan Combinations'!A$5:E$17,2,false),indirect(I$1),2,false)*B1343+vlookup(VLOOKUP(A1343,'Meal Plan Combinations'!A$5:E$17,3,false),indirect(I$1),2,false)*C1343+vlookup(VLOOKUP(A1343,'Meal Plan Combinations'!A$5:E$17,4,false),indirect(I$1),2,false)*D1343+vlookup(VLOOKUP(A1343,'Meal Plan Combinations'!A$5:E$17,5,false),indirect(I$1),2,false)*E1343</f>
        <v>1630.6345</v>
      </c>
      <c r="G1343" s="173">
        <f>abs(Generate!H$5-F1343)</f>
        <v>1439.3655</v>
      </c>
    </row>
    <row r="1344">
      <c r="A1344" s="71" t="s">
        <v>64</v>
      </c>
      <c r="B1344" s="71">
        <v>0.5</v>
      </c>
      <c r="C1344" s="71">
        <v>1.0</v>
      </c>
      <c r="D1344" s="71">
        <v>1.0</v>
      </c>
      <c r="E1344" s="71">
        <v>2.5</v>
      </c>
      <c r="F1344" s="172">
        <f>vlookup(VLOOKUP(A1344,'Meal Plan Combinations'!A$5:E$17,2,false),indirect(I$1),2,false)*B1344+vlookup(VLOOKUP(A1344,'Meal Plan Combinations'!A$5:E$17,3,false),indirect(I$1),2,false)*C1344+vlookup(VLOOKUP(A1344,'Meal Plan Combinations'!A$5:E$17,4,false),indirect(I$1),2,false)*D1344+vlookup(VLOOKUP(A1344,'Meal Plan Combinations'!A$5:E$17,5,false),indirect(I$1),2,false)*E1344</f>
        <v>1764.4145</v>
      </c>
      <c r="G1344" s="173">
        <f>abs(Generate!H$5-F1344)</f>
        <v>1305.5855</v>
      </c>
    </row>
    <row r="1345">
      <c r="A1345" s="71" t="s">
        <v>64</v>
      </c>
      <c r="B1345" s="71">
        <v>0.5</v>
      </c>
      <c r="C1345" s="71">
        <v>1.0</v>
      </c>
      <c r="D1345" s="71">
        <v>1.0</v>
      </c>
      <c r="E1345" s="71">
        <v>3.0</v>
      </c>
      <c r="F1345" s="172">
        <f>vlookup(VLOOKUP(A1345,'Meal Plan Combinations'!A$5:E$17,2,false),indirect(I$1),2,false)*B1345+vlookup(VLOOKUP(A1345,'Meal Plan Combinations'!A$5:E$17,3,false),indirect(I$1),2,false)*C1345+vlookup(VLOOKUP(A1345,'Meal Plan Combinations'!A$5:E$17,4,false),indirect(I$1),2,false)*D1345+vlookup(VLOOKUP(A1345,'Meal Plan Combinations'!A$5:E$17,5,false),indirect(I$1),2,false)*E1345</f>
        <v>1898.1945</v>
      </c>
      <c r="G1345" s="173">
        <f>abs(Generate!H$5-F1345)</f>
        <v>1171.8055</v>
      </c>
    </row>
    <row r="1346">
      <c r="A1346" s="71" t="s">
        <v>64</v>
      </c>
      <c r="B1346" s="71">
        <v>0.5</v>
      </c>
      <c r="C1346" s="71">
        <v>1.0</v>
      </c>
      <c r="D1346" s="71">
        <v>1.5</v>
      </c>
      <c r="E1346" s="71">
        <v>0.5</v>
      </c>
      <c r="F1346" s="172">
        <f>vlookup(VLOOKUP(A1346,'Meal Plan Combinations'!A$5:E$17,2,false),indirect(I$1),2,false)*B1346+vlookup(VLOOKUP(A1346,'Meal Plan Combinations'!A$5:E$17,3,false),indirect(I$1),2,false)*C1346+vlookup(VLOOKUP(A1346,'Meal Plan Combinations'!A$5:E$17,4,false),indirect(I$1),2,false)*D1346+vlookup(VLOOKUP(A1346,'Meal Plan Combinations'!A$5:E$17,5,false),indirect(I$1),2,false)*E1346</f>
        <v>1452.1395</v>
      </c>
      <c r="G1346" s="173">
        <f>abs(Generate!H$5-F1346)</f>
        <v>1617.8605</v>
      </c>
    </row>
    <row r="1347">
      <c r="A1347" s="71" t="s">
        <v>64</v>
      </c>
      <c r="B1347" s="71">
        <v>0.5</v>
      </c>
      <c r="C1347" s="71">
        <v>1.0</v>
      </c>
      <c r="D1347" s="71">
        <v>1.5</v>
      </c>
      <c r="E1347" s="71">
        <v>1.0</v>
      </c>
      <c r="F1347" s="172">
        <f>vlookup(VLOOKUP(A1347,'Meal Plan Combinations'!A$5:E$17,2,false),indirect(I$1),2,false)*B1347+vlookup(VLOOKUP(A1347,'Meal Plan Combinations'!A$5:E$17,3,false),indirect(I$1),2,false)*C1347+vlookup(VLOOKUP(A1347,'Meal Plan Combinations'!A$5:E$17,4,false),indirect(I$1),2,false)*D1347+vlookup(VLOOKUP(A1347,'Meal Plan Combinations'!A$5:E$17,5,false),indirect(I$1),2,false)*E1347</f>
        <v>1585.9195</v>
      </c>
      <c r="G1347" s="173">
        <f>abs(Generate!H$5-F1347)</f>
        <v>1484.0805</v>
      </c>
    </row>
    <row r="1348">
      <c r="A1348" s="71" t="s">
        <v>64</v>
      </c>
      <c r="B1348" s="71">
        <v>0.5</v>
      </c>
      <c r="C1348" s="71">
        <v>1.0</v>
      </c>
      <c r="D1348" s="71">
        <v>1.5</v>
      </c>
      <c r="E1348" s="71">
        <v>1.5</v>
      </c>
      <c r="F1348" s="172">
        <f>vlookup(VLOOKUP(A1348,'Meal Plan Combinations'!A$5:E$17,2,false),indirect(I$1),2,false)*B1348+vlookup(VLOOKUP(A1348,'Meal Plan Combinations'!A$5:E$17,3,false),indirect(I$1),2,false)*C1348+vlookup(VLOOKUP(A1348,'Meal Plan Combinations'!A$5:E$17,4,false),indirect(I$1),2,false)*D1348+vlookup(VLOOKUP(A1348,'Meal Plan Combinations'!A$5:E$17,5,false),indirect(I$1),2,false)*E1348</f>
        <v>1719.6995</v>
      </c>
      <c r="G1348" s="173">
        <f>abs(Generate!H$5-F1348)</f>
        <v>1350.3005</v>
      </c>
    </row>
    <row r="1349">
      <c r="A1349" s="71" t="s">
        <v>64</v>
      </c>
      <c r="B1349" s="71">
        <v>0.5</v>
      </c>
      <c r="C1349" s="71">
        <v>1.0</v>
      </c>
      <c r="D1349" s="71">
        <v>1.5</v>
      </c>
      <c r="E1349" s="71">
        <v>2.0</v>
      </c>
      <c r="F1349" s="172">
        <f>vlookup(VLOOKUP(A1349,'Meal Plan Combinations'!A$5:E$17,2,false),indirect(I$1),2,false)*B1349+vlookup(VLOOKUP(A1349,'Meal Plan Combinations'!A$5:E$17,3,false),indirect(I$1),2,false)*C1349+vlookup(VLOOKUP(A1349,'Meal Plan Combinations'!A$5:E$17,4,false),indirect(I$1),2,false)*D1349+vlookup(VLOOKUP(A1349,'Meal Plan Combinations'!A$5:E$17,5,false),indirect(I$1),2,false)*E1349</f>
        <v>1853.4795</v>
      </c>
      <c r="G1349" s="173">
        <f>abs(Generate!H$5-F1349)</f>
        <v>1216.5205</v>
      </c>
    </row>
    <row r="1350">
      <c r="A1350" s="71" t="s">
        <v>64</v>
      </c>
      <c r="B1350" s="71">
        <v>0.5</v>
      </c>
      <c r="C1350" s="71">
        <v>1.0</v>
      </c>
      <c r="D1350" s="71">
        <v>1.5</v>
      </c>
      <c r="E1350" s="71">
        <v>2.5</v>
      </c>
      <c r="F1350" s="172">
        <f>vlookup(VLOOKUP(A1350,'Meal Plan Combinations'!A$5:E$17,2,false),indirect(I$1),2,false)*B1350+vlookup(VLOOKUP(A1350,'Meal Plan Combinations'!A$5:E$17,3,false),indirect(I$1),2,false)*C1350+vlookup(VLOOKUP(A1350,'Meal Plan Combinations'!A$5:E$17,4,false),indirect(I$1),2,false)*D1350+vlookup(VLOOKUP(A1350,'Meal Plan Combinations'!A$5:E$17,5,false),indirect(I$1),2,false)*E1350</f>
        <v>1987.2595</v>
      </c>
      <c r="G1350" s="173">
        <f>abs(Generate!H$5-F1350)</f>
        <v>1082.7405</v>
      </c>
    </row>
    <row r="1351">
      <c r="A1351" s="71" t="s">
        <v>64</v>
      </c>
      <c r="B1351" s="71">
        <v>0.5</v>
      </c>
      <c r="C1351" s="71">
        <v>1.0</v>
      </c>
      <c r="D1351" s="71">
        <v>1.5</v>
      </c>
      <c r="E1351" s="71">
        <v>3.0</v>
      </c>
      <c r="F1351" s="172">
        <f>vlookup(VLOOKUP(A1351,'Meal Plan Combinations'!A$5:E$17,2,false),indirect(I$1),2,false)*B1351+vlookup(VLOOKUP(A1351,'Meal Plan Combinations'!A$5:E$17,3,false),indirect(I$1),2,false)*C1351+vlookup(VLOOKUP(A1351,'Meal Plan Combinations'!A$5:E$17,4,false),indirect(I$1),2,false)*D1351+vlookup(VLOOKUP(A1351,'Meal Plan Combinations'!A$5:E$17,5,false),indirect(I$1),2,false)*E1351</f>
        <v>2121.0395</v>
      </c>
      <c r="G1351" s="173">
        <f>abs(Generate!H$5-F1351)</f>
        <v>948.9605</v>
      </c>
    </row>
    <row r="1352">
      <c r="A1352" s="71" t="s">
        <v>64</v>
      </c>
      <c r="B1352" s="71">
        <v>0.5</v>
      </c>
      <c r="C1352" s="71">
        <v>1.0</v>
      </c>
      <c r="D1352" s="71">
        <v>2.0</v>
      </c>
      <c r="E1352" s="71">
        <v>0.5</v>
      </c>
      <c r="F1352" s="172">
        <f>vlookup(VLOOKUP(A1352,'Meal Plan Combinations'!A$5:E$17,2,false),indirect(I$1),2,false)*B1352+vlookup(VLOOKUP(A1352,'Meal Plan Combinations'!A$5:E$17,3,false),indirect(I$1),2,false)*C1352+vlookup(VLOOKUP(A1352,'Meal Plan Combinations'!A$5:E$17,4,false),indirect(I$1),2,false)*D1352+vlookup(VLOOKUP(A1352,'Meal Plan Combinations'!A$5:E$17,5,false),indirect(I$1),2,false)*E1352</f>
        <v>1674.9845</v>
      </c>
      <c r="G1352" s="173">
        <f>abs(Generate!H$5-F1352)</f>
        <v>1395.0155</v>
      </c>
    </row>
    <row r="1353">
      <c r="A1353" s="71" t="s">
        <v>64</v>
      </c>
      <c r="B1353" s="71">
        <v>0.5</v>
      </c>
      <c r="C1353" s="71">
        <v>1.0</v>
      </c>
      <c r="D1353" s="71">
        <v>2.0</v>
      </c>
      <c r="E1353" s="71">
        <v>1.0</v>
      </c>
      <c r="F1353" s="172">
        <f>vlookup(VLOOKUP(A1353,'Meal Plan Combinations'!A$5:E$17,2,false),indirect(I$1),2,false)*B1353+vlookup(VLOOKUP(A1353,'Meal Plan Combinations'!A$5:E$17,3,false),indirect(I$1),2,false)*C1353+vlookup(VLOOKUP(A1353,'Meal Plan Combinations'!A$5:E$17,4,false),indirect(I$1),2,false)*D1353+vlookup(VLOOKUP(A1353,'Meal Plan Combinations'!A$5:E$17,5,false),indirect(I$1),2,false)*E1353</f>
        <v>1808.7645</v>
      </c>
      <c r="G1353" s="173">
        <f>abs(Generate!H$5-F1353)</f>
        <v>1261.2355</v>
      </c>
    </row>
    <row r="1354">
      <c r="A1354" s="71" t="s">
        <v>64</v>
      </c>
      <c r="B1354" s="71">
        <v>0.5</v>
      </c>
      <c r="C1354" s="71">
        <v>1.0</v>
      </c>
      <c r="D1354" s="71">
        <v>2.0</v>
      </c>
      <c r="E1354" s="71">
        <v>1.5</v>
      </c>
      <c r="F1354" s="172">
        <f>vlookup(VLOOKUP(A1354,'Meal Plan Combinations'!A$5:E$17,2,false),indirect(I$1),2,false)*B1354+vlookup(VLOOKUP(A1354,'Meal Plan Combinations'!A$5:E$17,3,false),indirect(I$1),2,false)*C1354+vlookup(VLOOKUP(A1354,'Meal Plan Combinations'!A$5:E$17,4,false),indirect(I$1),2,false)*D1354+vlookup(VLOOKUP(A1354,'Meal Plan Combinations'!A$5:E$17,5,false),indirect(I$1),2,false)*E1354</f>
        <v>1942.5445</v>
      </c>
      <c r="G1354" s="173">
        <f>abs(Generate!H$5-F1354)</f>
        <v>1127.4555</v>
      </c>
    </row>
    <row r="1355">
      <c r="A1355" s="71" t="s">
        <v>64</v>
      </c>
      <c r="B1355" s="71">
        <v>0.5</v>
      </c>
      <c r="C1355" s="71">
        <v>1.0</v>
      </c>
      <c r="D1355" s="71">
        <v>2.0</v>
      </c>
      <c r="E1355" s="71">
        <v>2.0</v>
      </c>
      <c r="F1355" s="172">
        <f>vlookup(VLOOKUP(A1355,'Meal Plan Combinations'!A$5:E$17,2,false),indirect(I$1),2,false)*B1355+vlookup(VLOOKUP(A1355,'Meal Plan Combinations'!A$5:E$17,3,false),indirect(I$1),2,false)*C1355+vlookup(VLOOKUP(A1355,'Meal Plan Combinations'!A$5:E$17,4,false),indirect(I$1),2,false)*D1355+vlookup(VLOOKUP(A1355,'Meal Plan Combinations'!A$5:E$17,5,false),indirect(I$1),2,false)*E1355</f>
        <v>2076.3245</v>
      </c>
      <c r="G1355" s="173">
        <f>abs(Generate!H$5-F1355)</f>
        <v>993.6755</v>
      </c>
    </row>
    <row r="1356">
      <c r="A1356" s="71" t="s">
        <v>64</v>
      </c>
      <c r="B1356" s="71">
        <v>0.5</v>
      </c>
      <c r="C1356" s="71">
        <v>1.0</v>
      </c>
      <c r="D1356" s="71">
        <v>2.0</v>
      </c>
      <c r="E1356" s="71">
        <v>2.5</v>
      </c>
      <c r="F1356" s="172">
        <f>vlookup(VLOOKUP(A1356,'Meal Plan Combinations'!A$5:E$17,2,false),indirect(I$1),2,false)*B1356+vlookup(VLOOKUP(A1356,'Meal Plan Combinations'!A$5:E$17,3,false),indirect(I$1),2,false)*C1356+vlookup(VLOOKUP(A1356,'Meal Plan Combinations'!A$5:E$17,4,false),indirect(I$1),2,false)*D1356+vlookup(VLOOKUP(A1356,'Meal Plan Combinations'!A$5:E$17,5,false),indirect(I$1),2,false)*E1356</f>
        <v>2210.1045</v>
      </c>
      <c r="G1356" s="173">
        <f>abs(Generate!H$5-F1356)</f>
        <v>859.8955</v>
      </c>
    </row>
    <row r="1357">
      <c r="A1357" s="71" t="s">
        <v>64</v>
      </c>
      <c r="B1357" s="71">
        <v>0.5</v>
      </c>
      <c r="C1357" s="71">
        <v>1.0</v>
      </c>
      <c r="D1357" s="71">
        <v>2.0</v>
      </c>
      <c r="E1357" s="71">
        <v>3.0</v>
      </c>
      <c r="F1357" s="172">
        <f>vlookup(VLOOKUP(A1357,'Meal Plan Combinations'!A$5:E$17,2,false),indirect(I$1),2,false)*B1357+vlookup(VLOOKUP(A1357,'Meal Plan Combinations'!A$5:E$17,3,false),indirect(I$1),2,false)*C1357+vlookup(VLOOKUP(A1357,'Meal Plan Combinations'!A$5:E$17,4,false),indirect(I$1),2,false)*D1357+vlookup(VLOOKUP(A1357,'Meal Plan Combinations'!A$5:E$17,5,false),indirect(I$1),2,false)*E1357</f>
        <v>2343.8845</v>
      </c>
      <c r="G1357" s="173">
        <f>abs(Generate!H$5-F1357)</f>
        <v>726.1155</v>
      </c>
    </row>
    <row r="1358">
      <c r="A1358" s="71" t="s">
        <v>64</v>
      </c>
      <c r="B1358" s="71">
        <v>0.5</v>
      </c>
      <c r="C1358" s="71">
        <v>1.0</v>
      </c>
      <c r="D1358" s="71">
        <v>2.5</v>
      </c>
      <c r="E1358" s="71">
        <v>0.5</v>
      </c>
      <c r="F1358" s="172">
        <f>vlookup(VLOOKUP(A1358,'Meal Plan Combinations'!A$5:E$17,2,false),indirect(I$1),2,false)*B1358+vlookup(VLOOKUP(A1358,'Meal Plan Combinations'!A$5:E$17,3,false),indirect(I$1),2,false)*C1358+vlookup(VLOOKUP(A1358,'Meal Plan Combinations'!A$5:E$17,4,false),indirect(I$1),2,false)*D1358+vlookup(VLOOKUP(A1358,'Meal Plan Combinations'!A$5:E$17,5,false),indirect(I$1),2,false)*E1358</f>
        <v>1897.8295</v>
      </c>
      <c r="G1358" s="173">
        <f>abs(Generate!H$5-F1358)</f>
        <v>1172.1705</v>
      </c>
    </row>
    <row r="1359">
      <c r="A1359" s="71" t="s">
        <v>64</v>
      </c>
      <c r="B1359" s="71">
        <v>0.5</v>
      </c>
      <c r="C1359" s="71">
        <v>1.0</v>
      </c>
      <c r="D1359" s="71">
        <v>2.5</v>
      </c>
      <c r="E1359" s="71">
        <v>1.0</v>
      </c>
      <c r="F1359" s="172">
        <f>vlookup(VLOOKUP(A1359,'Meal Plan Combinations'!A$5:E$17,2,false),indirect(I$1),2,false)*B1359+vlookup(VLOOKUP(A1359,'Meal Plan Combinations'!A$5:E$17,3,false),indirect(I$1),2,false)*C1359+vlookup(VLOOKUP(A1359,'Meal Plan Combinations'!A$5:E$17,4,false),indirect(I$1),2,false)*D1359+vlookup(VLOOKUP(A1359,'Meal Plan Combinations'!A$5:E$17,5,false),indirect(I$1),2,false)*E1359</f>
        <v>2031.6095</v>
      </c>
      <c r="G1359" s="173">
        <f>abs(Generate!H$5-F1359)</f>
        <v>1038.3905</v>
      </c>
    </row>
    <row r="1360">
      <c r="A1360" s="71" t="s">
        <v>64</v>
      </c>
      <c r="B1360" s="71">
        <v>0.5</v>
      </c>
      <c r="C1360" s="71">
        <v>1.0</v>
      </c>
      <c r="D1360" s="71">
        <v>2.5</v>
      </c>
      <c r="E1360" s="71">
        <v>1.5</v>
      </c>
      <c r="F1360" s="172">
        <f>vlookup(VLOOKUP(A1360,'Meal Plan Combinations'!A$5:E$17,2,false),indirect(I$1),2,false)*B1360+vlookup(VLOOKUP(A1360,'Meal Plan Combinations'!A$5:E$17,3,false),indirect(I$1),2,false)*C1360+vlookup(VLOOKUP(A1360,'Meal Plan Combinations'!A$5:E$17,4,false),indirect(I$1),2,false)*D1360+vlookup(VLOOKUP(A1360,'Meal Plan Combinations'!A$5:E$17,5,false),indirect(I$1),2,false)*E1360</f>
        <v>2165.3895</v>
      </c>
      <c r="G1360" s="173">
        <f>abs(Generate!H$5-F1360)</f>
        <v>904.6105</v>
      </c>
    </row>
    <row r="1361">
      <c r="A1361" s="71" t="s">
        <v>64</v>
      </c>
      <c r="B1361" s="71">
        <v>0.5</v>
      </c>
      <c r="C1361" s="71">
        <v>1.0</v>
      </c>
      <c r="D1361" s="71">
        <v>2.5</v>
      </c>
      <c r="E1361" s="71">
        <v>2.0</v>
      </c>
      <c r="F1361" s="172">
        <f>vlookup(VLOOKUP(A1361,'Meal Plan Combinations'!A$5:E$17,2,false),indirect(I$1),2,false)*B1361+vlookup(VLOOKUP(A1361,'Meal Plan Combinations'!A$5:E$17,3,false),indirect(I$1),2,false)*C1361+vlookup(VLOOKUP(A1361,'Meal Plan Combinations'!A$5:E$17,4,false),indirect(I$1),2,false)*D1361+vlookup(VLOOKUP(A1361,'Meal Plan Combinations'!A$5:E$17,5,false),indirect(I$1),2,false)*E1361</f>
        <v>2299.1695</v>
      </c>
      <c r="G1361" s="173">
        <f>abs(Generate!H$5-F1361)</f>
        <v>770.8305</v>
      </c>
    </row>
    <row r="1362">
      <c r="A1362" s="71" t="s">
        <v>64</v>
      </c>
      <c r="B1362" s="71">
        <v>0.5</v>
      </c>
      <c r="C1362" s="71">
        <v>1.0</v>
      </c>
      <c r="D1362" s="71">
        <v>2.5</v>
      </c>
      <c r="E1362" s="71">
        <v>2.5</v>
      </c>
      <c r="F1362" s="172">
        <f>vlookup(VLOOKUP(A1362,'Meal Plan Combinations'!A$5:E$17,2,false),indirect(I$1),2,false)*B1362+vlookup(VLOOKUP(A1362,'Meal Plan Combinations'!A$5:E$17,3,false),indirect(I$1),2,false)*C1362+vlookup(VLOOKUP(A1362,'Meal Plan Combinations'!A$5:E$17,4,false),indirect(I$1),2,false)*D1362+vlookup(VLOOKUP(A1362,'Meal Plan Combinations'!A$5:E$17,5,false),indirect(I$1),2,false)*E1362</f>
        <v>2432.9495</v>
      </c>
      <c r="G1362" s="173">
        <f>abs(Generate!H$5-F1362)</f>
        <v>637.0505</v>
      </c>
    </row>
    <row r="1363">
      <c r="A1363" s="71" t="s">
        <v>64</v>
      </c>
      <c r="B1363" s="71">
        <v>0.5</v>
      </c>
      <c r="C1363" s="71">
        <v>1.0</v>
      </c>
      <c r="D1363" s="71">
        <v>2.5</v>
      </c>
      <c r="E1363" s="71">
        <v>3.0</v>
      </c>
      <c r="F1363" s="172">
        <f>vlookup(VLOOKUP(A1363,'Meal Plan Combinations'!A$5:E$17,2,false),indirect(I$1),2,false)*B1363+vlookup(VLOOKUP(A1363,'Meal Plan Combinations'!A$5:E$17,3,false),indirect(I$1),2,false)*C1363+vlookup(VLOOKUP(A1363,'Meal Plan Combinations'!A$5:E$17,4,false),indirect(I$1),2,false)*D1363+vlookup(VLOOKUP(A1363,'Meal Plan Combinations'!A$5:E$17,5,false),indirect(I$1),2,false)*E1363</f>
        <v>2566.7295</v>
      </c>
      <c r="G1363" s="173">
        <f>abs(Generate!H$5-F1363)</f>
        <v>503.2705</v>
      </c>
    </row>
    <row r="1364">
      <c r="A1364" s="71" t="s">
        <v>64</v>
      </c>
      <c r="B1364" s="71">
        <v>0.5</v>
      </c>
      <c r="C1364" s="71">
        <v>1.0</v>
      </c>
      <c r="D1364" s="71">
        <v>3.0</v>
      </c>
      <c r="E1364" s="71">
        <v>0.5</v>
      </c>
      <c r="F1364" s="172">
        <f>vlookup(VLOOKUP(A1364,'Meal Plan Combinations'!A$5:E$17,2,false),indirect(I$1),2,false)*B1364+vlookup(VLOOKUP(A1364,'Meal Plan Combinations'!A$5:E$17,3,false),indirect(I$1),2,false)*C1364+vlookup(VLOOKUP(A1364,'Meal Plan Combinations'!A$5:E$17,4,false),indirect(I$1),2,false)*D1364+vlookup(VLOOKUP(A1364,'Meal Plan Combinations'!A$5:E$17,5,false),indirect(I$1),2,false)*E1364</f>
        <v>2120.6745</v>
      </c>
      <c r="G1364" s="173">
        <f>abs(Generate!H$5-F1364)</f>
        <v>949.3255</v>
      </c>
    </row>
    <row r="1365">
      <c r="A1365" s="71" t="s">
        <v>64</v>
      </c>
      <c r="B1365" s="71">
        <v>0.5</v>
      </c>
      <c r="C1365" s="71">
        <v>1.0</v>
      </c>
      <c r="D1365" s="71">
        <v>3.0</v>
      </c>
      <c r="E1365" s="71">
        <v>1.0</v>
      </c>
      <c r="F1365" s="172">
        <f>vlookup(VLOOKUP(A1365,'Meal Plan Combinations'!A$5:E$17,2,false),indirect(I$1),2,false)*B1365+vlookup(VLOOKUP(A1365,'Meal Plan Combinations'!A$5:E$17,3,false),indirect(I$1),2,false)*C1365+vlookup(VLOOKUP(A1365,'Meal Plan Combinations'!A$5:E$17,4,false),indirect(I$1),2,false)*D1365+vlookup(VLOOKUP(A1365,'Meal Plan Combinations'!A$5:E$17,5,false),indirect(I$1),2,false)*E1365</f>
        <v>2254.4545</v>
      </c>
      <c r="G1365" s="173">
        <f>abs(Generate!H$5-F1365)</f>
        <v>815.5455</v>
      </c>
    </row>
    <row r="1366">
      <c r="A1366" s="71" t="s">
        <v>64</v>
      </c>
      <c r="B1366" s="71">
        <v>0.5</v>
      </c>
      <c r="C1366" s="71">
        <v>1.0</v>
      </c>
      <c r="D1366" s="71">
        <v>3.0</v>
      </c>
      <c r="E1366" s="71">
        <v>1.5</v>
      </c>
      <c r="F1366" s="172">
        <f>vlookup(VLOOKUP(A1366,'Meal Plan Combinations'!A$5:E$17,2,false),indirect(I$1),2,false)*B1366+vlookup(VLOOKUP(A1366,'Meal Plan Combinations'!A$5:E$17,3,false),indirect(I$1),2,false)*C1366+vlookup(VLOOKUP(A1366,'Meal Plan Combinations'!A$5:E$17,4,false),indirect(I$1),2,false)*D1366+vlookup(VLOOKUP(A1366,'Meal Plan Combinations'!A$5:E$17,5,false),indirect(I$1),2,false)*E1366</f>
        <v>2388.2345</v>
      </c>
      <c r="G1366" s="173">
        <f>abs(Generate!H$5-F1366)</f>
        <v>681.7655</v>
      </c>
    </row>
    <row r="1367">
      <c r="A1367" s="71" t="s">
        <v>64</v>
      </c>
      <c r="B1367" s="71">
        <v>0.5</v>
      </c>
      <c r="C1367" s="71">
        <v>1.0</v>
      </c>
      <c r="D1367" s="71">
        <v>3.0</v>
      </c>
      <c r="E1367" s="71">
        <v>2.0</v>
      </c>
      <c r="F1367" s="172">
        <f>vlookup(VLOOKUP(A1367,'Meal Plan Combinations'!A$5:E$17,2,false),indirect(I$1),2,false)*B1367+vlookup(VLOOKUP(A1367,'Meal Plan Combinations'!A$5:E$17,3,false),indirect(I$1),2,false)*C1367+vlookup(VLOOKUP(A1367,'Meal Plan Combinations'!A$5:E$17,4,false),indirect(I$1),2,false)*D1367+vlookup(VLOOKUP(A1367,'Meal Plan Combinations'!A$5:E$17,5,false),indirect(I$1),2,false)*E1367</f>
        <v>2522.0145</v>
      </c>
      <c r="G1367" s="173">
        <f>abs(Generate!H$5-F1367)</f>
        <v>547.9855</v>
      </c>
    </row>
    <row r="1368">
      <c r="A1368" s="71" t="s">
        <v>64</v>
      </c>
      <c r="B1368" s="71">
        <v>0.5</v>
      </c>
      <c r="C1368" s="71">
        <v>1.0</v>
      </c>
      <c r="D1368" s="71">
        <v>3.0</v>
      </c>
      <c r="E1368" s="71">
        <v>2.5</v>
      </c>
      <c r="F1368" s="172">
        <f>vlookup(VLOOKUP(A1368,'Meal Plan Combinations'!A$5:E$17,2,false),indirect(I$1),2,false)*B1368+vlookup(VLOOKUP(A1368,'Meal Plan Combinations'!A$5:E$17,3,false),indirect(I$1),2,false)*C1368+vlookup(VLOOKUP(A1368,'Meal Plan Combinations'!A$5:E$17,4,false),indirect(I$1),2,false)*D1368+vlookup(VLOOKUP(A1368,'Meal Plan Combinations'!A$5:E$17,5,false),indirect(I$1),2,false)*E1368</f>
        <v>2655.7945</v>
      </c>
      <c r="G1368" s="173">
        <f>abs(Generate!H$5-F1368)</f>
        <v>414.2055</v>
      </c>
    </row>
    <row r="1369">
      <c r="A1369" s="71" t="s">
        <v>64</v>
      </c>
      <c r="B1369" s="71">
        <v>0.5</v>
      </c>
      <c r="C1369" s="71">
        <v>1.0</v>
      </c>
      <c r="D1369" s="71">
        <v>3.0</v>
      </c>
      <c r="E1369" s="71">
        <v>3.0</v>
      </c>
      <c r="F1369" s="172">
        <f>vlookup(VLOOKUP(A1369,'Meal Plan Combinations'!A$5:E$17,2,false),indirect(I$1),2,false)*B1369+vlookup(VLOOKUP(A1369,'Meal Plan Combinations'!A$5:E$17,3,false),indirect(I$1),2,false)*C1369+vlookup(VLOOKUP(A1369,'Meal Plan Combinations'!A$5:E$17,4,false),indirect(I$1),2,false)*D1369+vlookup(VLOOKUP(A1369,'Meal Plan Combinations'!A$5:E$17,5,false),indirect(I$1),2,false)*E1369</f>
        <v>2789.5745</v>
      </c>
      <c r="G1369" s="173">
        <f>abs(Generate!H$5-F1369)</f>
        <v>280.4255</v>
      </c>
    </row>
    <row r="1370">
      <c r="A1370" s="71" t="s">
        <v>64</v>
      </c>
      <c r="B1370" s="71">
        <v>0.5</v>
      </c>
      <c r="C1370" s="71">
        <v>1.5</v>
      </c>
      <c r="D1370" s="71">
        <v>0.5</v>
      </c>
      <c r="E1370" s="71">
        <v>0.5</v>
      </c>
      <c r="F1370" s="172">
        <f>vlookup(VLOOKUP(A1370,'Meal Plan Combinations'!A$5:E$17,2,false),indirect(I$1),2,false)*B1370+vlookup(VLOOKUP(A1370,'Meal Plan Combinations'!A$5:E$17,3,false),indirect(I$1),2,false)*C1370+vlookup(VLOOKUP(A1370,'Meal Plan Combinations'!A$5:E$17,4,false),indirect(I$1),2,false)*D1370+vlookup(VLOOKUP(A1370,'Meal Plan Combinations'!A$5:E$17,5,false),indirect(I$1),2,false)*E1370</f>
        <v>1259.0545</v>
      </c>
      <c r="G1370" s="173">
        <f>abs(Generate!H$5-F1370)</f>
        <v>1810.9455</v>
      </c>
    </row>
    <row r="1371">
      <c r="A1371" s="71" t="s">
        <v>64</v>
      </c>
      <c r="B1371" s="71">
        <v>0.5</v>
      </c>
      <c r="C1371" s="71">
        <v>1.5</v>
      </c>
      <c r="D1371" s="71">
        <v>0.5</v>
      </c>
      <c r="E1371" s="71">
        <v>1.0</v>
      </c>
      <c r="F1371" s="172">
        <f>vlookup(VLOOKUP(A1371,'Meal Plan Combinations'!A$5:E$17,2,false),indirect(I$1),2,false)*B1371+vlookup(VLOOKUP(A1371,'Meal Plan Combinations'!A$5:E$17,3,false),indirect(I$1),2,false)*C1371+vlookup(VLOOKUP(A1371,'Meal Plan Combinations'!A$5:E$17,4,false),indirect(I$1),2,false)*D1371+vlookup(VLOOKUP(A1371,'Meal Plan Combinations'!A$5:E$17,5,false),indirect(I$1),2,false)*E1371</f>
        <v>1392.8345</v>
      </c>
      <c r="G1371" s="173">
        <f>abs(Generate!H$5-F1371)</f>
        <v>1677.1655</v>
      </c>
    </row>
    <row r="1372">
      <c r="A1372" s="71" t="s">
        <v>64</v>
      </c>
      <c r="B1372" s="71">
        <v>0.5</v>
      </c>
      <c r="C1372" s="71">
        <v>1.5</v>
      </c>
      <c r="D1372" s="71">
        <v>0.5</v>
      </c>
      <c r="E1372" s="71">
        <v>1.5</v>
      </c>
      <c r="F1372" s="172">
        <f>vlookup(VLOOKUP(A1372,'Meal Plan Combinations'!A$5:E$17,2,false),indirect(I$1),2,false)*B1372+vlookup(VLOOKUP(A1372,'Meal Plan Combinations'!A$5:E$17,3,false),indirect(I$1),2,false)*C1372+vlookup(VLOOKUP(A1372,'Meal Plan Combinations'!A$5:E$17,4,false),indirect(I$1),2,false)*D1372+vlookup(VLOOKUP(A1372,'Meal Plan Combinations'!A$5:E$17,5,false),indirect(I$1),2,false)*E1372</f>
        <v>1526.6145</v>
      </c>
      <c r="G1372" s="173">
        <f>abs(Generate!H$5-F1372)</f>
        <v>1543.3855</v>
      </c>
    </row>
    <row r="1373">
      <c r="A1373" s="71" t="s">
        <v>64</v>
      </c>
      <c r="B1373" s="71">
        <v>0.5</v>
      </c>
      <c r="C1373" s="71">
        <v>1.5</v>
      </c>
      <c r="D1373" s="71">
        <v>0.5</v>
      </c>
      <c r="E1373" s="71">
        <v>2.0</v>
      </c>
      <c r="F1373" s="172">
        <f>vlookup(VLOOKUP(A1373,'Meal Plan Combinations'!A$5:E$17,2,false),indirect(I$1),2,false)*B1373+vlookup(VLOOKUP(A1373,'Meal Plan Combinations'!A$5:E$17,3,false),indirect(I$1),2,false)*C1373+vlookup(VLOOKUP(A1373,'Meal Plan Combinations'!A$5:E$17,4,false),indirect(I$1),2,false)*D1373+vlookup(VLOOKUP(A1373,'Meal Plan Combinations'!A$5:E$17,5,false),indirect(I$1),2,false)*E1373</f>
        <v>1660.3945</v>
      </c>
      <c r="G1373" s="173">
        <f>abs(Generate!H$5-F1373)</f>
        <v>1409.6055</v>
      </c>
    </row>
    <row r="1374">
      <c r="A1374" s="71" t="s">
        <v>64</v>
      </c>
      <c r="B1374" s="71">
        <v>0.5</v>
      </c>
      <c r="C1374" s="71">
        <v>1.5</v>
      </c>
      <c r="D1374" s="71">
        <v>0.5</v>
      </c>
      <c r="E1374" s="71">
        <v>2.5</v>
      </c>
      <c r="F1374" s="172">
        <f>vlookup(VLOOKUP(A1374,'Meal Plan Combinations'!A$5:E$17,2,false),indirect(I$1),2,false)*B1374+vlookup(VLOOKUP(A1374,'Meal Plan Combinations'!A$5:E$17,3,false),indirect(I$1),2,false)*C1374+vlookup(VLOOKUP(A1374,'Meal Plan Combinations'!A$5:E$17,4,false),indirect(I$1),2,false)*D1374+vlookup(VLOOKUP(A1374,'Meal Plan Combinations'!A$5:E$17,5,false),indirect(I$1),2,false)*E1374</f>
        <v>1794.1745</v>
      </c>
      <c r="G1374" s="173">
        <f>abs(Generate!H$5-F1374)</f>
        <v>1275.8255</v>
      </c>
    </row>
    <row r="1375">
      <c r="A1375" s="71" t="s">
        <v>64</v>
      </c>
      <c r="B1375" s="71">
        <v>0.5</v>
      </c>
      <c r="C1375" s="71">
        <v>1.5</v>
      </c>
      <c r="D1375" s="71">
        <v>0.5</v>
      </c>
      <c r="E1375" s="71">
        <v>3.0</v>
      </c>
      <c r="F1375" s="172">
        <f>vlookup(VLOOKUP(A1375,'Meal Plan Combinations'!A$5:E$17,2,false),indirect(I$1),2,false)*B1375+vlookup(VLOOKUP(A1375,'Meal Plan Combinations'!A$5:E$17,3,false),indirect(I$1),2,false)*C1375+vlookup(VLOOKUP(A1375,'Meal Plan Combinations'!A$5:E$17,4,false),indirect(I$1),2,false)*D1375+vlookup(VLOOKUP(A1375,'Meal Plan Combinations'!A$5:E$17,5,false),indirect(I$1),2,false)*E1375</f>
        <v>1927.9545</v>
      </c>
      <c r="G1375" s="173">
        <f>abs(Generate!H$5-F1375)</f>
        <v>1142.0455</v>
      </c>
    </row>
    <row r="1376">
      <c r="A1376" s="71" t="s">
        <v>64</v>
      </c>
      <c r="B1376" s="71">
        <v>0.5</v>
      </c>
      <c r="C1376" s="71">
        <v>1.5</v>
      </c>
      <c r="D1376" s="71">
        <v>1.0</v>
      </c>
      <c r="E1376" s="71">
        <v>0.5</v>
      </c>
      <c r="F1376" s="172">
        <f>vlookup(VLOOKUP(A1376,'Meal Plan Combinations'!A$5:E$17,2,false),indirect(I$1),2,false)*B1376+vlookup(VLOOKUP(A1376,'Meal Plan Combinations'!A$5:E$17,3,false),indirect(I$1),2,false)*C1376+vlookup(VLOOKUP(A1376,'Meal Plan Combinations'!A$5:E$17,4,false),indirect(I$1),2,false)*D1376+vlookup(VLOOKUP(A1376,'Meal Plan Combinations'!A$5:E$17,5,false),indirect(I$1),2,false)*E1376</f>
        <v>1481.8995</v>
      </c>
      <c r="G1376" s="173">
        <f>abs(Generate!H$5-F1376)</f>
        <v>1588.1005</v>
      </c>
    </row>
    <row r="1377">
      <c r="A1377" s="71" t="s">
        <v>64</v>
      </c>
      <c r="B1377" s="71">
        <v>0.5</v>
      </c>
      <c r="C1377" s="71">
        <v>1.5</v>
      </c>
      <c r="D1377" s="71">
        <v>1.0</v>
      </c>
      <c r="E1377" s="71">
        <v>1.0</v>
      </c>
      <c r="F1377" s="172">
        <f>vlookup(VLOOKUP(A1377,'Meal Plan Combinations'!A$5:E$17,2,false),indirect(I$1),2,false)*B1377+vlookup(VLOOKUP(A1377,'Meal Plan Combinations'!A$5:E$17,3,false),indirect(I$1),2,false)*C1377+vlookup(VLOOKUP(A1377,'Meal Plan Combinations'!A$5:E$17,4,false),indirect(I$1),2,false)*D1377+vlookup(VLOOKUP(A1377,'Meal Plan Combinations'!A$5:E$17,5,false),indirect(I$1),2,false)*E1377</f>
        <v>1615.6795</v>
      </c>
      <c r="G1377" s="173">
        <f>abs(Generate!H$5-F1377)</f>
        <v>1454.3205</v>
      </c>
    </row>
    <row r="1378">
      <c r="A1378" s="71" t="s">
        <v>64</v>
      </c>
      <c r="B1378" s="71">
        <v>0.5</v>
      </c>
      <c r="C1378" s="71">
        <v>1.5</v>
      </c>
      <c r="D1378" s="71">
        <v>1.0</v>
      </c>
      <c r="E1378" s="71">
        <v>1.5</v>
      </c>
      <c r="F1378" s="172">
        <f>vlookup(VLOOKUP(A1378,'Meal Plan Combinations'!A$5:E$17,2,false),indirect(I$1),2,false)*B1378+vlookup(VLOOKUP(A1378,'Meal Plan Combinations'!A$5:E$17,3,false),indirect(I$1),2,false)*C1378+vlookup(VLOOKUP(A1378,'Meal Plan Combinations'!A$5:E$17,4,false),indirect(I$1),2,false)*D1378+vlookup(VLOOKUP(A1378,'Meal Plan Combinations'!A$5:E$17,5,false),indirect(I$1),2,false)*E1378</f>
        <v>1749.4595</v>
      </c>
      <c r="G1378" s="173">
        <f>abs(Generate!H$5-F1378)</f>
        <v>1320.5405</v>
      </c>
    </row>
    <row r="1379">
      <c r="A1379" s="71" t="s">
        <v>64</v>
      </c>
      <c r="B1379" s="71">
        <v>0.5</v>
      </c>
      <c r="C1379" s="71">
        <v>1.5</v>
      </c>
      <c r="D1379" s="71">
        <v>1.0</v>
      </c>
      <c r="E1379" s="71">
        <v>2.0</v>
      </c>
      <c r="F1379" s="172">
        <f>vlookup(VLOOKUP(A1379,'Meal Plan Combinations'!A$5:E$17,2,false),indirect(I$1),2,false)*B1379+vlookup(VLOOKUP(A1379,'Meal Plan Combinations'!A$5:E$17,3,false),indirect(I$1),2,false)*C1379+vlookup(VLOOKUP(A1379,'Meal Plan Combinations'!A$5:E$17,4,false),indirect(I$1),2,false)*D1379+vlookup(VLOOKUP(A1379,'Meal Plan Combinations'!A$5:E$17,5,false),indirect(I$1),2,false)*E1379</f>
        <v>1883.2395</v>
      </c>
      <c r="G1379" s="173">
        <f>abs(Generate!H$5-F1379)</f>
        <v>1186.7605</v>
      </c>
    </row>
    <row r="1380">
      <c r="A1380" s="71" t="s">
        <v>64</v>
      </c>
      <c r="B1380" s="71">
        <v>0.5</v>
      </c>
      <c r="C1380" s="71">
        <v>1.5</v>
      </c>
      <c r="D1380" s="71">
        <v>1.0</v>
      </c>
      <c r="E1380" s="71">
        <v>2.5</v>
      </c>
      <c r="F1380" s="172">
        <f>vlookup(VLOOKUP(A1380,'Meal Plan Combinations'!A$5:E$17,2,false),indirect(I$1),2,false)*B1380+vlookup(VLOOKUP(A1380,'Meal Plan Combinations'!A$5:E$17,3,false),indirect(I$1),2,false)*C1380+vlookup(VLOOKUP(A1380,'Meal Plan Combinations'!A$5:E$17,4,false),indirect(I$1),2,false)*D1380+vlookup(VLOOKUP(A1380,'Meal Plan Combinations'!A$5:E$17,5,false),indirect(I$1),2,false)*E1380</f>
        <v>2017.0195</v>
      </c>
      <c r="G1380" s="173">
        <f>abs(Generate!H$5-F1380)</f>
        <v>1052.9805</v>
      </c>
    </row>
    <row r="1381">
      <c r="A1381" s="71" t="s">
        <v>64</v>
      </c>
      <c r="B1381" s="71">
        <v>0.5</v>
      </c>
      <c r="C1381" s="71">
        <v>1.5</v>
      </c>
      <c r="D1381" s="71">
        <v>1.0</v>
      </c>
      <c r="E1381" s="71">
        <v>3.0</v>
      </c>
      <c r="F1381" s="172">
        <f>vlookup(VLOOKUP(A1381,'Meal Plan Combinations'!A$5:E$17,2,false),indirect(I$1),2,false)*B1381+vlookup(VLOOKUP(A1381,'Meal Plan Combinations'!A$5:E$17,3,false),indirect(I$1),2,false)*C1381+vlookup(VLOOKUP(A1381,'Meal Plan Combinations'!A$5:E$17,4,false),indirect(I$1),2,false)*D1381+vlookup(VLOOKUP(A1381,'Meal Plan Combinations'!A$5:E$17,5,false),indirect(I$1),2,false)*E1381</f>
        <v>2150.7995</v>
      </c>
      <c r="G1381" s="173">
        <f>abs(Generate!H$5-F1381)</f>
        <v>919.2005</v>
      </c>
    </row>
    <row r="1382">
      <c r="A1382" s="71" t="s">
        <v>64</v>
      </c>
      <c r="B1382" s="71">
        <v>0.5</v>
      </c>
      <c r="C1382" s="71">
        <v>1.5</v>
      </c>
      <c r="D1382" s="71">
        <v>1.5</v>
      </c>
      <c r="E1382" s="71">
        <v>0.5</v>
      </c>
      <c r="F1382" s="172">
        <f>vlookup(VLOOKUP(A1382,'Meal Plan Combinations'!A$5:E$17,2,false),indirect(I$1),2,false)*B1382+vlookup(VLOOKUP(A1382,'Meal Plan Combinations'!A$5:E$17,3,false),indirect(I$1),2,false)*C1382+vlookup(VLOOKUP(A1382,'Meal Plan Combinations'!A$5:E$17,4,false),indirect(I$1),2,false)*D1382+vlookup(VLOOKUP(A1382,'Meal Plan Combinations'!A$5:E$17,5,false),indirect(I$1),2,false)*E1382</f>
        <v>1704.7445</v>
      </c>
      <c r="G1382" s="173">
        <f>abs(Generate!H$5-F1382)</f>
        <v>1365.2555</v>
      </c>
    </row>
    <row r="1383">
      <c r="A1383" s="71" t="s">
        <v>64</v>
      </c>
      <c r="B1383" s="71">
        <v>0.5</v>
      </c>
      <c r="C1383" s="71">
        <v>1.5</v>
      </c>
      <c r="D1383" s="71">
        <v>1.5</v>
      </c>
      <c r="E1383" s="71">
        <v>1.0</v>
      </c>
      <c r="F1383" s="172">
        <f>vlookup(VLOOKUP(A1383,'Meal Plan Combinations'!A$5:E$17,2,false),indirect(I$1),2,false)*B1383+vlookup(VLOOKUP(A1383,'Meal Plan Combinations'!A$5:E$17,3,false),indirect(I$1),2,false)*C1383+vlookup(VLOOKUP(A1383,'Meal Plan Combinations'!A$5:E$17,4,false),indirect(I$1),2,false)*D1383+vlookup(VLOOKUP(A1383,'Meal Plan Combinations'!A$5:E$17,5,false),indirect(I$1),2,false)*E1383</f>
        <v>1838.5245</v>
      </c>
      <c r="G1383" s="173">
        <f>abs(Generate!H$5-F1383)</f>
        <v>1231.4755</v>
      </c>
    </row>
    <row r="1384">
      <c r="A1384" s="71" t="s">
        <v>64</v>
      </c>
      <c r="B1384" s="71">
        <v>0.5</v>
      </c>
      <c r="C1384" s="71">
        <v>1.5</v>
      </c>
      <c r="D1384" s="71">
        <v>1.5</v>
      </c>
      <c r="E1384" s="71">
        <v>1.5</v>
      </c>
      <c r="F1384" s="172">
        <f>vlookup(VLOOKUP(A1384,'Meal Plan Combinations'!A$5:E$17,2,false),indirect(I$1),2,false)*B1384+vlookup(VLOOKUP(A1384,'Meal Plan Combinations'!A$5:E$17,3,false),indirect(I$1),2,false)*C1384+vlookup(VLOOKUP(A1384,'Meal Plan Combinations'!A$5:E$17,4,false),indirect(I$1),2,false)*D1384+vlookup(VLOOKUP(A1384,'Meal Plan Combinations'!A$5:E$17,5,false),indirect(I$1),2,false)*E1384</f>
        <v>1972.3045</v>
      </c>
      <c r="G1384" s="173">
        <f>abs(Generate!H$5-F1384)</f>
        <v>1097.6955</v>
      </c>
    </row>
    <row r="1385">
      <c r="A1385" s="71" t="s">
        <v>64</v>
      </c>
      <c r="B1385" s="71">
        <v>0.5</v>
      </c>
      <c r="C1385" s="71">
        <v>1.5</v>
      </c>
      <c r="D1385" s="71">
        <v>1.5</v>
      </c>
      <c r="E1385" s="71">
        <v>2.0</v>
      </c>
      <c r="F1385" s="172">
        <f>vlookup(VLOOKUP(A1385,'Meal Plan Combinations'!A$5:E$17,2,false),indirect(I$1),2,false)*B1385+vlookup(VLOOKUP(A1385,'Meal Plan Combinations'!A$5:E$17,3,false),indirect(I$1),2,false)*C1385+vlookup(VLOOKUP(A1385,'Meal Plan Combinations'!A$5:E$17,4,false),indirect(I$1),2,false)*D1385+vlookup(VLOOKUP(A1385,'Meal Plan Combinations'!A$5:E$17,5,false),indirect(I$1),2,false)*E1385</f>
        <v>2106.0845</v>
      </c>
      <c r="G1385" s="173">
        <f>abs(Generate!H$5-F1385)</f>
        <v>963.9155</v>
      </c>
    </row>
    <row r="1386">
      <c r="A1386" s="71" t="s">
        <v>64</v>
      </c>
      <c r="B1386" s="71">
        <v>0.5</v>
      </c>
      <c r="C1386" s="71">
        <v>1.5</v>
      </c>
      <c r="D1386" s="71">
        <v>1.5</v>
      </c>
      <c r="E1386" s="71">
        <v>2.5</v>
      </c>
      <c r="F1386" s="172">
        <f>vlookup(VLOOKUP(A1386,'Meal Plan Combinations'!A$5:E$17,2,false),indirect(I$1),2,false)*B1386+vlookup(VLOOKUP(A1386,'Meal Plan Combinations'!A$5:E$17,3,false),indirect(I$1),2,false)*C1386+vlookup(VLOOKUP(A1386,'Meal Plan Combinations'!A$5:E$17,4,false),indirect(I$1),2,false)*D1386+vlookup(VLOOKUP(A1386,'Meal Plan Combinations'!A$5:E$17,5,false),indirect(I$1),2,false)*E1386</f>
        <v>2239.8645</v>
      </c>
      <c r="G1386" s="173">
        <f>abs(Generate!H$5-F1386)</f>
        <v>830.1355</v>
      </c>
    </row>
    <row r="1387">
      <c r="A1387" s="71" t="s">
        <v>64</v>
      </c>
      <c r="B1387" s="71">
        <v>0.5</v>
      </c>
      <c r="C1387" s="71">
        <v>1.5</v>
      </c>
      <c r="D1387" s="71">
        <v>1.5</v>
      </c>
      <c r="E1387" s="71">
        <v>3.0</v>
      </c>
      <c r="F1387" s="172">
        <f>vlookup(VLOOKUP(A1387,'Meal Plan Combinations'!A$5:E$17,2,false),indirect(I$1),2,false)*B1387+vlookup(VLOOKUP(A1387,'Meal Plan Combinations'!A$5:E$17,3,false),indirect(I$1),2,false)*C1387+vlookup(VLOOKUP(A1387,'Meal Plan Combinations'!A$5:E$17,4,false),indirect(I$1),2,false)*D1387+vlookup(VLOOKUP(A1387,'Meal Plan Combinations'!A$5:E$17,5,false),indirect(I$1),2,false)*E1387</f>
        <v>2373.6445</v>
      </c>
      <c r="G1387" s="173">
        <f>abs(Generate!H$5-F1387)</f>
        <v>696.3555</v>
      </c>
    </row>
    <row r="1388">
      <c r="A1388" s="71" t="s">
        <v>64</v>
      </c>
      <c r="B1388" s="71">
        <v>0.5</v>
      </c>
      <c r="C1388" s="71">
        <v>1.5</v>
      </c>
      <c r="D1388" s="71">
        <v>2.0</v>
      </c>
      <c r="E1388" s="71">
        <v>0.5</v>
      </c>
      <c r="F1388" s="172">
        <f>vlookup(VLOOKUP(A1388,'Meal Plan Combinations'!A$5:E$17,2,false),indirect(I$1),2,false)*B1388+vlookup(VLOOKUP(A1388,'Meal Plan Combinations'!A$5:E$17,3,false),indirect(I$1),2,false)*C1388+vlookup(VLOOKUP(A1388,'Meal Plan Combinations'!A$5:E$17,4,false),indirect(I$1),2,false)*D1388+vlookup(VLOOKUP(A1388,'Meal Plan Combinations'!A$5:E$17,5,false),indirect(I$1),2,false)*E1388</f>
        <v>1927.5895</v>
      </c>
      <c r="G1388" s="173">
        <f>abs(Generate!H$5-F1388)</f>
        <v>1142.4105</v>
      </c>
    </row>
    <row r="1389">
      <c r="A1389" s="71" t="s">
        <v>64</v>
      </c>
      <c r="B1389" s="71">
        <v>0.5</v>
      </c>
      <c r="C1389" s="71">
        <v>1.5</v>
      </c>
      <c r="D1389" s="71">
        <v>2.0</v>
      </c>
      <c r="E1389" s="71">
        <v>1.0</v>
      </c>
      <c r="F1389" s="172">
        <f>vlookup(VLOOKUP(A1389,'Meal Plan Combinations'!A$5:E$17,2,false),indirect(I$1),2,false)*B1389+vlookup(VLOOKUP(A1389,'Meal Plan Combinations'!A$5:E$17,3,false),indirect(I$1),2,false)*C1389+vlookup(VLOOKUP(A1389,'Meal Plan Combinations'!A$5:E$17,4,false),indirect(I$1),2,false)*D1389+vlookup(VLOOKUP(A1389,'Meal Plan Combinations'!A$5:E$17,5,false),indirect(I$1),2,false)*E1389</f>
        <v>2061.3695</v>
      </c>
      <c r="G1389" s="173">
        <f>abs(Generate!H$5-F1389)</f>
        <v>1008.6305</v>
      </c>
    </row>
    <row r="1390">
      <c r="A1390" s="71" t="s">
        <v>64</v>
      </c>
      <c r="B1390" s="71">
        <v>0.5</v>
      </c>
      <c r="C1390" s="71">
        <v>1.5</v>
      </c>
      <c r="D1390" s="71">
        <v>2.0</v>
      </c>
      <c r="E1390" s="71">
        <v>1.5</v>
      </c>
      <c r="F1390" s="172">
        <f>vlookup(VLOOKUP(A1390,'Meal Plan Combinations'!A$5:E$17,2,false),indirect(I$1),2,false)*B1390+vlookup(VLOOKUP(A1390,'Meal Plan Combinations'!A$5:E$17,3,false),indirect(I$1),2,false)*C1390+vlookup(VLOOKUP(A1390,'Meal Plan Combinations'!A$5:E$17,4,false),indirect(I$1),2,false)*D1390+vlookup(VLOOKUP(A1390,'Meal Plan Combinations'!A$5:E$17,5,false),indirect(I$1),2,false)*E1390</f>
        <v>2195.1495</v>
      </c>
      <c r="G1390" s="173">
        <f>abs(Generate!H$5-F1390)</f>
        <v>874.8505</v>
      </c>
    </row>
    <row r="1391">
      <c r="A1391" s="71" t="s">
        <v>64</v>
      </c>
      <c r="B1391" s="71">
        <v>0.5</v>
      </c>
      <c r="C1391" s="71">
        <v>1.5</v>
      </c>
      <c r="D1391" s="71">
        <v>2.0</v>
      </c>
      <c r="E1391" s="71">
        <v>2.0</v>
      </c>
      <c r="F1391" s="172">
        <f>vlookup(VLOOKUP(A1391,'Meal Plan Combinations'!A$5:E$17,2,false),indirect(I$1),2,false)*B1391+vlookup(VLOOKUP(A1391,'Meal Plan Combinations'!A$5:E$17,3,false),indirect(I$1),2,false)*C1391+vlookup(VLOOKUP(A1391,'Meal Plan Combinations'!A$5:E$17,4,false),indirect(I$1),2,false)*D1391+vlookup(VLOOKUP(A1391,'Meal Plan Combinations'!A$5:E$17,5,false),indirect(I$1),2,false)*E1391</f>
        <v>2328.9295</v>
      </c>
      <c r="G1391" s="173">
        <f>abs(Generate!H$5-F1391)</f>
        <v>741.0705</v>
      </c>
    </row>
    <row r="1392">
      <c r="A1392" s="71" t="s">
        <v>64</v>
      </c>
      <c r="B1392" s="71">
        <v>0.5</v>
      </c>
      <c r="C1392" s="71">
        <v>1.5</v>
      </c>
      <c r="D1392" s="71">
        <v>2.0</v>
      </c>
      <c r="E1392" s="71">
        <v>2.5</v>
      </c>
      <c r="F1392" s="172">
        <f>vlookup(VLOOKUP(A1392,'Meal Plan Combinations'!A$5:E$17,2,false),indirect(I$1),2,false)*B1392+vlookup(VLOOKUP(A1392,'Meal Plan Combinations'!A$5:E$17,3,false),indirect(I$1),2,false)*C1392+vlookup(VLOOKUP(A1392,'Meal Plan Combinations'!A$5:E$17,4,false),indirect(I$1),2,false)*D1392+vlookup(VLOOKUP(A1392,'Meal Plan Combinations'!A$5:E$17,5,false),indirect(I$1),2,false)*E1392</f>
        <v>2462.7095</v>
      </c>
      <c r="G1392" s="173">
        <f>abs(Generate!H$5-F1392)</f>
        <v>607.2905</v>
      </c>
    </row>
    <row r="1393">
      <c r="A1393" s="71" t="s">
        <v>64</v>
      </c>
      <c r="B1393" s="71">
        <v>0.5</v>
      </c>
      <c r="C1393" s="71">
        <v>1.5</v>
      </c>
      <c r="D1393" s="71">
        <v>2.0</v>
      </c>
      <c r="E1393" s="71">
        <v>3.0</v>
      </c>
      <c r="F1393" s="172">
        <f>vlookup(VLOOKUP(A1393,'Meal Plan Combinations'!A$5:E$17,2,false),indirect(I$1),2,false)*B1393+vlookup(VLOOKUP(A1393,'Meal Plan Combinations'!A$5:E$17,3,false),indirect(I$1),2,false)*C1393+vlookup(VLOOKUP(A1393,'Meal Plan Combinations'!A$5:E$17,4,false),indirect(I$1),2,false)*D1393+vlookup(VLOOKUP(A1393,'Meal Plan Combinations'!A$5:E$17,5,false),indirect(I$1),2,false)*E1393</f>
        <v>2596.4895</v>
      </c>
      <c r="G1393" s="173">
        <f>abs(Generate!H$5-F1393)</f>
        <v>473.5105</v>
      </c>
    </row>
    <row r="1394">
      <c r="A1394" s="71" t="s">
        <v>64</v>
      </c>
      <c r="B1394" s="71">
        <v>0.5</v>
      </c>
      <c r="C1394" s="71">
        <v>1.5</v>
      </c>
      <c r="D1394" s="71">
        <v>2.5</v>
      </c>
      <c r="E1394" s="71">
        <v>0.5</v>
      </c>
      <c r="F1394" s="172">
        <f>vlookup(VLOOKUP(A1394,'Meal Plan Combinations'!A$5:E$17,2,false),indirect(I$1),2,false)*B1394+vlookup(VLOOKUP(A1394,'Meal Plan Combinations'!A$5:E$17,3,false),indirect(I$1),2,false)*C1394+vlookup(VLOOKUP(A1394,'Meal Plan Combinations'!A$5:E$17,4,false),indirect(I$1),2,false)*D1394+vlookup(VLOOKUP(A1394,'Meal Plan Combinations'!A$5:E$17,5,false),indirect(I$1),2,false)*E1394</f>
        <v>2150.4345</v>
      </c>
      <c r="G1394" s="173">
        <f>abs(Generate!H$5-F1394)</f>
        <v>919.5655</v>
      </c>
    </row>
    <row r="1395">
      <c r="A1395" s="71" t="s">
        <v>64</v>
      </c>
      <c r="B1395" s="71">
        <v>0.5</v>
      </c>
      <c r="C1395" s="71">
        <v>1.5</v>
      </c>
      <c r="D1395" s="71">
        <v>2.5</v>
      </c>
      <c r="E1395" s="71">
        <v>1.0</v>
      </c>
      <c r="F1395" s="172">
        <f>vlookup(VLOOKUP(A1395,'Meal Plan Combinations'!A$5:E$17,2,false),indirect(I$1),2,false)*B1395+vlookup(VLOOKUP(A1395,'Meal Plan Combinations'!A$5:E$17,3,false),indirect(I$1),2,false)*C1395+vlookup(VLOOKUP(A1395,'Meal Plan Combinations'!A$5:E$17,4,false),indirect(I$1),2,false)*D1395+vlookup(VLOOKUP(A1395,'Meal Plan Combinations'!A$5:E$17,5,false),indirect(I$1),2,false)*E1395</f>
        <v>2284.2145</v>
      </c>
      <c r="G1395" s="173">
        <f>abs(Generate!H$5-F1395)</f>
        <v>785.7855</v>
      </c>
    </row>
    <row r="1396">
      <c r="A1396" s="71" t="s">
        <v>64</v>
      </c>
      <c r="B1396" s="71">
        <v>0.5</v>
      </c>
      <c r="C1396" s="71">
        <v>1.5</v>
      </c>
      <c r="D1396" s="71">
        <v>2.5</v>
      </c>
      <c r="E1396" s="71">
        <v>1.5</v>
      </c>
      <c r="F1396" s="172">
        <f>vlookup(VLOOKUP(A1396,'Meal Plan Combinations'!A$5:E$17,2,false),indirect(I$1),2,false)*B1396+vlookup(VLOOKUP(A1396,'Meal Plan Combinations'!A$5:E$17,3,false),indirect(I$1),2,false)*C1396+vlookup(VLOOKUP(A1396,'Meal Plan Combinations'!A$5:E$17,4,false),indirect(I$1),2,false)*D1396+vlookup(VLOOKUP(A1396,'Meal Plan Combinations'!A$5:E$17,5,false),indirect(I$1),2,false)*E1396</f>
        <v>2417.9945</v>
      </c>
      <c r="G1396" s="173">
        <f>abs(Generate!H$5-F1396)</f>
        <v>652.0055</v>
      </c>
    </row>
    <row r="1397">
      <c r="A1397" s="71" t="s">
        <v>64</v>
      </c>
      <c r="B1397" s="71">
        <v>0.5</v>
      </c>
      <c r="C1397" s="71">
        <v>1.5</v>
      </c>
      <c r="D1397" s="71">
        <v>2.5</v>
      </c>
      <c r="E1397" s="71">
        <v>2.0</v>
      </c>
      <c r="F1397" s="172">
        <f>vlookup(VLOOKUP(A1397,'Meal Plan Combinations'!A$5:E$17,2,false),indirect(I$1),2,false)*B1397+vlookup(VLOOKUP(A1397,'Meal Plan Combinations'!A$5:E$17,3,false),indirect(I$1),2,false)*C1397+vlookup(VLOOKUP(A1397,'Meal Plan Combinations'!A$5:E$17,4,false),indirect(I$1),2,false)*D1397+vlookup(VLOOKUP(A1397,'Meal Plan Combinations'!A$5:E$17,5,false),indirect(I$1),2,false)*E1397</f>
        <v>2551.7745</v>
      </c>
      <c r="G1397" s="173">
        <f>abs(Generate!H$5-F1397)</f>
        <v>518.2255</v>
      </c>
    </row>
    <row r="1398">
      <c r="A1398" s="71" t="s">
        <v>64</v>
      </c>
      <c r="B1398" s="71">
        <v>0.5</v>
      </c>
      <c r="C1398" s="71">
        <v>1.5</v>
      </c>
      <c r="D1398" s="71">
        <v>2.5</v>
      </c>
      <c r="E1398" s="71">
        <v>2.5</v>
      </c>
      <c r="F1398" s="172">
        <f>vlookup(VLOOKUP(A1398,'Meal Plan Combinations'!A$5:E$17,2,false),indirect(I$1),2,false)*B1398+vlookup(VLOOKUP(A1398,'Meal Plan Combinations'!A$5:E$17,3,false),indirect(I$1),2,false)*C1398+vlookup(VLOOKUP(A1398,'Meal Plan Combinations'!A$5:E$17,4,false),indirect(I$1),2,false)*D1398+vlookup(VLOOKUP(A1398,'Meal Plan Combinations'!A$5:E$17,5,false),indirect(I$1),2,false)*E1398</f>
        <v>2685.5545</v>
      </c>
      <c r="G1398" s="173">
        <f>abs(Generate!H$5-F1398)</f>
        <v>384.4455</v>
      </c>
    </row>
    <row r="1399">
      <c r="A1399" s="71" t="s">
        <v>64</v>
      </c>
      <c r="B1399" s="71">
        <v>0.5</v>
      </c>
      <c r="C1399" s="71">
        <v>1.5</v>
      </c>
      <c r="D1399" s="71">
        <v>2.5</v>
      </c>
      <c r="E1399" s="71">
        <v>3.0</v>
      </c>
      <c r="F1399" s="172">
        <f>vlookup(VLOOKUP(A1399,'Meal Plan Combinations'!A$5:E$17,2,false),indirect(I$1),2,false)*B1399+vlookup(VLOOKUP(A1399,'Meal Plan Combinations'!A$5:E$17,3,false),indirect(I$1),2,false)*C1399+vlookup(VLOOKUP(A1399,'Meal Plan Combinations'!A$5:E$17,4,false),indirect(I$1),2,false)*D1399+vlookup(VLOOKUP(A1399,'Meal Plan Combinations'!A$5:E$17,5,false),indirect(I$1),2,false)*E1399</f>
        <v>2819.3345</v>
      </c>
      <c r="G1399" s="173">
        <f>abs(Generate!H$5-F1399)</f>
        <v>250.6655</v>
      </c>
    </row>
    <row r="1400">
      <c r="A1400" s="71" t="s">
        <v>64</v>
      </c>
      <c r="B1400" s="71">
        <v>0.5</v>
      </c>
      <c r="C1400" s="71">
        <v>1.5</v>
      </c>
      <c r="D1400" s="71">
        <v>3.0</v>
      </c>
      <c r="E1400" s="71">
        <v>0.5</v>
      </c>
      <c r="F1400" s="172">
        <f>vlookup(VLOOKUP(A1400,'Meal Plan Combinations'!A$5:E$17,2,false),indirect(I$1),2,false)*B1400+vlookup(VLOOKUP(A1400,'Meal Plan Combinations'!A$5:E$17,3,false),indirect(I$1),2,false)*C1400+vlookup(VLOOKUP(A1400,'Meal Plan Combinations'!A$5:E$17,4,false),indirect(I$1),2,false)*D1400+vlookup(VLOOKUP(A1400,'Meal Plan Combinations'!A$5:E$17,5,false),indirect(I$1),2,false)*E1400</f>
        <v>2373.2795</v>
      </c>
      <c r="G1400" s="173">
        <f>abs(Generate!H$5-F1400)</f>
        <v>696.7205</v>
      </c>
    </row>
    <row r="1401">
      <c r="A1401" s="71" t="s">
        <v>64</v>
      </c>
      <c r="B1401" s="71">
        <v>0.5</v>
      </c>
      <c r="C1401" s="71">
        <v>1.5</v>
      </c>
      <c r="D1401" s="71">
        <v>3.0</v>
      </c>
      <c r="E1401" s="71">
        <v>1.0</v>
      </c>
      <c r="F1401" s="172">
        <f>vlookup(VLOOKUP(A1401,'Meal Plan Combinations'!A$5:E$17,2,false),indirect(I$1),2,false)*B1401+vlookup(VLOOKUP(A1401,'Meal Plan Combinations'!A$5:E$17,3,false),indirect(I$1),2,false)*C1401+vlookup(VLOOKUP(A1401,'Meal Plan Combinations'!A$5:E$17,4,false),indirect(I$1),2,false)*D1401+vlookup(VLOOKUP(A1401,'Meal Plan Combinations'!A$5:E$17,5,false),indirect(I$1),2,false)*E1401</f>
        <v>2507.0595</v>
      </c>
      <c r="G1401" s="173">
        <f>abs(Generate!H$5-F1401)</f>
        <v>562.9405</v>
      </c>
    </row>
    <row r="1402">
      <c r="A1402" s="71" t="s">
        <v>64</v>
      </c>
      <c r="B1402" s="71">
        <v>0.5</v>
      </c>
      <c r="C1402" s="71">
        <v>1.5</v>
      </c>
      <c r="D1402" s="71">
        <v>3.0</v>
      </c>
      <c r="E1402" s="71">
        <v>1.5</v>
      </c>
      <c r="F1402" s="172">
        <f>vlookup(VLOOKUP(A1402,'Meal Plan Combinations'!A$5:E$17,2,false),indirect(I$1),2,false)*B1402+vlookup(VLOOKUP(A1402,'Meal Plan Combinations'!A$5:E$17,3,false),indirect(I$1),2,false)*C1402+vlookup(VLOOKUP(A1402,'Meal Plan Combinations'!A$5:E$17,4,false),indirect(I$1),2,false)*D1402+vlookup(VLOOKUP(A1402,'Meal Plan Combinations'!A$5:E$17,5,false),indirect(I$1),2,false)*E1402</f>
        <v>2640.8395</v>
      </c>
      <c r="G1402" s="173">
        <f>abs(Generate!H$5-F1402)</f>
        <v>429.1605</v>
      </c>
    </row>
    <row r="1403">
      <c r="A1403" s="71" t="s">
        <v>64</v>
      </c>
      <c r="B1403" s="71">
        <v>0.5</v>
      </c>
      <c r="C1403" s="71">
        <v>1.5</v>
      </c>
      <c r="D1403" s="71">
        <v>3.0</v>
      </c>
      <c r="E1403" s="71">
        <v>2.0</v>
      </c>
      <c r="F1403" s="172">
        <f>vlookup(VLOOKUP(A1403,'Meal Plan Combinations'!A$5:E$17,2,false),indirect(I$1),2,false)*B1403+vlookup(VLOOKUP(A1403,'Meal Plan Combinations'!A$5:E$17,3,false),indirect(I$1),2,false)*C1403+vlookup(VLOOKUP(A1403,'Meal Plan Combinations'!A$5:E$17,4,false),indirect(I$1),2,false)*D1403+vlookup(VLOOKUP(A1403,'Meal Plan Combinations'!A$5:E$17,5,false),indirect(I$1),2,false)*E1403</f>
        <v>2774.6195</v>
      </c>
      <c r="G1403" s="173">
        <f>abs(Generate!H$5-F1403)</f>
        <v>295.3805</v>
      </c>
    </row>
    <row r="1404">
      <c r="A1404" s="71" t="s">
        <v>64</v>
      </c>
      <c r="B1404" s="71">
        <v>0.5</v>
      </c>
      <c r="C1404" s="71">
        <v>1.5</v>
      </c>
      <c r="D1404" s="71">
        <v>3.0</v>
      </c>
      <c r="E1404" s="71">
        <v>2.5</v>
      </c>
      <c r="F1404" s="172">
        <f>vlookup(VLOOKUP(A1404,'Meal Plan Combinations'!A$5:E$17,2,false),indirect(I$1),2,false)*B1404+vlookup(VLOOKUP(A1404,'Meal Plan Combinations'!A$5:E$17,3,false),indirect(I$1),2,false)*C1404+vlookup(VLOOKUP(A1404,'Meal Plan Combinations'!A$5:E$17,4,false),indirect(I$1),2,false)*D1404+vlookup(VLOOKUP(A1404,'Meal Plan Combinations'!A$5:E$17,5,false),indirect(I$1),2,false)*E1404</f>
        <v>2908.3995</v>
      </c>
      <c r="G1404" s="173">
        <f>abs(Generate!H$5-F1404)</f>
        <v>161.6005</v>
      </c>
    </row>
    <row r="1405">
      <c r="A1405" s="71" t="s">
        <v>64</v>
      </c>
      <c r="B1405" s="71">
        <v>0.5</v>
      </c>
      <c r="C1405" s="71">
        <v>1.5</v>
      </c>
      <c r="D1405" s="71">
        <v>3.0</v>
      </c>
      <c r="E1405" s="71">
        <v>3.0</v>
      </c>
      <c r="F1405" s="172">
        <f>vlookup(VLOOKUP(A1405,'Meal Plan Combinations'!A$5:E$17,2,false),indirect(I$1),2,false)*B1405+vlookup(VLOOKUP(A1405,'Meal Plan Combinations'!A$5:E$17,3,false),indirect(I$1),2,false)*C1405+vlookup(VLOOKUP(A1405,'Meal Plan Combinations'!A$5:E$17,4,false),indirect(I$1),2,false)*D1405+vlookup(VLOOKUP(A1405,'Meal Plan Combinations'!A$5:E$17,5,false),indirect(I$1),2,false)*E1405</f>
        <v>3042.1795</v>
      </c>
      <c r="G1405" s="173">
        <f>abs(Generate!H$5-F1405)</f>
        <v>27.8205</v>
      </c>
    </row>
    <row r="1406">
      <c r="A1406" s="71" t="s">
        <v>64</v>
      </c>
      <c r="B1406" s="71">
        <v>0.5</v>
      </c>
      <c r="C1406" s="71">
        <v>2.0</v>
      </c>
      <c r="D1406" s="71">
        <v>0.5</v>
      </c>
      <c r="E1406" s="71">
        <v>0.5</v>
      </c>
      <c r="F1406" s="172">
        <f>vlookup(VLOOKUP(A1406,'Meal Plan Combinations'!A$5:E$17,2,false),indirect(I$1),2,false)*B1406+vlookup(VLOOKUP(A1406,'Meal Plan Combinations'!A$5:E$17,3,false),indirect(I$1),2,false)*C1406+vlookup(VLOOKUP(A1406,'Meal Plan Combinations'!A$5:E$17,4,false),indirect(I$1),2,false)*D1406+vlookup(VLOOKUP(A1406,'Meal Plan Combinations'!A$5:E$17,5,false),indirect(I$1),2,false)*E1406</f>
        <v>1511.6595</v>
      </c>
      <c r="G1406" s="173">
        <f>abs(Generate!H$5-F1406)</f>
        <v>1558.3405</v>
      </c>
    </row>
    <row r="1407">
      <c r="A1407" s="71" t="s">
        <v>64</v>
      </c>
      <c r="B1407" s="71">
        <v>0.5</v>
      </c>
      <c r="C1407" s="71">
        <v>2.0</v>
      </c>
      <c r="D1407" s="71">
        <v>0.5</v>
      </c>
      <c r="E1407" s="71">
        <v>1.0</v>
      </c>
      <c r="F1407" s="172">
        <f>vlookup(VLOOKUP(A1407,'Meal Plan Combinations'!A$5:E$17,2,false),indirect(I$1),2,false)*B1407+vlookup(VLOOKUP(A1407,'Meal Plan Combinations'!A$5:E$17,3,false),indirect(I$1),2,false)*C1407+vlookup(VLOOKUP(A1407,'Meal Plan Combinations'!A$5:E$17,4,false),indirect(I$1),2,false)*D1407+vlookup(VLOOKUP(A1407,'Meal Plan Combinations'!A$5:E$17,5,false),indirect(I$1),2,false)*E1407</f>
        <v>1645.4395</v>
      </c>
      <c r="G1407" s="173">
        <f>abs(Generate!H$5-F1407)</f>
        <v>1424.5605</v>
      </c>
    </row>
    <row r="1408">
      <c r="A1408" s="71" t="s">
        <v>64</v>
      </c>
      <c r="B1408" s="71">
        <v>0.5</v>
      </c>
      <c r="C1408" s="71">
        <v>2.0</v>
      </c>
      <c r="D1408" s="71">
        <v>0.5</v>
      </c>
      <c r="E1408" s="71">
        <v>1.5</v>
      </c>
      <c r="F1408" s="172">
        <f>vlookup(VLOOKUP(A1408,'Meal Plan Combinations'!A$5:E$17,2,false),indirect(I$1),2,false)*B1408+vlookup(VLOOKUP(A1408,'Meal Plan Combinations'!A$5:E$17,3,false),indirect(I$1),2,false)*C1408+vlookup(VLOOKUP(A1408,'Meal Plan Combinations'!A$5:E$17,4,false),indirect(I$1),2,false)*D1408+vlookup(VLOOKUP(A1408,'Meal Plan Combinations'!A$5:E$17,5,false),indirect(I$1),2,false)*E1408</f>
        <v>1779.2195</v>
      </c>
      <c r="G1408" s="173">
        <f>abs(Generate!H$5-F1408)</f>
        <v>1290.7805</v>
      </c>
    </row>
    <row r="1409">
      <c r="A1409" s="71" t="s">
        <v>64</v>
      </c>
      <c r="B1409" s="71">
        <v>0.5</v>
      </c>
      <c r="C1409" s="71">
        <v>2.0</v>
      </c>
      <c r="D1409" s="71">
        <v>0.5</v>
      </c>
      <c r="E1409" s="71">
        <v>2.0</v>
      </c>
      <c r="F1409" s="172">
        <f>vlookup(VLOOKUP(A1409,'Meal Plan Combinations'!A$5:E$17,2,false),indirect(I$1),2,false)*B1409+vlookup(VLOOKUP(A1409,'Meal Plan Combinations'!A$5:E$17,3,false),indirect(I$1),2,false)*C1409+vlookup(VLOOKUP(A1409,'Meal Plan Combinations'!A$5:E$17,4,false),indirect(I$1),2,false)*D1409+vlookup(VLOOKUP(A1409,'Meal Plan Combinations'!A$5:E$17,5,false),indirect(I$1),2,false)*E1409</f>
        <v>1912.9995</v>
      </c>
      <c r="G1409" s="173">
        <f>abs(Generate!H$5-F1409)</f>
        <v>1157.0005</v>
      </c>
    </row>
    <row r="1410">
      <c r="A1410" s="71" t="s">
        <v>64</v>
      </c>
      <c r="B1410" s="71">
        <v>0.5</v>
      </c>
      <c r="C1410" s="71">
        <v>2.0</v>
      </c>
      <c r="D1410" s="71">
        <v>0.5</v>
      </c>
      <c r="E1410" s="71">
        <v>2.5</v>
      </c>
      <c r="F1410" s="172">
        <f>vlookup(VLOOKUP(A1410,'Meal Plan Combinations'!A$5:E$17,2,false),indirect(I$1),2,false)*B1410+vlookup(VLOOKUP(A1410,'Meal Plan Combinations'!A$5:E$17,3,false),indirect(I$1),2,false)*C1410+vlookup(VLOOKUP(A1410,'Meal Plan Combinations'!A$5:E$17,4,false),indirect(I$1),2,false)*D1410+vlookup(VLOOKUP(A1410,'Meal Plan Combinations'!A$5:E$17,5,false),indirect(I$1),2,false)*E1410</f>
        <v>2046.7795</v>
      </c>
      <c r="G1410" s="173">
        <f>abs(Generate!H$5-F1410)</f>
        <v>1023.2205</v>
      </c>
    </row>
    <row r="1411">
      <c r="A1411" s="71" t="s">
        <v>64</v>
      </c>
      <c r="B1411" s="71">
        <v>0.5</v>
      </c>
      <c r="C1411" s="71">
        <v>2.0</v>
      </c>
      <c r="D1411" s="71">
        <v>0.5</v>
      </c>
      <c r="E1411" s="71">
        <v>3.0</v>
      </c>
      <c r="F1411" s="172">
        <f>vlookup(VLOOKUP(A1411,'Meal Plan Combinations'!A$5:E$17,2,false),indirect(I$1),2,false)*B1411+vlookup(VLOOKUP(A1411,'Meal Plan Combinations'!A$5:E$17,3,false),indirect(I$1),2,false)*C1411+vlookup(VLOOKUP(A1411,'Meal Plan Combinations'!A$5:E$17,4,false),indirect(I$1),2,false)*D1411+vlookup(VLOOKUP(A1411,'Meal Plan Combinations'!A$5:E$17,5,false),indirect(I$1),2,false)*E1411</f>
        <v>2180.5595</v>
      </c>
      <c r="G1411" s="173">
        <f>abs(Generate!H$5-F1411)</f>
        <v>889.4405</v>
      </c>
    </row>
    <row r="1412">
      <c r="A1412" s="71" t="s">
        <v>64</v>
      </c>
      <c r="B1412" s="71">
        <v>0.5</v>
      </c>
      <c r="C1412" s="71">
        <v>2.0</v>
      </c>
      <c r="D1412" s="71">
        <v>1.0</v>
      </c>
      <c r="E1412" s="71">
        <v>0.5</v>
      </c>
      <c r="F1412" s="172">
        <f>vlookup(VLOOKUP(A1412,'Meal Plan Combinations'!A$5:E$17,2,false),indirect(I$1),2,false)*B1412+vlookup(VLOOKUP(A1412,'Meal Plan Combinations'!A$5:E$17,3,false),indirect(I$1),2,false)*C1412+vlookup(VLOOKUP(A1412,'Meal Plan Combinations'!A$5:E$17,4,false),indirect(I$1),2,false)*D1412+vlookup(VLOOKUP(A1412,'Meal Plan Combinations'!A$5:E$17,5,false),indirect(I$1),2,false)*E1412</f>
        <v>1734.5045</v>
      </c>
      <c r="G1412" s="173">
        <f>abs(Generate!H$5-F1412)</f>
        <v>1335.4955</v>
      </c>
    </row>
    <row r="1413">
      <c r="A1413" s="71" t="s">
        <v>64</v>
      </c>
      <c r="B1413" s="71">
        <v>0.5</v>
      </c>
      <c r="C1413" s="71">
        <v>2.0</v>
      </c>
      <c r="D1413" s="71">
        <v>1.0</v>
      </c>
      <c r="E1413" s="71">
        <v>1.0</v>
      </c>
      <c r="F1413" s="172">
        <f>vlookup(VLOOKUP(A1413,'Meal Plan Combinations'!A$5:E$17,2,false),indirect(I$1),2,false)*B1413+vlookup(VLOOKUP(A1413,'Meal Plan Combinations'!A$5:E$17,3,false),indirect(I$1),2,false)*C1413+vlookup(VLOOKUP(A1413,'Meal Plan Combinations'!A$5:E$17,4,false),indirect(I$1),2,false)*D1413+vlookup(VLOOKUP(A1413,'Meal Plan Combinations'!A$5:E$17,5,false),indirect(I$1),2,false)*E1413</f>
        <v>1868.2845</v>
      </c>
      <c r="G1413" s="173">
        <f>abs(Generate!H$5-F1413)</f>
        <v>1201.7155</v>
      </c>
    </row>
    <row r="1414">
      <c r="A1414" s="71" t="s">
        <v>64</v>
      </c>
      <c r="B1414" s="71">
        <v>0.5</v>
      </c>
      <c r="C1414" s="71">
        <v>2.0</v>
      </c>
      <c r="D1414" s="71">
        <v>1.0</v>
      </c>
      <c r="E1414" s="71">
        <v>1.5</v>
      </c>
      <c r="F1414" s="172">
        <f>vlookup(VLOOKUP(A1414,'Meal Plan Combinations'!A$5:E$17,2,false),indirect(I$1),2,false)*B1414+vlookup(VLOOKUP(A1414,'Meal Plan Combinations'!A$5:E$17,3,false),indirect(I$1),2,false)*C1414+vlookup(VLOOKUP(A1414,'Meal Plan Combinations'!A$5:E$17,4,false),indirect(I$1),2,false)*D1414+vlookup(VLOOKUP(A1414,'Meal Plan Combinations'!A$5:E$17,5,false),indirect(I$1),2,false)*E1414</f>
        <v>2002.0645</v>
      </c>
      <c r="G1414" s="173">
        <f>abs(Generate!H$5-F1414)</f>
        <v>1067.9355</v>
      </c>
    </row>
    <row r="1415">
      <c r="A1415" s="71" t="s">
        <v>64</v>
      </c>
      <c r="B1415" s="71">
        <v>0.5</v>
      </c>
      <c r="C1415" s="71">
        <v>2.0</v>
      </c>
      <c r="D1415" s="71">
        <v>1.0</v>
      </c>
      <c r="E1415" s="71">
        <v>2.0</v>
      </c>
      <c r="F1415" s="172">
        <f>vlookup(VLOOKUP(A1415,'Meal Plan Combinations'!A$5:E$17,2,false),indirect(I$1),2,false)*B1415+vlookup(VLOOKUP(A1415,'Meal Plan Combinations'!A$5:E$17,3,false),indirect(I$1),2,false)*C1415+vlookup(VLOOKUP(A1415,'Meal Plan Combinations'!A$5:E$17,4,false),indirect(I$1),2,false)*D1415+vlookup(VLOOKUP(A1415,'Meal Plan Combinations'!A$5:E$17,5,false),indirect(I$1),2,false)*E1415</f>
        <v>2135.8445</v>
      </c>
      <c r="G1415" s="173">
        <f>abs(Generate!H$5-F1415)</f>
        <v>934.1555</v>
      </c>
    </row>
    <row r="1416">
      <c r="A1416" s="71" t="s">
        <v>64</v>
      </c>
      <c r="B1416" s="71">
        <v>0.5</v>
      </c>
      <c r="C1416" s="71">
        <v>2.0</v>
      </c>
      <c r="D1416" s="71">
        <v>1.0</v>
      </c>
      <c r="E1416" s="71">
        <v>2.5</v>
      </c>
      <c r="F1416" s="172">
        <f>vlookup(VLOOKUP(A1416,'Meal Plan Combinations'!A$5:E$17,2,false),indirect(I$1),2,false)*B1416+vlookup(VLOOKUP(A1416,'Meal Plan Combinations'!A$5:E$17,3,false),indirect(I$1),2,false)*C1416+vlookup(VLOOKUP(A1416,'Meal Plan Combinations'!A$5:E$17,4,false),indirect(I$1),2,false)*D1416+vlookup(VLOOKUP(A1416,'Meal Plan Combinations'!A$5:E$17,5,false),indirect(I$1),2,false)*E1416</f>
        <v>2269.6245</v>
      </c>
      <c r="G1416" s="173">
        <f>abs(Generate!H$5-F1416)</f>
        <v>800.3755</v>
      </c>
    </row>
    <row r="1417">
      <c r="A1417" s="71" t="s">
        <v>64</v>
      </c>
      <c r="B1417" s="71">
        <v>0.5</v>
      </c>
      <c r="C1417" s="71">
        <v>2.0</v>
      </c>
      <c r="D1417" s="71">
        <v>1.0</v>
      </c>
      <c r="E1417" s="71">
        <v>3.0</v>
      </c>
      <c r="F1417" s="172">
        <f>vlookup(VLOOKUP(A1417,'Meal Plan Combinations'!A$5:E$17,2,false),indirect(I$1),2,false)*B1417+vlookup(VLOOKUP(A1417,'Meal Plan Combinations'!A$5:E$17,3,false),indirect(I$1),2,false)*C1417+vlookup(VLOOKUP(A1417,'Meal Plan Combinations'!A$5:E$17,4,false),indirect(I$1),2,false)*D1417+vlookup(VLOOKUP(A1417,'Meal Plan Combinations'!A$5:E$17,5,false),indirect(I$1),2,false)*E1417</f>
        <v>2403.4045</v>
      </c>
      <c r="G1417" s="173">
        <f>abs(Generate!H$5-F1417)</f>
        <v>666.5955</v>
      </c>
    </row>
    <row r="1418">
      <c r="A1418" s="71" t="s">
        <v>64</v>
      </c>
      <c r="B1418" s="71">
        <v>0.5</v>
      </c>
      <c r="C1418" s="71">
        <v>2.0</v>
      </c>
      <c r="D1418" s="71">
        <v>1.5</v>
      </c>
      <c r="E1418" s="71">
        <v>0.5</v>
      </c>
      <c r="F1418" s="172">
        <f>vlookup(VLOOKUP(A1418,'Meal Plan Combinations'!A$5:E$17,2,false),indirect(I$1),2,false)*B1418+vlookup(VLOOKUP(A1418,'Meal Plan Combinations'!A$5:E$17,3,false),indirect(I$1),2,false)*C1418+vlookup(VLOOKUP(A1418,'Meal Plan Combinations'!A$5:E$17,4,false),indirect(I$1),2,false)*D1418+vlookup(VLOOKUP(A1418,'Meal Plan Combinations'!A$5:E$17,5,false),indirect(I$1),2,false)*E1418</f>
        <v>1957.3495</v>
      </c>
      <c r="G1418" s="173">
        <f>abs(Generate!H$5-F1418)</f>
        <v>1112.6505</v>
      </c>
    </row>
    <row r="1419">
      <c r="A1419" s="71" t="s">
        <v>64</v>
      </c>
      <c r="B1419" s="71">
        <v>0.5</v>
      </c>
      <c r="C1419" s="71">
        <v>2.0</v>
      </c>
      <c r="D1419" s="71">
        <v>1.5</v>
      </c>
      <c r="E1419" s="71">
        <v>1.0</v>
      </c>
      <c r="F1419" s="172">
        <f>vlookup(VLOOKUP(A1419,'Meal Plan Combinations'!A$5:E$17,2,false),indirect(I$1),2,false)*B1419+vlookup(VLOOKUP(A1419,'Meal Plan Combinations'!A$5:E$17,3,false),indirect(I$1),2,false)*C1419+vlookup(VLOOKUP(A1419,'Meal Plan Combinations'!A$5:E$17,4,false),indirect(I$1),2,false)*D1419+vlookup(VLOOKUP(A1419,'Meal Plan Combinations'!A$5:E$17,5,false),indirect(I$1),2,false)*E1419</f>
        <v>2091.1295</v>
      </c>
      <c r="G1419" s="173">
        <f>abs(Generate!H$5-F1419)</f>
        <v>978.8705</v>
      </c>
    </row>
    <row r="1420">
      <c r="A1420" s="71" t="s">
        <v>64</v>
      </c>
      <c r="B1420" s="71">
        <v>0.5</v>
      </c>
      <c r="C1420" s="71">
        <v>2.0</v>
      </c>
      <c r="D1420" s="71">
        <v>1.5</v>
      </c>
      <c r="E1420" s="71">
        <v>1.5</v>
      </c>
      <c r="F1420" s="172">
        <f>vlookup(VLOOKUP(A1420,'Meal Plan Combinations'!A$5:E$17,2,false),indirect(I$1),2,false)*B1420+vlookup(VLOOKUP(A1420,'Meal Plan Combinations'!A$5:E$17,3,false),indirect(I$1),2,false)*C1420+vlookup(VLOOKUP(A1420,'Meal Plan Combinations'!A$5:E$17,4,false),indirect(I$1),2,false)*D1420+vlookup(VLOOKUP(A1420,'Meal Plan Combinations'!A$5:E$17,5,false),indirect(I$1),2,false)*E1420</f>
        <v>2224.9095</v>
      </c>
      <c r="G1420" s="173">
        <f>abs(Generate!H$5-F1420)</f>
        <v>845.0905</v>
      </c>
    </row>
    <row r="1421">
      <c r="A1421" s="71" t="s">
        <v>64</v>
      </c>
      <c r="B1421" s="71">
        <v>0.5</v>
      </c>
      <c r="C1421" s="71">
        <v>2.0</v>
      </c>
      <c r="D1421" s="71">
        <v>1.5</v>
      </c>
      <c r="E1421" s="71">
        <v>2.0</v>
      </c>
      <c r="F1421" s="172">
        <f>vlookup(VLOOKUP(A1421,'Meal Plan Combinations'!A$5:E$17,2,false),indirect(I$1),2,false)*B1421+vlookup(VLOOKUP(A1421,'Meal Plan Combinations'!A$5:E$17,3,false),indirect(I$1),2,false)*C1421+vlookup(VLOOKUP(A1421,'Meal Plan Combinations'!A$5:E$17,4,false),indirect(I$1),2,false)*D1421+vlookup(VLOOKUP(A1421,'Meal Plan Combinations'!A$5:E$17,5,false),indirect(I$1),2,false)*E1421</f>
        <v>2358.6895</v>
      </c>
      <c r="G1421" s="173">
        <f>abs(Generate!H$5-F1421)</f>
        <v>711.3105</v>
      </c>
    </row>
    <row r="1422">
      <c r="A1422" s="71" t="s">
        <v>64</v>
      </c>
      <c r="B1422" s="71">
        <v>0.5</v>
      </c>
      <c r="C1422" s="71">
        <v>2.0</v>
      </c>
      <c r="D1422" s="71">
        <v>1.5</v>
      </c>
      <c r="E1422" s="71">
        <v>2.5</v>
      </c>
      <c r="F1422" s="172">
        <f>vlookup(VLOOKUP(A1422,'Meal Plan Combinations'!A$5:E$17,2,false),indirect(I$1),2,false)*B1422+vlookup(VLOOKUP(A1422,'Meal Plan Combinations'!A$5:E$17,3,false),indirect(I$1),2,false)*C1422+vlookup(VLOOKUP(A1422,'Meal Plan Combinations'!A$5:E$17,4,false),indirect(I$1),2,false)*D1422+vlookup(VLOOKUP(A1422,'Meal Plan Combinations'!A$5:E$17,5,false),indirect(I$1),2,false)*E1422</f>
        <v>2492.4695</v>
      </c>
      <c r="G1422" s="173">
        <f>abs(Generate!H$5-F1422)</f>
        <v>577.5305</v>
      </c>
    </row>
    <row r="1423">
      <c r="A1423" s="71" t="s">
        <v>64</v>
      </c>
      <c r="B1423" s="71">
        <v>0.5</v>
      </c>
      <c r="C1423" s="71">
        <v>2.0</v>
      </c>
      <c r="D1423" s="71">
        <v>1.5</v>
      </c>
      <c r="E1423" s="71">
        <v>3.0</v>
      </c>
      <c r="F1423" s="172">
        <f>vlookup(VLOOKUP(A1423,'Meal Plan Combinations'!A$5:E$17,2,false),indirect(I$1),2,false)*B1423+vlookup(VLOOKUP(A1423,'Meal Plan Combinations'!A$5:E$17,3,false),indirect(I$1),2,false)*C1423+vlookup(VLOOKUP(A1423,'Meal Plan Combinations'!A$5:E$17,4,false),indirect(I$1),2,false)*D1423+vlookup(VLOOKUP(A1423,'Meal Plan Combinations'!A$5:E$17,5,false),indirect(I$1),2,false)*E1423</f>
        <v>2626.2495</v>
      </c>
      <c r="G1423" s="173">
        <f>abs(Generate!H$5-F1423)</f>
        <v>443.7505</v>
      </c>
    </row>
    <row r="1424">
      <c r="A1424" s="71" t="s">
        <v>64</v>
      </c>
      <c r="B1424" s="71">
        <v>0.5</v>
      </c>
      <c r="C1424" s="71">
        <v>2.0</v>
      </c>
      <c r="D1424" s="71">
        <v>2.0</v>
      </c>
      <c r="E1424" s="71">
        <v>0.5</v>
      </c>
      <c r="F1424" s="172">
        <f>vlookup(VLOOKUP(A1424,'Meal Plan Combinations'!A$5:E$17,2,false),indirect(I$1),2,false)*B1424+vlookup(VLOOKUP(A1424,'Meal Plan Combinations'!A$5:E$17,3,false),indirect(I$1),2,false)*C1424+vlookup(VLOOKUP(A1424,'Meal Plan Combinations'!A$5:E$17,4,false),indirect(I$1),2,false)*D1424+vlookup(VLOOKUP(A1424,'Meal Plan Combinations'!A$5:E$17,5,false),indirect(I$1),2,false)*E1424</f>
        <v>2180.1945</v>
      </c>
      <c r="G1424" s="173">
        <f>abs(Generate!H$5-F1424)</f>
        <v>889.8055</v>
      </c>
    </row>
    <row r="1425">
      <c r="A1425" s="71" t="s">
        <v>64</v>
      </c>
      <c r="B1425" s="71">
        <v>0.5</v>
      </c>
      <c r="C1425" s="71">
        <v>2.0</v>
      </c>
      <c r="D1425" s="71">
        <v>2.0</v>
      </c>
      <c r="E1425" s="71">
        <v>1.0</v>
      </c>
      <c r="F1425" s="172">
        <f>vlookup(VLOOKUP(A1425,'Meal Plan Combinations'!A$5:E$17,2,false),indirect(I$1),2,false)*B1425+vlookup(VLOOKUP(A1425,'Meal Plan Combinations'!A$5:E$17,3,false),indirect(I$1),2,false)*C1425+vlookup(VLOOKUP(A1425,'Meal Plan Combinations'!A$5:E$17,4,false),indirect(I$1),2,false)*D1425+vlookup(VLOOKUP(A1425,'Meal Plan Combinations'!A$5:E$17,5,false),indirect(I$1),2,false)*E1425</f>
        <v>2313.9745</v>
      </c>
      <c r="G1425" s="173">
        <f>abs(Generate!H$5-F1425)</f>
        <v>756.0255</v>
      </c>
    </row>
    <row r="1426">
      <c r="A1426" s="71" t="s">
        <v>64</v>
      </c>
      <c r="B1426" s="71">
        <v>0.5</v>
      </c>
      <c r="C1426" s="71">
        <v>2.0</v>
      </c>
      <c r="D1426" s="71">
        <v>2.0</v>
      </c>
      <c r="E1426" s="71">
        <v>1.5</v>
      </c>
      <c r="F1426" s="172">
        <f>vlookup(VLOOKUP(A1426,'Meal Plan Combinations'!A$5:E$17,2,false),indirect(I$1),2,false)*B1426+vlookup(VLOOKUP(A1426,'Meal Plan Combinations'!A$5:E$17,3,false),indirect(I$1),2,false)*C1426+vlookup(VLOOKUP(A1426,'Meal Plan Combinations'!A$5:E$17,4,false),indirect(I$1),2,false)*D1426+vlookup(VLOOKUP(A1426,'Meal Plan Combinations'!A$5:E$17,5,false),indirect(I$1),2,false)*E1426</f>
        <v>2447.7545</v>
      </c>
      <c r="G1426" s="173">
        <f>abs(Generate!H$5-F1426)</f>
        <v>622.2455</v>
      </c>
    </row>
    <row r="1427">
      <c r="A1427" s="71" t="s">
        <v>64</v>
      </c>
      <c r="B1427" s="71">
        <v>0.5</v>
      </c>
      <c r="C1427" s="71">
        <v>2.0</v>
      </c>
      <c r="D1427" s="71">
        <v>2.0</v>
      </c>
      <c r="E1427" s="71">
        <v>2.0</v>
      </c>
      <c r="F1427" s="172">
        <f>vlookup(VLOOKUP(A1427,'Meal Plan Combinations'!A$5:E$17,2,false),indirect(I$1),2,false)*B1427+vlookup(VLOOKUP(A1427,'Meal Plan Combinations'!A$5:E$17,3,false),indirect(I$1),2,false)*C1427+vlookup(VLOOKUP(A1427,'Meal Plan Combinations'!A$5:E$17,4,false),indirect(I$1),2,false)*D1427+vlookup(VLOOKUP(A1427,'Meal Plan Combinations'!A$5:E$17,5,false),indirect(I$1),2,false)*E1427</f>
        <v>2581.5345</v>
      </c>
      <c r="G1427" s="173">
        <f>abs(Generate!H$5-F1427)</f>
        <v>488.4655</v>
      </c>
    </row>
    <row r="1428">
      <c r="A1428" s="71" t="s">
        <v>64</v>
      </c>
      <c r="B1428" s="71">
        <v>0.5</v>
      </c>
      <c r="C1428" s="71">
        <v>2.0</v>
      </c>
      <c r="D1428" s="71">
        <v>2.0</v>
      </c>
      <c r="E1428" s="71">
        <v>2.5</v>
      </c>
      <c r="F1428" s="172">
        <f>vlookup(VLOOKUP(A1428,'Meal Plan Combinations'!A$5:E$17,2,false),indirect(I$1),2,false)*B1428+vlookup(VLOOKUP(A1428,'Meal Plan Combinations'!A$5:E$17,3,false),indirect(I$1),2,false)*C1428+vlookup(VLOOKUP(A1428,'Meal Plan Combinations'!A$5:E$17,4,false),indirect(I$1),2,false)*D1428+vlookup(VLOOKUP(A1428,'Meal Plan Combinations'!A$5:E$17,5,false),indirect(I$1),2,false)*E1428</f>
        <v>2715.3145</v>
      </c>
      <c r="G1428" s="173">
        <f>abs(Generate!H$5-F1428)</f>
        <v>354.6855</v>
      </c>
    </row>
    <row r="1429">
      <c r="A1429" s="71" t="s">
        <v>64</v>
      </c>
      <c r="B1429" s="71">
        <v>0.5</v>
      </c>
      <c r="C1429" s="71">
        <v>2.0</v>
      </c>
      <c r="D1429" s="71">
        <v>2.0</v>
      </c>
      <c r="E1429" s="71">
        <v>3.0</v>
      </c>
      <c r="F1429" s="172">
        <f>vlookup(VLOOKUP(A1429,'Meal Plan Combinations'!A$5:E$17,2,false),indirect(I$1),2,false)*B1429+vlookup(VLOOKUP(A1429,'Meal Plan Combinations'!A$5:E$17,3,false),indirect(I$1),2,false)*C1429+vlookup(VLOOKUP(A1429,'Meal Plan Combinations'!A$5:E$17,4,false),indirect(I$1),2,false)*D1429+vlookup(VLOOKUP(A1429,'Meal Plan Combinations'!A$5:E$17,5,false),indirect(I$1),2,false)*E1429</f>
        <v>2849.0945</v>
      </c>
      <c r="G1429" s="173">
        <f>abs(Generate!H$5-F1429)</f>
        <v>220.9055</v>
      </c>
    </row>
    <row r="1430">
      <c r="A1430" s="71" t="s">
        <v>64</v>
      </c>
      <c r="B1430" s="71">
        <v>0.5</v>
      </c>
      <c r="C1430" s="71">
        <v>2.0</v>
      </c>
      <c r="D1430" s="71">
        <v>2.5</v>
      </c>
      <c r="E1430" s="71">
        <v>0.5</v>
      </c>
      <c r="F1430" s="172">
        <f>vlookup(VLOOKUP(A1430,'Meal Plan Combinations'!A$5:E$17,2,false),indirect(I$1),2,false)*B1430+vlookup(VLOOKUP(A1430,'Meal Plan Combinations'!A$5:E$17,3,false),indirect(I$1),2,false)*C1430+vlookup(VLOOKUP(A1430,'Meal Plan Combinations'!A$5:E$17,4,false),indirect(I$1),2,false)*D1430+vlookup(VLOOKUP(A1430,'Meal Plan Combinations'!A$5:E$17,5,false),indirect(I$1),2,false)*E1430</f>
        <v>2403.0395</v>
      </c>
      <c r="G1430" s="173">
        <f>abs(Generate!H$5-F1430)</f>
        <v>666.9605</v>
      </c>
    </row>
    <row r="1431">
      <c r="A1431" s="71" t="s">
        <v>64</v>
      </c>
      <c r="B1431" s="71">
        <v>0.5</v>
      </c>
      <c r="C1431" s="71">
        <v>2.0</v>
      </c>
      <c r="D1431" s="71">
        <v>2.5</v>
      </c>
      <c r="E1431" s="71">
        <v>1.0</v>
      </c>
      <c r="F1431" s="172">
        <f>vlookup(VLOOKUP(A1431,'Meal Plan Combinations'!A$5:E$17,2,false),indirect(I$1),2,false)*B1431+vlookup(VLOOKUP(A1431,'Meal Plan Combinations'!A$5:E$17,3,false),indirect(I$1),2,false)*C1431+vlookup(VLOOKUP(A1431,'Meal Plan Combinations'!A$5:E$17,4,false),indirect(I$1),2,false)*D1431+vlookup(VLOOKUP(A1431,'Meal Plan Combinations'!A$5:E$17,5,false),indirect(I$1),2,false)*E1431</f>
        <v>2536.8195</v>
      </c>
      <c r="G1431" s="173">
        <f>abs(Generate!H$5-F1431)</f>
        <v>533.1805</v>
      </c>
    </row>
    <row r="1432">
      <c r="A1432" s="71" t="s">
        <v>64</v>
      </c>
      <c r="B1432" s="71">
        <v>0.5</v>
      </c>
      <c r="C1432" s="71">
        <v>2.0</v>
      </c>
      <c r="D1432" s="71">
        <v>2.5</v>
      </c>
      <c r="E1432" s="71">
        <v>1.5</v>
      </c>
      <c r="F1432" s="172">
        <f>vlookup(VLOOKUP(A1432,'Meal Plan Combinations'!A$5:E$17,2,false),indirect(I$1),2,false)*B1432+vlookup(VLOOKUP(A1432,'Meal Plan Combinations'!A$5:E$17,3,false),indirect(I$1),2,false)*C1432+vlookup(VLOOKUP(A1432,'Meal Plan Combinations'!A$5:E$17,4,false),indirect(I$1),2,false)*D1432+vlookup(VLOOKUP(A1432,'Meal Plan Combinations'!A$5:E$17,5,false),indirect(I$1),2,false)*E1432</f>
        <v>2670.5995</v>
      </c>
      <c r="G1432" s="173">
        <f>abs(Generate!H$5-F1432)</f>
        <v>399.4005</v>
      </c>
    </row>
    <row r="1433">
      <c r="A1433" s="71" t="s">
        <v>64</v>
      </c>
      <c r="B1433" s="71">
        <v>0.5</v>
      </c>
      <c r="C1433" s="71">
        <v>2.0</v>
      </c>
      <c r="D1433" s="71">
        <v>2.5</v>
      </c>
      <c r="E1433" s="71">
        <v>2.0</v>
      </c>
      <c r="F1433" s="172">
        <f>vlookup(VLOOKUP(A1433,'Meal Plan Combinations'!A$5:E$17,2,false),indirect(I$1),2,false)*B1433+vlookup(VLOOKUP(A1433,'Meal Plan Combinations'!A$5:E$17,3,false),indirect(I$1),2,false)*C1433+vlookup(VLOOKUP(A1433,'Meal Plan Combinations'!A$5:E$17,4,false),indirect(I$1),2,false)*D1433+vlookup(VLOOKUP(A1433,'Meal Plan Combinations'!A$5:E$17,5,false),indirect(I$1),2,false)*E1433</f>
        <v>2804.3795</v>
      </c>
      <c r="G1433" s="173">
        <f>abs(Generate!H$5-F1433)</f>
        <v>265.6205</v>
      </c>
    </row>
    <row r="1434">
      <c r="A1434" s="71" t="s">
        <v>64</v>
      </c>
      <c r="B1434" s="71">
        <v>0.5</v>
      </c>
      <c r="C1434" s="71">
        <v>2.0</v>
      </c>
      <c r="D1434" s="71">
        <v>2.5</v>
      </c>
      <c r="E1434" s="71">
        <v>2.5</v>
      </c>
      <c r="F1434" s="172">
        <f>vlookup(VLOOKUP(A1434,'Meal Plan Combinations'!A$5:E$17,2,false),indirect(I$1),2,false)*B1434+vlookup(VLOOKUP(A1434,'Meal Plan Combinations'!A$5:E$17,3,false),indirect(I$1),2,false)*C1434+vlookup(VLOOKUP(A1434,'Meal Plan Combinations'!A$5:E$17,4,false),indirect(I$1),2,false)*D1434+vlookup(VLOOKUP(A1434,'Meal Plan Combinations'!A$5:E$17,5,false),indirect(I$1),2,false)*E1434</f>
        <v>2938.1595</v>
      </c>
      <c r="G1434" s="173">
        <f>abs(Generate!H$5-F1434)</f>
        <v>131.8405</v>
      </c>
    </row>
    <row r="1435">
      <c r="A1435" s="71" t="s">
        <v>64</v>
      </c>
      <c r="B1435" s="71">
        <v>0.5</v>
      </c>
      <c r="C1435" s="71">
        <v>2.0</v>
      </c>
      <c r="D1435" s="71">
        <v>2.5</v>
      </c>
      <c r="E1435" s="71">
        <v>3.0</v>
      </c>
      <c r="F1435" s="172">
        <f>vlookup(VLOOKUP(A1435,'Meal Plan Combinations'!A$5:E$17,2,false),indirect(I$1),2,false)*B1435+vlookup(VLOOKUP(A1435,'Meal Plan Combinations'!A$5:E$17,3,false),indirect(I$1),2,false)*C1435+vlookup(VLOOKUP(A1435,'Meal Plan Combinations'!A$5:E$17,4,false),indirect(I$1),2,false)*D1435+vlookup(VLOOKUP(A1435,'Meal Plan Combinations'!A$5:E$17,5,false),indirect(I$1),2,false)*E1435</f>
        <v>3071.9395</v>
      </c>
      <c r="G1435" s="173">
        <f>abs(Generate!H$5-F1435)</f>
        <v>1.9395</v>
      </c>
    </row>
    <row r="1436">
      <c r="A1436" s="71" t="s">
        <v>64</v>
      </c>
      <c r="B1436" s="71">
        <v>0.5</v>
      </c>
      <c r="C1436" s="71">
        <v>2.0</v>
      </c>
      <c r="D1436" s="71">
        <v>3.0</v>
      </c>
      <c r="E1436" s="71">
        <v>0.5</v>
      </c>
      <c r="F1436" s="172">
        <f>vlookup(VLOOKUP(A1436,'Meal Plan Combinations'!A$5:E$17,2,false),indirect(I$1),2,false)*B1436+vlookup(VLOOKUP(A1436,'Meal Plan Combinations'!A$5:E$17,3,false),indirect(I$1),2,false)*C1436+vlookup(VLOOKUP(A1436,'Meal Plan Combinations'!A$5:E$17,4,false),indirect(I$1),2,false)*D1436+vlookup(VLOOKUP(A1436,'Meal Plan Combinations'!A$5:E$17,5,false),indirect(I$1),2,false)*E1436</f>
        <v>2625.8845</v>
      </c>
      <c r="G1436" s="173">
        <f>abs(Generate!H$5-F1436)</f>
        <v>444.1155</v>
      </c>
    </row>
    <row r="1437">
      <c r="A1437" s="71" t="s">
        <v>64</v>
      </c>
      <c r="B1437" s="71">
        <v>0.5</v>
      </c>
      <c r="C1437" s="71">
        <v>2.0</v>
      </c>
      <c r="D1437" s="71">
        <v>3.0</v>
      </c>
      <c r="E1437" s="71">
        <v>1.0</v>
      </c>
      <c r="F1437" s="172">
        <f>vlookup(VLOOKUP(A1437,'Meal Plan Combinations'!A$5:E$17,2,false),indirect(I$1),2,false)*B1437+vlookup(VLOOKUP(A1437,'Meal Plan Combinations'!A$5:E$17,3,false),indirect(I$1),2,false)*C1437+vlookup(VLOOKUP(A1437,'Meal Plan Combinations'!A$5:E$17,4,false),indirect(I$1),2,false)*D1437+vlookup(VLOOKUP(A1437,'Meal Plan Combinations'!A$5:E$17,5,false),indirect(I$1),2,false)*E1437</f>
        <v>2759.6645</v>
      </c>
      <c r="G1437" s="173">
        <f>abs(Generate!H$5-F1437)</f>
        <v>310.3355</v>
      </c>
    </row>
    <row r="1438">
      <c r="A1438" s="71" t="s">
        <v>64</v>
      </c>
      <c r="B1438" s="71">
        <v>0.5</v>
      </c>
      <c r="C1438" s="71">
        <v>2.0</v>
      </c>
      <c r="D1438" s="71">
        <v>3.0</v>
      </c>
      <c r="E1438" s="71">
        <v>1.5</v>
      </c>
      <c r="F1438" s="172">
        <f>vlookup(VLOOKUP(A1438,'Meal Plan Combinations'!A$5:E$17,2,false),indirect(I$1),2,false)*B1438+vlookup(VLOOKUP(A1438,'Meal Plan Combinations'!A$5:E$17,3,false),indirect(I$1),2,false)*C1438+vlookup(VLOOKUP(A1438,'Meal Plan Combinations'!A$5:E$17,4,false),indirect(I$1),2,false)*D1438+vlookup(VLOOKUP(A1438,'Meal Plan Combinations'!A$5:E$17,5,false),indirect(I$1),2,false)*E1438</f>
        <v>2893.4445</v>
      </c>
      <c r="G1438" s="173">
        <f>abs(Generate!H$5-F1438)</f>
        <v>176.5555</v>
      </c>
    </row>
    <row r="1439">
      <c r="A1439" s="71" t="s">
        <v>64</v>
      </c>
      <c r="B1439" s="71">
        <v>0.5</v>
      </c>
      <c r="C1439" s="71">
        <v>2.0</v>
      </c>
      <c r="D1439" s="71">
        <v>3.0</v>
      </c>
      <c r="E1439" s="71">
        <v>2.0</v>
      </c>
      <c r="F1439" s="172">
        <f>vlookup(VLOOKUP(A1439,'Meal Plan Combinations'!A$5:E$17,2,false),indirect(I$1),2,false)*B1439+vlookup(VLOOKUP(A1439,'Meal Plan Combinations'!A$5:E$17,3,false),indirect(I$1),2,false)*C1439+vlookup(VLOOKUP(A1439,'Meal Plan Combinations'!A$5:E$17,4,false),indirect(I$1),2,false)*D1439+vlookup(VLOOKUP(A1439,'Meal Plan Combinations'!A$5:E$17,5,false),indirect(I$1),2,false)*E1439</f>
        <v>3027.2245</v>
      </c>
      <c r="G1439" s="173">
        <f>abs(Generate!H$5-F1439)</f>
        <v>42.7755</v>
      </c>
    </row>
    <row r="1440">
      <c r="A1440" s="71" t="s">
        <v>64</v>
      </c>
      <c r="B1440" s="71">
        <v>0.5</v>
      </c>
      <c r="C1440" s="71">
        <v>2.0</v>
      </c>
      <c r="D1440" s="71">
        <v>3.0</v>
      </c>
      <c r="E1440" s="71">
        <v>2.5</v>
      </c>
      <c r="F1440" s="172">
        <f>vlookup(VLOOKUP(A1440,'Meal Plan Combinations'!A$5:E$17,2,false),indirect(I$1),2,false)*B1440+vlookup(VLOOKUP(A1440,'Meal Plan Combinations'!A$5:E$17,3,false),indirect(I$1),2,false)*C1440+vlookup(VLOOKUP(A1440,'Meal Plan Combinations'!A$5:E$17,4,false),indirect(I$1),2,false)*D1440+vlookup(VLOOKUP(A1440,'Meal Plan Combinations'!A$5:E$17,5,false),indirect(I$1),2,false)*E1440</f>
        <v>3161.0045</v>
      </c>
      <c r="G1440" s="173">
        <f>abs(Generate!H$5-F1440)</f>
        <v>91.0045</v>
      </c>
    </row>
    <row r="1441">
      <c r="A1441" s="71" t="s">
        <v>64</v>
      </c>
      <c r="B1441" s="71">
        <v>0.5</v>
      </c>
      <c r="C1441" s="71">
        <v>2.0</v>
      </c>
      <c r="D1441" s="71">
        <v>3.0</v>
      </c>
      <c r="E1441" s="71">
        <v>3.0</v>
      </c>
      <c r="F1441" s="172">
        <f>vlookup(VLOOKUP(A1441,'Meal Plan Combinations'!A$5:E$17,2,false),indirect(I$1),2,false)*B1441+vlookup(VLOOKUP(A1441,'Meal Plan Combinations'!A$5:E$17,3,false),indirect(I$1),2,false)*C1441+vlookup(VLOOKUP(A1441,'Meal Plan Combinations'!A$5:E$17,4,false),indirect(I$1),2,false)*D1441+vlookup(VLOOKUP(A1441,'Meal Plan Combinations'!A$5:E$17,5,false),indirect(I$1),2,false)*E1441</f>
        <v>3294.7845</v>
      </c>
      <c r="G1441" s="173">
        <f>abs(Generate!H$5-F1441)</f>
        <v>224.7845</v>
      </c>
    </row>
    <row r="1442">
      <c r="A1442" s="71" t="s">
        <v>64</v>
      </c>
      <c r="B1442" s="71">
        <v>0.5</v>
      </c>
      <c r="C1442" s="71">
        <v>2.5</v>
      </c>
      <c r="D1442" s="71">
        <v>0.5</v>
      </c>
      <c r="E1442" s="71">
        <v>0.5</v>
      </c>
      <c r="F1442" s="172">
        <f>vlookup(VLOOKUP(A1442,'Meal Plan Combinations'!A$5:E$17,2,false),indirect(I$1),2,false)*B1442+vlookup(VLOOKUP(A1442,'Meal Plan Combinations'!A$5:E$17,3,false),indirect(I$1),2,false)*C1442+vlookup(VLOOKUP(A1442,'Meal Plan Combinations'!A$5:E$17,4,false),indirect(I$1),2,false)*D1442+vlookup(VLOOKUP(A1442,'Meal Plan Combinations'!A$5:E$17,5,false),indirect(I$1),2,false)*E1442</f>
        <v>1764.2645</v>
      </c>
      <c r="G1442" s="173">
        <f>abs(Generate!H$5-F1442)</f>
        <v>1305.7355</v>
      </c>
    </row>
    <row r="1443">
      <c r="A1443" s="71" t="s">
        <v>64</v>
      </c>
      <c r="B1443" s="71">
        <v>0.5</v>
      </c>
      <c r="C1443" s="71">
        <v>2.5</v>
      </c>
      <c r="D1443" s="71">
        <v>0.5</v>
      </c>
      <c r="E1443" s="71">
        <v>1.0</v>
      </c>
      <c r="F1443" s="172">
        <f>vlookup(VLOOKUP(A1443,'Meal Plan Combinations'!A$5:E$17,2,false),indirect(I$1),2,false)*B1443+vlookup(VLOOKUP(A1443,'Meal Plan Combinations'!A$5:E$17,3,false),indirect(I$1),2,false)*C1443+vlookup(VLOOKUP(A1443,'Meal Plan Combinations'!A$5:E$17,4,false),indirect(I$1),2,false)*D1443+vlookup(VLOOKUP(A1443,'Meal Plan Combinations'!A$5:E$17,5,false),indirect(I$1),2,false)*E1443</f>
        <v>1898.0445</v>
      </c>
      <c r="G1443" s="173">
        <f>abs(Generate!H$5-F1443)</f>
        <v>1171.9555</v>
      </c>
    </row>
    <row r="1444">
      <c r="A1444" s="71" t="s">
        <v>64</v>
      </c>
      <c r="B1444" s="71">
        <v>0.5</v>
      </c>
      <c r="C1444" s="71">
        <v>2.5</v>
      </c>
      <c r="D1444" s="71">
        <v>0.5</v>
      </c>
      <c r="E1444" s="71">
        <v>1.5</v>
      </c>
      <c r="F1444" s="172">
        <f>vlookup(VLOOKUP(A1444,'Meal Plan Combinations'!A$5:E$17,2,false),indirect(I$1),2,false)*B1444+vlookup(VLOOKUP(A1444,'Meal Plan Combinations'!A$5:E$17,3,false),indirect(I$1),2,false)*C1444+vlookup(VLOOKUP(A1444,'Meal Plan Combinations'!A$5:E$17,4,false),indirect(I$1),2,false)*D1444+vlookup(VLOOKUP(A1444,'Meal Plan Combinations'!A$5:E$17,5,false),indirect(I$1),2,false)*E1444</f>
        <v>2031.8245</v>
      </c>
      <c r="G1444" s="173">
        <f>abs(Generate!H$5-F1444)</f>
        <v>1038.1755</v>
      </c>
    </row>
    <row r="1445">
      <c r="A1445" s="71" t="s">
        <v>64</v>
      </c>
      <c r="B1445" s="71">
        <v>0.5</v>
      </c>
      <c r="C1445" s="71">
        <v>2.5</v>
      </c>
      <c r="D1445" s="71">
        <v>0.5</v>
      </c>
      <c r="E1445" s="71">
        <v>2.0</v>
      </c>
      <c r="F1445" s="172">
        <f>vlookup(VLOOKUP(A1445,'Meal Plan Combinations'!A$5:E$17,2,false),indirect(I$1),2,false)*B1445+vlookup(VLOOKUP(A1445,'Meal Plan Combinations'!A$5:E$17,3,false),indirect(I$1),2,false)*C1445+vlookup(VLOOKUP(A1445,'Meal Plan Combinations'!A$5:E$17,4,false),indirect(I$1),2,false)*D1445+vlookup(VLOOKUP(A1445,'Meal Plan Combinations'!A$5:E$17,5,false),indirect(I$1),2,false)*E1445</f>
        <v>2165.6045</v>
      </c>
      <c r="G1445" s="173">
        <f>abs(Generate!H$5-F1445)</f>
        <v>904.3955</v>
      </c>
    </row>
    <row r="1446">
      <c r="A1446" s="71" t="s">
        <v>64</v>
      </c>
      <c r="B1446" s="71">
        <v>0.5</v>
      </c>
      <c r="C1446" s="71">
        <v>2.5</v>
      </c>
      <c r="D1446" s="71">
        <v>0.5</v>
      </c>
      <c r="E1446" s="71">
        <v>2.5</v>
      </c>
      <c r="F1446" s="172">
        <f>vlookup(VLOOKUP(A1446,'Meal Plan Combinations'!A$5:E$17,2,false),indirect(I$1),2,false)*B1446+vlookup(VLOOKUP(A1446,'Meal Plan Combinations'!A$5:E$17,3,false),indirect(I$1),2,false)*C1446+vlookup(VLOOKUP(A1446,'Meal Plan Combinations'!A$5:E$17,4,false),indirect(I$1),2,false)*D1446+vlookup(VLOOKUP(A1446,'Meal Plan Combinations'!A$5:E$17,5,false),indirect(I$1),2,false)*E1446</f>
        <v>2299.3845</v>
      </c>
      <c r="G1446" s="173">
        <f>abs(Generate!H$5-F1446)</f>
        <v>770.6155</v>
      </c>
    </row>
    <row r="1447">
      <c r="A1447" s="71" t="s">
        <v>64</v>
      </c>
      <c r="B1447" s="71">
        <v>0.5</v>
      </c>
      <c r="C1447" s="71">
        <v>2.5</v>
      </c>
      <c r="D1447" s="71">
        <v>0.5</v>
      </c>
      <c r="E1447" s="71">
        <v>3.0</v>
      </c>
      <c r="F1447" s="172">
        <f>vlookup(VLOOKUP(A1447,'Meal Plan Combinations'!A$5:E$17,2,false),indirect(I$1),2,false)*B1447+vlookup(VLOOKUP(A1447,'Meal Plan Combinations'!A$5:E$17,3,false),indirect(I$1),2,false)*C1447+vlookup(VLOOKUP(A1447,'Meal Plan Combinations'!A$5:E$17,4,false),indirect(I$1),2,false)*D1447+vlookup(VLOOKUP(A1447,'Meal Plan Combinations'!A$5:E$17,5,false),indirect(I$1),2,false)*E1447</f>
        <v>2433.1645</v>
      </c>
      <c r="G1447" s="173">
        <f>abs(Generate!H$5-F1447)</f>
        <v>636.8355</v>
      </c>
    </row>
    <row r="1448">
      <c r="A1448" s="71" t="s">
        <v>64</v>
      </c>
      <c r="B1448" s="71">
        <v>0.5</v>
      </c>
      <c r="C1448" s="71">
        <v>2.5</v>
      </c>
      <c r="D1448" s="71">
        <v>1.0</v>
      </c>
      <c r="E1448" s="71">
        <v>0.5</v>
      </c>
      <c r="F1448" s="172">
        <f>vlookup(VLOOKUP(A1448,'Meal Plan Combinations'!A$5:E$17,2,false),indirect(I$1),2,false)*B1448+vlookup(VLOOKUP(A1448,'Meal Plan Combinations'!A$5:E$17,3,false),indirect(I$1),2,false)*C1448+vlookup(VLOOKUP(A1448,'Meal Plan Combinations'!A$5:E$17,4,false),indirect(I$1),2,false)*D1448+vlookup(VLOOKUP(A1448,'Meal Plan Combinations'!A$5:E$17,5,false),indirect(I$1),2,false)*E1448</f>
        <v>1987.1095</v>
      </c>
      <c r="G1448" s="173">
        <f>abs(Generate!H$5-F1448)</f>
        <v>1082.8905</v>
      </c>
    </row>
    <row r="1449">
      <c r="A1449" s="71" t="s">
        <v>64</v>
      </c>
      <c r="B1449" s="71">
        <v>0.5</v>
      </c>
      <c r="C1449" s="71">
        <v>2.5</v>
      </c>
      <c r="D1449" s="71">
        <v>1.0</v>
      </c>
      <c r="E1449" s="71">
        <v>1.0</v>
      </c>
      <c r="F1449" s="172">
        <f>vlookup(VLOOKUP(A1449,'Meal Plan Combinations'!A$5:E$17,2,false),indirect(I$1),2,false)*B1449+vlookup(VLOOKUP(A1449,'Meal Plan Combinations'!A$5:E$17,3,false),indirect(I$1),2,false)*C1449+vlookup(VLOOKUP(A1449,'Meal Plan Combinations'!A$5:E$17,4,false),indirect(I$1),2,false)*D1449+vlookup(VLOOKUP(A1449,'Meal Plan Combinations'!A$5:E$17,5,false),indirect(I$1),2,false)*E1449</f>
        <v>2120.8895</v>
      </c>
      <c r="G1449" s="173">
        <f>abs(Generate!H$5-F1449)</f>
        <v>949.1105</v>
      </c>
    </row>
    <row r="1450">
      <c r="A1450" s="71" t="s">
        <v>64</v>
      </c>
      <c r="B1450" s="71">
        <v>0.5</v>
      </c>
      <c r="C1450" s="71">
        <v>2.5</v>
      </c>
      <c r="D1450" s="71">
        <v>1.0</v>
      </c>
      <c r="E1450" s="71">
        <v>1.5</v>
      </c>
      <c r="F1450" s="172">
        <f>vlookup(VLOOKUP(A1450,'Meal Plan Combinations'!A$5:E$17,2,false),indirect(I$1),2,false)*B1450+vlookup(VLOOKUP(A1450,'Meal Plan Combinations'!A$5:E$17,3,false),indirect(I$1),2,false)*C1450+vlookup(VLOOKUP(A1450,'Meal Plan Combinations'!A$5:E$17,4,false),indirect(I$1),2,false)*D1450+vlookup(VLOOKUP(A1450,'Meal Plan Combinations'!A$5:E$17,5,false),indirect(I$1),2,false)*E1450</f>
        <v>2254.6695</v>
      </c>
      <c r="G1450" s="173">
        <f>abs(Generate!H$5-F1450)</f>
        <v>815.3305</v>
      </c>
    </row>
    <row r="1451">
      <c r="A1451" s="71" t="s">
        <v>64</v>
      </c>
      <c r="B1451" s="71">
        <v>0.5</v>
      </c>
      <c r="C1451" s="71">
        <v>2.5</v>
      </c>
      <c r="D1451" s="71">
        <v>1.0</v>
      </c>
      <c r="E1451" s="71">
        <v>2.0</v>
      </c>
      <c r="F1451" s="172">
        <f>vlookup(VLOOKUP(A1451,'Meal Plan Combinations'!A$5:E$17,2,false),indirect(I$1),2,false)*B1451+vlookup(VLOOKUP(A1451,'Meal Plan Combinations'!A$5:E$17,3,false),indirect(I$1),2,false)*C1451+vlookup(VLOOKUP(A1451,'Meal Plan Combinations'!A$5:E$17,4,false),indirect(I$1),2,false)*D1451+vlookup(VLOOKUP(A1451,'Meal Plan Combinations'!A$5:E$17,5,false),indirect(I$1),2,false)*E1451</f>
        <v>2388.4495</v>
      </c>
      <c r="G1451" s="173">
        <f>abs(Generate!H$5-F1451)</f>
        <v>681.5505</v>
      </c>
    </row>
    <row r="1452">
      <c r="A1452" s="71" t="s">
        <v>64</v>
      </c>
      <c r="B1452" s="71">
        <v>0.5</v>
      </c>
      <c r="C1452" s="71">
        <v>2.5</v>
      </c>
      <c r="D1452" s="71">
        <v>1.0</v>
      </c>
      <c r="E1452" s="71">
        <v>2.5</v>
      </c>
      <c r="F1452" s="172">
        <f>vlookup(VLOOKUP(A1452,'Meal Plan Combinations'!A$5:E$17,2,false),indirect(I$1),2,false)*B1452+vlookup(VLOOKUP(A1452,'Meal Plan Combinations'!A$5:E$17,3,false),indirect(I$1),2,false)*C1452+vlookup(VLOOKUP(A1452,'Meal Plan Combinations'!A$5:E$17,4,false),indirect(I$1),2,false)*D1452+vlookup(VLOOKUP(A1452,'Meal Plan Combinations'!A$5:E$17,5,false),indirect(I$1),2,false)*E1452</f>
        <v>2522.2295</v>
      </c>
      <c r="G1452" s="173">
        <f>abs(Generate!H$5-F1452)</f>
        <v>547.7705</v>
      </c>
    </row>
    <row r="1453">
      <c r="A1453" s="71" t="s">
        <v>64</v>
      </c>
      <c r="B1453" s="71">
        <v>0.5</v>
      </c>
      <c r="C1453" s="71">
        <v>2.5</v>
      </c>
      <c r="D1453" s="71">
        <v>1.0</v>
      </c>
      <c r="E1453" s="71">
        <v>3.0</v>
      </c>
      <c r="F1453" s="172">
        <f>vlookup(VLOOKUP(A1453,'Meal Plan Combinations'!A$5:E$17,2,false),indirect(I$1),2,false)*B1453+vlookup(VLOOKUP(A1453,'Meal Plan Combinations'!A$5:E$17,3,false),indirect(I$1),2,false)*C1453+vlookup(VLOOKUP(A1453,'Meal Plan Combinations'!A$5:E$17,4,false),indirect(I$1),2,false)*D1453+vlookup(VLOOKUP(A1453,'Meal Plan Combinations'!A$5:E$17,5,false),indirect(I$1),2,false)*E1453</f>
        <v>2656.0095</v>
      </c>
      <c r="G1453" s="173">
        <f>abs(Generate!H$5-F1453)</f>
        <v>413.9905</v>
      </c>
    </row>
    <row r="1454">
      <c r="A1454" s="71" t="s">
        <v>64</v>
      </c>
      <c r="B1454" s="71">
        <v>0.5</v>
      </c>
      <c r="C1454" s="71">
        <v>2.5</v>
      </c>
      <c r="D1454" s="71">
        <v>1.5</v>
      </c>
      <c r="E1454" s="71">
        <v>0.5</v>
      </c>
      <c r="F1454" s="172">
        <f>vlookup(VLOOKUP(A1454,'Meal Plan Combinations'!A$5:E$17,2,false),indirect(I$1),2,false)*B1454+vlookup(VLOOKUP(A1454,'Meal Plan Combinations'!A$5:E$17,3,false),indirect(I$1),2,false)*C1454+vlookup(VLOOKUP(A1454,'Meal Plan Combinations'!A$5:E$17,4,false),indirect(I$1),2,false)*D1454+vlookup(VLOOKUP(A1454,'Meal Plan Combinations'!A$5:E$17,5,false),indirect(I$1),2,false)*E1454</f>
        <v>2209.9545</v>
      </c>
      <c r="G1454" s="173">
        <f>abs(Generate!H$5-F1454)</f>
        <v>860.0455</v>
      </c>
    </row>
    <row r="1455">
      <c r="A1455" s="71" t="s">
        <v>64</v>
      </c>
      <c r="B1455" s="71">
        <v>0.5</v>
      </c>
      <c r="C1455" s="71">
        <v>2.5</v>
      </c>
      <c r="D1455" s="71">
        <v>1.5</v>
      </c>
      <c r="E1455" s="71">
        <v>1.0</v>
      </c>
      <c r="F1455" s="172">
        <f>vlookup(VLOOKUP(A1455,'Meal Plan Combinations'!A$5:E$17,2,false),indirect(I$1),2,false)*B1455+vlookup(VLOOKUP(A1455,'Meal Plan Combinations'!A$5:E$17,3,false),indirect(I$1),2,false)*C1455+vlookup(VLOOKUP(A1455,'Meal Plan Combinations'!A$5:E$17,4,false),indirect(I$1),2,false)*D1455+vlookup(VLOOKUP(A1455,'Meal Plan Combinations'!A$5:E$17,5,false),indirect(I$1),2,false)*E1455</f>
        <v>2343.7345</v>
      </c>
      <c r="G1455" s="173">
        <f>abs(Generate!H$5-F1455)</f>
        <v>726.2655</v>
      </c>
    </row>
    <row r="1456">
      <c r="A1456" s="71" t="s">
        <v>64</v>
      </c>
      <c r="B1456" s="71">
        <v>0.5</v>
      </c>
      <c r="C1456" s="71">
        <v>2.5</v>
      </c>
      <c r="D1456" s="71">
        <v>1.5</v>
      </c>
      <c r="E1456" s="71">
        <v>1.5</v>
      </c>
      <c r="F1456" s="172">
        <f>vlookup(VLOOKUP(A1456,'Meal Plan Combinations'!A$5:E$17,2,false),indirect(I$1),2,false)*B1456+vlookup(VLOOKUP(A1456,'Meal Plan Combinations'!A$5:E$17,3,false),indirect(I$1),2,false)*C1456+vlookup(VLOOKUP(A1456,'Meal Plan Combinations'!A$5:E$17,4,false),indirect(I$1),2,false)*D1456+vlookup(VLOOKUP(A1456,'Meal Plan Combinations'!A$5:E$17,5,false),indirect(I$1),2,false)*E1456</f>
        <v>2477.5145</v>
      </c>
      <c r="G1456" s="173">
        <f>abs(Generate!H$5-F1456)</f>
        <v>592.4855</v>
      </c>
    </row>
    <row r="1457">
      <c r="A1457" s="71" t="s">
        <v>64</v>
      </c>
      <c r="B1457" s="71">
        <v>0.5</v>
      </c>
      <c r="C1457" s="71">
        <v>2.5</v>
      </c>
      <c r="D1457" s="71">
        <v>1.5</v>
      </c>
      <c r="E1457" s="71">
        <v>2.0</v>
      </c>
      <c r="F1457" s="172">
        <f>vlookup(VLOOKUP(A1457,'Meal Plan Combinations'!A$5:E$17,2,false),indirect(I$1),2,false)*B1457+vlookup(VLOOKUP(A1457,'Meal Plan Combinations'!A$5:E$17,3,false),indirect(I$1),2,false)*C1457+vlookup(VLOOKUP(A1457,'Meal Plan Combinations'!A$5:E$17,4,false),indirect(I$1),2,false)*D1457+vlookup(VLOOKUP(A1457,'Meal Plan Combinations'!A$5:E$17,5,false),indirect(I$1),2,false)*E1457</f>
        <v>2611.2945</v>
      </c>
      <c r="G1457" s="173">
        <f>abs(Generate!H$5-F1457)</f>
        <v>458.7055</v>
      </c>
    </row>
    <row r="1458">
      <c r="A1458" s="71" t="s">
        <v>64</v>
      </c>
      <c r="B1458" s="71">
        <v>0.5</v>
      </c>
      <c r="C1458" s="71">
        <v>2.5</v>
      </c>
      <c r="D1458" s="71">
        <v>1.5</v>
      </c>
      <c r="E1458" s="71">
        <v>2.5</v>
      </c>
      <c r="F1458" s="172">
        <f>vlookup(VLOOKUP(A1458,'Meal Plan Combinations'!A$5:E$17,2,false),indirect(I$1),2,false)*B1458+vlookup(VLOOKUP(A1458,'Meal Plan Combinations'!A$5:E$17,3,false),indirect(I$1),2,false)*C1458+vlookup(VLOOKUP(A1458,'Meal Plan Combinations'!A$5:E$17,4,false),indirect(I$1),2,false)*D1458+vlookup(VLOOKUP(A1458,'Meal Plan Combinations'!A$5:E$17,5,false),indirect(I$1),2,false)*E1458</f>
        <v>2745.0745</v>
      </c>
      <c r="G1458" s="173">
        <f>abs(Generate!H$5-F1458)</f>
        <v>324.9255</v>
      </c>
    </row>
    <row r="1459">
      <c r="A1459" s="71" t="s">
        <v>64</v>
      </c>
      <c r="B1459" s="71">
        <v>0.5</v>
      </c>
      <c r="C1459" s="71">
        <v>2.5</v>
      </c>
      <c r="D1459" s="71">
        <v>1.5</v>
      </c>
      <c r="E1459" s="71">
        <v>3.0</v>
      </c>
      <c r="F1459" s="172">
        <f>vlookup(VLOOKUP(A1459,'Meal Plan Combinations'!A$5:E$17,2,false),indirect(I$1),2,false)*B1459+vlookup(VLOOKUP(A1459,'Meal Plan Combinations'!A$5:E$17,3,false),indirect(I$1),2,false)*C1459+vlookup(VLOOKUP(A1459,'Meal Plan Combinations'!A$5:E$17,4,false),indirect(I$1),2,false)*D1459+vlookup(VLOOKUP(A1459,'Meal Plan Combinations'!A$5:E$17,5,false),indirect(I$1),2,false)*E1459</f>
        <v>2878.8545</v>
      </c>
      <c r="G1459" s="173">
        <f>abs(Generate!H$5-F1459)</f>
        <v>191.1455</v>
      </c>
    </row>
    <row r="1460">
      <c r="A1460" s="71" t="s">
        <v>64</v>
      </c>
      <c r="B1460" s="71">
        <v>0.5</v>
      </c>
      <c r="C1460" s="71">
        <v>2.5</v>
      </c>
      <c r="D1460" s="71">
        <v>2.0</v>
      </c>
      <c r="E1460" s="71">
        <v>0.5</v>
      </c>
      <c r="F1460" s="172">
        <f>vlookup(VLOOKUP(A1460,'Meal Plan Combinations'!A$5:E$17,2,false),indirect(I$1),2,false)*B1460+vlookup(VLOOKUP(A1460,'Meal Plan Combinations'!A$5:E$17,3,false),indirect(I$1),2,false)*C1460+vlookup(VLOOKUP(A1460,'Meal Plan Combinations'!A$5:E$17,4,false),indirect(I$1),2,false)*D1460+vlookup(VLOOKUP(A1460,'Meal Plan Combinations'!A$5:E$17,5,false),indirect(I$1),2,false)*E1460</f>
        <v>2432.7995</v>
      </c>
      <c r="G1460" s="173">
        <f>abs(Generate!H$5-F1460)</f>
        <v>637.2005</v>
      </c>
    </row>
    <row r="1461">
      <c r="A1461" s="71" t="s">
        <v>64</v>
      </c>
      <c r="B1461" s="71">
        <v>0.5</v>
      </c>
      <c r="C1461" s="71">
        <v>2.5</v>
      </c>
      <c r="D1461" s="71">
        <v>2.0</v>
      </c>
      <c r="E1461" s="71">
        <v>1.0</v>
      </c>
      <c r="F1461" s="172">
        <f>vlookup(VLOOKUP(A1461,'Meal Plan Combinations'!A$5:E$17,2,false),indirect(I$1),2,false)*B1461+vlookup(VLOOKUP(A1461,'Meal Plan Combinations'!A$5:E$17,3,false),indirect(I$1),2,false)*C1461+vlookup(VLOOKUP(A1461,'Meal Plan Combinations'!A$5:E$17,4,false),indirect(I$1),2,false)*D1461+vlookup(VLOOKUP(A1461,'Meal Plan Combinations'!A$5:E$17,5,false),indirect(I$1),2,false)*E1461</f>
        <v>2566.5795</v>
      </c>
      <c r="G1461" s="173">
        <f>abs(Generate!H$5-F1461)</f>
        <v>503.4205</v>
      </c>
    </row>
    <row r="1462">
      <c r="A1462" s="71" t="s">
        <v>64</v>
      </c>
      <c r="B1462" s="71">
        <v>0.5</v>
      </c>
      <c r="C1462" s="71">
        <v>2.5</v>
      </c>
      <c r="D1462" s="71">
        <v>2.0</v>
      </c>
      <c r="E1462" s="71">
        <v>1.5</v>
      </c>
      <c r="F1462" s="172">
        <f>vlookup(VLOOKUP(A1462,'Meal Plan Combinations'!A$5:E$17,2,false),indirect(I$1),2,false)*B1462+vlookup(VLOOKUP(A1462,'Meal Plan Combinations'!A$5:E$17,3,false),indirect(I$1),2,false)*C1462+vlookup(VLOOKUP(A1462,'Meal Plan Combinations'!A$5:E$17,4,false),indirect(I$1),2,false)*D1462+vlookup(VLOOKUP(A1462,'Meal Plan Combinations'!A$5:E$17,5,false),indirect(I$1),2,false)*E1462</f>
        <v>2700.3595</v>
      </c>
      <c r="G1462" s="173">
        <f>abs(Generate!H$5-F1462)</f>
        <v>369.6405</v>
      </c>
    </row>
    <row r="1463">
      <c r="A1463" s="71" t="s">
        <v>64</v>
      </c>
      <c r="B1463" s="71">
        <v>0.5</v>
      </c>
      <c r="C1463" s="71">
        <v>2.5</v>
      </c>
      <c r="D1463" s="71">
        <v>2.0</v>
      </c>
      <c r="E1463" s="71">
        <v>2.0</v>
      </c>
      <c r="F1463" s="172">
        <f>vlookup(VLOOKUP(A1463,'Meal Plan Combinations'!A$5:E$17,2,false),indirect(I$1),2,false)*B1463+vlookup(VLOOKUP(A1463,'Meal Plan Combinations'!A$5:E$17,3,false),indirect(I$1),2,false)*C1463+vlookup(VLOOKUP(A1463,'Meal Plan Combinations'!A$5:E$17,4,false),indirect(I$1),2,false)*D1463+vlookup(VLOOKUP(A1463,'Meal Plan Combinations'!A$5:E$17,5,false),indirect(I$1),2,false)*E1463</f>
        <v>2834.1395</v>
      </c>
      <c r="G1463" s="173">
        <f>abs(Generate!H$5-F1463)</f>
        <v>235.8605</v>
      </c>
    </row>
    <row r="1464">
      <c r="A1464" s="71" t="s">
        <v>64</v>
      </c>
      <c r="B1464" s="71">
        <v>0.5</v>
      </c>
      <c r="C1464" s="71">
        <v>2.5</v>
      </c>
      <c r="D1464" s="71">
        <v>2.0</v>
      </c>
      <c r="E1464" s="71">
        <v>2.5</v>
      </c>
      <c r="F1464" s="172">
        <f>vlookup(VLOOKUP(A1464,'Meal Plan Combinations'!A$5:E$17,2,false),indirect(I$1),2,false)*B1464+vlookup(VLOOKUP(A1464,'Meal Plan Combinations'!A$5:E$17,3,false),indirect(I$1),2,false)*C1464+vlookup(VLOOKUP(A1464,'Meal Plan Combinations'!A$5:E$17,4,false),indirect(I$1),2,false)*D1464+vlookup(VLOOKUP(A1464,'Meal Plan Combinations'!A$5:E$17,5,false),indirect(I$1),2,false)*E1464</f>
        <v>2967.9195</v>
      </c>
      <c r="G1464" s="173">
        <f>abs(Generate!H$5-F1464)</f>
        <v>102.0805</v>
      </c>
    </row>
    <row r="1465">
      <c r="A1465" s="71" t="s">
        <v>64</v>
      </c>
      <c r="B1465" s="71">
        <v>0.5</v>
      </c>
      <c r="C1465" s="71">
        <v>2.5</v>
      </c>
      <c r="D1465" s="71">
        <v>2.0</v>
      </c>
      <c r="E1465" s="71">
        <v>3.0</v>
      </c>
      <c r="F1465" s="172">
        <f>vlookup(VLOOKUP(A1465,'Meal Plan Combinations'!A$5:E$17,2,false),indirect(I$1),2,false)*B1465+vlookup(VLOOKUP(A1465,'Meal Plan Combinations'!A$5:E$17,3,false),indirect(I$1),2,false)*C1465+vlookup(VLOOKUP(A1465,'Meal Plan Combinations'!A$5:E$17,4,false),indirect(I$1),2,false)*D1465+vlookup(VLOOKUP(A1465,'Meal Plan Combinations'!A$5:E$17,5,false),indirect(I$1),2,false)*E1465</f>
        <v>3101.6995</v>
      </c>
      <c r="G1465" s="173">
        <f>abs(Generate!H$5-F1465)</f>
        <v>31.6995</v>
      </c>
    </row>
    <row r="1466">
      <c r="A1466" s="71" t="s">
        <v>64</v>
      </c>
      <c r="B1466" s="71">
        <v>0.5</v>
      </c>
      <c r="C1466" s="71">
        <v>2.5</v>
      </c>
      <c r="D1466" s="71">
        <v>2.5</v>
      </c>
      <c r="E1466" s="71">
        <v>0.5</v>
      </c>
      <c r="F1466" s="172">
        <f>vlookup(VLOOKUP(A1466,'Meal Plan Combinations'!A$5:E$17,2,false),indirect(I$1),2,false)*B1466+vlookup(VLOOKUP(A1466,'Meal Plan Combinations'!A$5:E$17,3,false),indirect(I$1),2,false)*C1466+vlookup(VLOOKUP(A1466,'Meal Plan Combinations'!A$5:E$17,4,false),indirect(I$1),2,false)*D1466+vlookup(VLOOKUP(A1466,'Meal Plan Combinations'!A$5:E$17,5,false),indirect(I$1),2,false)*E1466</f>
        <v>2655.6445</v>
      </c>
      <c r="G1466" s="173">
        <f>abs(Generate!H$5-F1466)</f>
        <v>414.3555</v>
      </c>
    </row>
    <row r="1467">
      <c r="A1467" s="71" t="s">
        <v>64</v>
      </c>
      <c r="B1467" s="71">
        <v>0.5</v>
      </c>
      <c r="C1467" s="71">
        <v>2.5</v>
      </c>
      <c r="D1467" s="71">
        <v>2.5</v>
      </c>
      <c r="E1467" s="71">
        <v>1.0</v>
      </c>
      <c r="F1467" s="172">
        <f>vlookup(VLOOKUP(A1467,'Meal Plan Combinations'!A$5:E$17,2,false),indirect(I$1),2,false)*B1467+vlookup(VLOOKUP(A1467,'Meal Plan Combinations'!A$5:E$17,3,false),indirect(I$1),2,false)*C1467+vlookup(VLOOKUP(A1467,'Meal Plan Combinations'!A$5:E$17,4,false),indirect(I$1),2,false)*D1467+vlookup(VLOOKUP(A1467,'Meal Plan Combinations'!A$5:E$17,5,false),indirect(I$1),2,false)*E1467</f>
        <v>2789.4245</v>
      </c>
      <c r="G1467" s="173">
        <f>abs(Generate!H$5-F1467)</f>
        <v>280.5755</v>
      </c>
    </row>
    <row r="1468">
      <c r="A1468" s="71" t="s">
        <v>64</v>
      </c>
      <c r="B1468" s="71">
        <v>0.5</v>
      </c>
      <c r="C1468" s="71">
        <v>2.5</v>
      </c>
      <c r="D1468" s="71">
        <v>2.5</v>
      </c>
      <c r="E1468" s="71">
        <v>1.5</v>
      </c>
      <c r="F1468" s="172">
        <f>vlookup(VLOOKUP(A1468,'Meal Plan Combinations'!A$5:E$17,2,false),indirect(I$1),2,false)*B1468+vlookup(VLOOKUP(A1468,'Meal Plan Combinations'!A$5:E$17,3,false),indirect(I$1),2,false)*C1468+vlookup(VLOOKUP(A1468,'Meal Plan Combinations'!A$5:E$17,4,false),indirect(I$1),2,false)*D1468+vlookup(VLOOKUP(A1468,'Meal Plan Combinations'!A$5:E$17,5,false),indirect(I$1),2,false)*E1468</f>
        <v>2923.2045</v>
      </c>
      <c r="G1468" s="173">
        <f>abs(Generate!H$5-F1468)</f>
        <v>146.7955</v>
      </c>
    </row>
    <row r="1469">
      <c r="A1469" s="71" t="s">
        <v>64</v>
      </c>
      <c r="B1469" s="71">
        <v>0.5</v>
      </c>
      <c r="C1469" s="71">
        <v>2.5</v>
      </c>
      <c r="D1469" s="71">
        <v>2.5</v>
      </c>
      <c r="E1469" s="71">
        <v>2.0</v>
      </c>
      <c r="F1469" s="172">
        <f>vlookup(VLOOKUP(A1469,'Meal Plan Combinations'!A$5:E$17,2,false),indirect(I$1),2,false)*B1469+vlookup(VLOOKUP(A1469,'Meal Plan Combinations'!A$5:E$17,3,false),indirect(I$1),2,false)*C1469+vlookup(VLOOKUP(A1469,'Meal Plan Combinations'!A$5:E$17,4,false),indirect(I$1),2,false)*D1469+vlookup(VLOOKUP(A1469,'Meal Plan Combinations'!A$5:E$17,5,false),indirect(I$1),2,false)*E1469</f>
        <v>3056.9845</v>
      </c>
      <c r="G1469" s="173">
        <f>abs(Generate!H$5-F1469)</f>
        <v>13.0155</v>
      </c>
    </row>
    <row r="1470">
      <c r="A1470" s="71" t="s">
        <v>64</v>
      </c>
      <c r="B1470" s="71">
        <v>0.5</v>
      </c>
      <c r="C1470" s="71">
        <v>2.5</v>
      </c>
      <c r="D1470" s="71">
        <v>2.5</v>
      </c>
      <c r="E1470" s="71">
        <v>2.5</v>
      </c>
      <c r="F1470" s="172">
        <f>vlookup(VLOOKUP(A1470,'Meal Plan Combinations'!A$5:E$17,2,false),indirect(I$1),2,false)*B1470+vlookup(VLOOKUP(A1470,'Meal Plan Combinations'!A$5:E$17,3,false),indirect(I$1),2,false)*C1470+vlookup(VLOOKUP(A1470,'Meal Plan Combinations'!A$5:E$17,4,false),indirect(I$1),2,false)*D1470+vlookup(VLOOKUP(A1470,'Meal Plan Combinations'!A$5:E$17,5,false),indirect(I$1),2,false)*E1470</f>
        <v>3190.7645</v>
      </c>
      <c r="G1470" s="173">
        <f>abs(Generate!H$5-F1470)</f>
        <v>120.7645</v>
      </c>
    </row>
    <row r="1471">
      <c r="A1471" s="71" t="s">
        <v>64</v>
      </c>
      <c r="B1471" s="71">
        <v>0.5</v>
      </c>
      <c r="C1471" s="71">
        <v>2.5</v>
      </c>
      <c r="D1471" s="71">
        <v>2.5</v>
      </c>
      <c r="E1471" s="71">
        <v>3.0</v>
      </c>
      <c r="F1471" s="172">
        <f>vlookup(VLOOKUP(A1471,'Meal Plan Combinations'!A$5:E$17,2,false),indirect(I$1),2,false)*B1471+vlookup(VLOOKUP(A1471,'Meal Plan Combinations'!A$5:E$17,3,false),indirect(I$1),2,false)*C1471+vlookup(VLOOKUP(A1471,'Meal Plan Combinations'!A$5:E$17,4,false),indirect(I$1),2,false)*D1471+vlookup(VLOOKUP(A1471,'Meal Plan Combinations'!A$5:E$17,5,false),indirect(I$1),2,false)*E1471</f>
        <v>3324.5445</v>
      </c>
      <c r="G1471" s="173">
        <f>abs(Generate!H$5-F1471)</f>
        <v>254.5445</v>
      </c>
    </row>
    <row r="1472">
      <c r="A1472" s="71" t="s">
        <v>64</v>
      </c>
      <c r="B1472" s="71">
        <v>0.5</v>
      </c>
      <c r="C1472" s="71">
        <v>2.5</v>
      </c>
      <c r="D1472" s="71">
        <v>3.0</v>
      </c>
      <c r="E1472" s="71">
        <v>0.5</v>
      </c>
      <c r="F1472" s="172">
        <f>vlookup(VLOOKUP(A1472,'Meal Plan Combinations'!A$5:E$17,2,false),indirect(I$1),2,false)*B1472+vlookup(VLOOKUP(A1472,'Meal Plan Combinations'!A$5:E$17,3,false),indirect(I$1),2,false)*C1472+vlookup(VLOOKUP(A1472,'Meal Plan Combinations'!A$5:E$17,4,false),indirect(I$1),2,false)*D1472+vlookup(VLOOKUP(A1472,'Meal Plan Combinations'!A$5:E$17,5,false),indirect(I$1),2,false)*E1472</f>
        <v>2878.4895</v>
      </c>
      <c r="G1472" s="173">
        <f>abs(Generate!H$5-F1472)</f>
        <v>191.5105</v>
      </c>
    </row>
    <row r="1473">
      <c r="A1473" s="71" t="s">
        <v>64</v>
      </c>
      <c r="B1473" s="71">
        <v>0.5</v>
      </c>
      <c r="C1473" s="71">
        <v>2.5</v>
      </c>
      <c r="D1473" s="71">
        <v>3.0</v>
      </c>
      <c r="E1473" s="71">
        <v>1.0</v>
      </c>
      <c r="F1473" s="172">
        <f>vlookup(VLOOKUP(A1473,'Meal Plan Combinations'!A$5:E$17,2,false),indirect(I$1),2,false)*B1473+vlookup(VLOOKUP(A1473,'Meal Plan Combinations'!A$5:E$17,3,false),indirect(I$1),2,false)*C1473+vlookup(VLOOKUP(A1473,'Meal Plan Combinations'!A$5:E$17,4,false),indirect(I$1),2,false)*D1473+vlookup(VLOOKUP(A1473,'Meal Plan Combinations'!A$5:E$17,5,false),indirect(I$1),2,false)*E1473</f>
        <v>3012.2695</v>
      </c>
      <c r="G1473" s="173">
        <f>abs(Generate!H$5-F1473)</f>
        <v>57.7305</v>
      </c>
    </row>
    <row r="1474">
      <c r="A1474" s="71" t="s">
        <v>64</v>
      </c>
      <c r="B1474" s="71">
        <v>0.5</v>
      </c>
      <c r="C1474" s="71">
        <v>2.5</v>
      </c>
      <c r="D1474" s="71">
        <v>3.0</v>
      </c>
      <c r="E1474" s="71">
        <v>1.5</v>
      </c>
      <c r="F1474" s="172">
        <f>vlookup(VLOOKUP(A1474,'Meal Plan Combinations'!A$5:E$17,2,false),indirect(I$1),2,false)*B1474+vlookup(VLOOKUP(A1474,'Meal Plan Combinations'!A$5:E$17,3,false),indirect(I$1),2,false)*C1474+vlookup(VLOOKUP(A1474,'Meal Plan Combinations'!A$5:E$17,4,false),indirect(I$1),2,false)*D1474+vlookup(VLOOKUP(A1474,'Meal Plan Combinations'!A$5:E$17,5,false),indirect(I$1),2,false)*E1474</f>
        <v>3146.0495</v>
      </c>
      <c r="G1474" s="173">
        <f>abs(Generate!H$5-F1474)</f>
        <v>76.0495</v>
      </c>
    </row>
    <row r="1475">
      <c r="A1475" s="71" t="s">
        <v>64</v>
      </c>
      <c r="B1475" s="71">
        <v>0.5</v>
      </c>
      <c r="C1475" s="71">
        <v>2.5</v>
      </c>
      <c r="D1475" s="71">
        <v>3.0</v>
      </c>
      <c r="E1475" s="71">
        <v>2.0</v>
      </c>
      <c r="F1475" s="172">
        <f>vlookup(VLOOKUP(A1475,'Meal Plan Combinations'!A$5:E$17,2,false),indirect(I$1),2,false)*B1475+vlookup(VLOOKUP(A1475,'Meal Plan Combinations'!A$5:E$17,3,false),indirect(I$1),2,false)*C1475+vlookup(VLOOKUP(A1475,'Meal Plan Combinations'!A$5:E$17,4,false),indirect(I$1),2,false)*D1475+vlookup(VLOOKUP(A1475,'Meal Plan Combinations'!A$5:E$17,5,false),indirect(I$1),2,false)*E1475</f>
        <v>3279.8295</v>
      </c>
      <c r="G1475" s="173">
        <f>abs(Generate!H$5-F1475)</f>
        <v>209.8295</v>
      </c>
    </row>
    <row r="1476">
      <c r="A1476" s="71" t="s">
        <v>64</v>
      </c>
      <c r="B1476" s="71">
        <v>0.5</v>
      </c>
      <c r="C1476" s="71">
        <v>2.5</v>
      </c>
      <c r="D1476" s="71">
        <v>3.0</v>
      </c>
      <c r="E1476" s="71">
        <v>2.5</v>
      </c>
      <c r="F1476" s="172">
        <f>vlookup(VLOOKUP(A1476,'Meal Plan Combinations'!A$5:E$17,2,false),indirect(I$1),2,false)*B1476+vlookup(VLOOKUP(A1476,'Meal Plan Combinations'!A$5:E$17,3,false),indirect(I$1),2,false)*C1476+vlookup(VLOOKUP(A1476,'Meal Plan Combinations'!A$5:E$17,4,false),indirect(I$1),2,false)*D1476+vlookup(VLOOKUP(A1476,'Meal Plan Combinations'!A$5:E$17,5,false),indirect(I$1),2,false)*E1476</f>
        <v>3413.6095</v>
      </c>
      <c r="G1476" s="173">
        <f>abs(Generate!H$5-F1476)</f>
        <v>343.6095</v>
      </c>
    </row>
    <row r="1477">
      <c r="A1477" s="71" t="s">
        <v>64</v>
      </c>
      <c r="B1477" s="71">
        <v>0.5</v>
      </c>
      <c r="C1477" s="71">
        <v>2.5</v>
      </c>
      <c r="D1477" s="71">
        <v>3.0</v>
      </c>
      <c r="E1477" s="71">
        <v>3.0</v>
      </c>
      <c r="F1477" s="172">
        <f>vlookup(VLOOKUP(A1477,'Meal Plan Combinations'!A$5:E$17,2,false),indirect(I$1),2,false)*B1477+vlookup(VLOOKUP(A1477,'Meal Plan Combinations'!A$5:E$17,3,false),indirect(I$1),2,false)*C1477+vlookup(VLOOKUP(A1477,'Meal Plan Combinations'!A$5:E$17,4,false),indirect(I$1),2,false)*D1477+vlookup(VLOOKUP(A1477,'Meal Plan Combinations'!A$5:E$17,5,false),indirect(I$1),2,false)*E1477</f>
        <v>3547.3895</v>
      </c>
      <c r="G1477" s="173">
        <f>abs(Generate!H$5-F1477)</f>
        <v>477.3895</v>
      </c>
    </row>
    <row r="1478">
      <c r="A1478" s="71" t="s">
        <v>64</v>
      </c>
      <c r="B1478" s="71">
        <v>0.5</v>
      </c>
      <c r="C1478" s="71">
        <v>3.0</v>
      </c>
      <c r="D1478" s="71">
        <v>0.5</v>
      </c>
      <c r="E1478" s="71">
        <v>0.5</v>
      </c>
      <c r="F1478" s="172">
        <f>vlookup(VLOOKUP(A1478,'Meal Plan Combinations'!A$5:E$17,2,false),indirect(I$1),2,false)*B1478+vlookup(VLOOKUP(A1478,'Meal Plan Combinations'!A$5:E$17,3,false),indirect(I$1),2,false)*C1478+vlookup(VLOOKUP(A1478,'Meal Plan Combinations'!A$5:E$17,4,false),indirect(I$1),2,false)*D1478+vlookup(VLOOKUP(A1478,'Meal Plan Combinations'!A$5:E$17,5,false),indirect(I$1),2,false)*E1478</f>
        <v>2016.8695</v>
      </c>
      <c r="G1478" s="173">
        <f>abs(Generate!H$5-F1478)</f>
        <v>1053.1305</v>
      </c>
    </row>
    <row r="1479">
      <c r="A1479" s="71" t="s">
        <v>64</v>
      </c>
      <c r="B1479" s="71">
        <v>0.5</v>
      </c>
      <c r="C1479" s="71">
        <v>3.0</v>
      </c>
      <c r="D1479" s="71">
        <v>0.5</v>
      </c>
      <c r="E1479" s="71">
        <v>1.0</v>
      </c>
      <c r="F1479" s="172">
        <f>vlookup(VLOOKUP(A1479,'Meal Plan Combinations'!A$5:E$17,2,false),indirect(I$1),2,false)*B1479+vlookup(VLOOKUP(A1479,'Meal Plan Combinations'!A$5:E$17,3,false),indirect(I$1),2,false)*C1479+vlookup(VLOOKUP(A1479,'Meal Plan Combinations'!A$5:E$17,4,false),indirect(I$1),2,false)*D1479+vlookup(VLOOKUP(A1479,'Meal Plan Combinations'!A$5:E$17,5,false),indirect(I$1),2,false)*E1479</f>
        <v>2150.6495</v>
      </c>
      <c r="G1479" s="173">
        <f>abs(Generate!H$5-F1479)</f>
        <v>919.3505</v>
      </c>
    </row>
    <row r="1480">
      <c r="A1480" s="71" t="s">
        <v>64</v>
      </c>
      <c r="B1480" s="71">
        <v>0.5</v>
      </c>
      <c r="C1480" s="71">
        <v>3.0</v>
      </c>
      <c r="D1480" s="71">
        <v>0.5</v>
      </c>
      <c r="E1480" s="71">
        <v>1.5</v>
      </c>
      <c r="F1480" s="172">
        <f>vlookup(VLOOKUP(A1480,'Meal Plan Combinations'!A$5:E$17,2,false),indirect(I$1),2,false)*B1480+vlookup(VLOOKUP(A1480,'Meal Plan Combinations'!A$5:E$17,3,false),indirect(I$1),2,false)*C1480+vlookup(VLOOKUP(A1480,'Meal Plan Combinations'!A$5:E$17,4,false),indirect(I$1),2,false)*D1480+vlookup(VLOOKUP(A1480,'Meal Plan Combinations'!A$5:E$17,5,false),indirect(I$1),2,false)*E1480</f>
        <v>2284.4295</v>
      </c>
      <c r="G1480" s="173">
        <f>abs(Generate!H$5-F1480)</f>
        <v>785.5705</v>
      </c>
    </row>
    <row r="1481">
      <c r="A1481" s="71" t="s">
        <v>64</v>
      </c>
      <c r="B1481" s="71">
        <v>0.5</v>
      </c>
      <c r="C1481" s="71">
        <v>3.0</v>
      </c>
      <c r="D1481" s="71">
        <v>0.5</v>
      </c>
      <c r="E1481" s="71">
        <v>2.0</v>
      </c>
      <c r="F1481" s="172">
        <f>vlookup(VLOOKUP(A1481,'Meal Plan Combinations'!A$5:E$17,2,false),indirect(I$1),2,false)*B1481+vlookup(VLOOKUP(A1481,'Meal Plan Combinations'!A$5:E$17,3,false),indirect(I$1),2,false)*C1481+vlookup(VLOOKUP(A1481,'Meal Plan Combinations'!A$5:E$17,4,false),indirect(I$1),2,false)*D1481+vlookup(VLOOKUP(A1481,'Meal Plan Combinations'!A$5:E$17,5,false),indirect(I$1),2,false)*E1481</f>
        <v>2418.2095</v>
      </c>
      <c r="G1481" s="173">
        <f>abs(Generate!H$5-F1481)</f>
        <v>651.7905</v>
      </c>
    </row>
    <row r="1482">
      <c r="A1482" s="71" t="s">
        <v>64</v>
      </c>
      <c r="B1482" s="71">
        <v>0.5</v>
      </c>
      <c r="C1482" s="71">
        <v>3.0</v>
      </c>
      <c r="D1482" s="71">
        <v>0.5</v>
      </c>
      <c r="E1482" s="71">
        <v>2.5</v>
      </c>
      <c r="F1482" s="172">
        <f>vlookup(VLOOKUP(A1482,'Meal Plan Combinations'!A$5:E$17,2,false),indirect(I$1),2,false)*B1482+vlookup(VLOOKUP(A1482,'Meal Plan Combinations'!A$5:E$17,3,false),indirect(I$1),2,false)*C1482+vlookup(VLOOKUP(A1482,'Meal Plan Combinations'!A$5:E$17,4,false),indirect(I$1),2,false)*D1482+vlookup(VLOOKUP(A1482,'Meal Plan Combinations'!A$5:E$17,5,false),indirect(I$1),2,false)*E1482</f>
        <v>2551.9895</v>
      </c>
      <c r="G1482" s="173">
        <f>abs(Generate!H$5-F1482)</f>
        <v>518.0105</v>
      </c>
    </row>
    <row r="1483">
      <c r="A1483" s="71" t="s">
        <v>64</v>
      </c>
      <c r="B1483" s="71">
        <v>0.5</v>
      </c>
      <c r="C1483" s="71">
        <v>3.0</v>
      </c>
      <c r="D1483" s="71">
        <v>0.5</v>
      </c>
      <c r="E1483" s="71">
        <v>3.0</v>
      </c>
      <c r="F1483" s="172">
        <f>vlookup(VLOOKUP(A1483,'Meal Plan Combinations'!A$5:E$17,2,false),indirect(I$1),2,false)*B1483+vlookup(VLOOKUP(A1483,'Meal Plan Combinations'!A$5:E$17,3,false),indirect(I$1),2,false)*C1483+vlookup(VLOOKUP(A1483,'Meal Plan Combinations'!A$5:E$17,4,false),indirect(I$1),2,false)*D1483+vlookup(VLOOKUP(A1483,'Meal Plan Combinations'!A$5:E$17,5,false),indirect(I$1),2,false)*E1483</f>
        <v>2685.7695</v>
      </c>
      <c r="G1483" s="173">
        <f>abs(Generate!H$5-F1483)</f>
        <v>384.2305</v>
      </c>
    </row>
    <row r="1484">
      <c r="A1484" s="71" t="s">
        <v>64</v>
      </c>
      <c r="B1484" s="71">
        <v>0.5</v>
      </c>
      <c r="C1484" s="71">
        <v>3.0</v>
      </c>
      <c r="D1484" s="71">
        <v>1.0</v>
      </c>
      <c r="E1484" s="71">
        <v>0.5</v>
      </c>
      <c r="F1484" s="172">
        <f>vlookup(VLOOKUP(A1484,'Meal Plan Combinations'!A$5:E$17,2,false),indirect(I$1),2,false)*B1484+vlookup(VLOOKUP(A1484,'Meal Plan Combinations'!A$5:E$17,3,false),indirect(I$1),2,false)*C1484+vlookup(VLOOKUP(A1484,'Meal Plan Combinations'!A$5:E$17,4,false),indirect(I$1),2,false)*D1484+vlookup(VLOOKUP(A1484,'Meal Plan Combinations'!A$5:E$17,5,false),indirect(I$1),2,false)*E1484</f>
        <v>2239.7145</v>
      </c>
      <c r="G1484" s="173">
        <f>abs(Generate!H$5-F1484)</f>
        <v>830.2855</v>
      </c>
    </row>
    <row r="1485">
      <c r="A1485" s="71" t="s">
        <v>64</v>
      </c>
      <c r="B1485" s="71">
        <v>0.5</v>
      </c>
      <c r="C1485" s="71">
        <v>3.0</v>
      </c>
      <c r="D1485" s="71">
        <v>1.0</v>
      </c>
      <c r="E1485" s="71">
        <v>1.0</v>
      </c>
      <c r="F1485" s="172">
        <f>vlookup(VLOOKUP(A1485,'Meal Plan Combinations'!A$5:E$17,2,false),indirect(I$1),2,false)*B1485+vlookup(VLOOKUP(A1485,'Meal Plan Combinations'!A$5:E$17,3,false),indirect(I$1),2,false)*C1485+vlookup(VLOOKUP(A1485,'Meal Plan Combinations'!A$5:E$17,4,false),indirect(I$1),2,false)*D1485+vlookup(VLOOKUP(A1485,'Meal Plan Combinations'!A$5:E$17,5,false),indirect(I$1),2,false)*E1485</f>
        <v>2373.4945</v>
      </c>
      <c r="G1485" s="173">
        <f>abs(Generate!H$5-F1485)</f>
        <v>696.5055</v>
      </c>
    </row>
    <row r="1486">
      <c r="A1486" s="71" t="s">
        <v>64</v>
      </c>
      <c r="B1486" s="71">
        <v>0.5</v>
      </c>
      <c r="C1486" s="71">
        <v>3.0</v>
      </c>
      <c r="D1486" s="71">
        <v>1.0</v>
      </c>
      <c r="E1486" s="71">
        <v>1.5</v>
      </c>
      <c r="F1486" s="172">
        <f>vlookup(VLOOKUP(A1486,'Meal Plan Combinations'!A$5:E$17,2,false),indirect(I$1),2,false)*B1486+vlookup(VLOOKUP(A1486,'Meal Plan Combinations'!A$5:E$17,3,false),indirect(I$1),2,false)*C1486+vlookup(VLOOKUP(A1486,'Meal Plan Combinations'!A$5:E$17,4,false),indirect(I$1),2,false)*D1486+vlookup(VLOOKUP(A1486,'Meal Plan Combinations'!A$5:E$17,5,false),indirect(I$1),2,false)*E1486</f>
        <v>2507.2745</v>
      </c>
      <c r="G1486" s="173">
        <f>abs(Generate!H$5-F1486)</f>
        <v>562.7255</v>
      </c>
    </row>
    <row r="1487">
      <c r="A1487" s="71" t="s">
        <v>64</v>
      </c>
      <c r="B1487" s="71">
        <v>0.5</v>
      </c>
      <c r="C1487" s="71">
        <v>3.0</v>
      </c>
      <c r="D1487" s="71">
        <v>1.0</v>
      </c>
      <c r="E1487" s="71">
        <v>2.0</v>
      </c>
      <c r="F1487" s="172">
        <f>vlookup(VLOOKUP(A1487,'Meal Plan Combinations'!A$5:E$17,2,false),indirect(I$1),2,false)*B1487+vlookup(VLOOKUP(A1487,'Meal Plan Combinations'!A$5:E$17,3,false),indirect(I$1),2,false)*C1487+vlookup(VLOOKUP(A1487,'Meal Plan Combinations'!A$5:E$17,4,false),indirect(I$1),2,false)*D1487+vlookup(VLOOKUP(A1487,'Meal Plan Combinations'!A$5:E$17,5,false),indirect(I$1),2,false)*E1487</f>
        <v>2641.0545</v>
      </c>
      <c r="G1487" s="173">
        <f>abs(Generate!H$5-F1487)</f>
        <v>428.9455</v>
      </c>
    </row>
    <row r="1488">
      <c r="A1488" s="71" t="s">
        <v>64</v>
      </c>
      <c r="B1488" s="71">
        <v>0.5</v>
      </c>
      <c r="C1488" s="71">
        <v>3.0</v>
      </c>
      <c r="D1488" s="71">
        <v>1.0</v>
      </c>
      <c r="E1488" s="71">
        <v>2.5</v>
      </c>
      <c r="F1488" s="172">
        <f>vlookup(VLOOKUP(A1488,'Meal Plan Combinations'!A$5:E$17,2,false),indirect(I$1),2,false)*B1488+vlookup(VLOOKUP(A1488,'Meal Plan Combinations'!A$5:E$17,3,false),indirect(I$1),2,false)*C1488+vlookup(VLOOKUP(A1488,'Meal Plan Combinations'!A$5:E$17,4,false),indirect(I$1),2,false)*D1488+vlookup(VLOOKUP(A1488,'Meal Plan Combinations'!A$5:E$17,5,false),indirect(I$1),2,false)*E1488</f>
        <v>2774.8345</v>
      </c>
      <c r="G1488" s="173">
        <f>abs(Generate!H$5-F1488)</f>
        <v>295.1655</v>
      </c>
    </row>
    <row r="1489">
      <c r="A1489" s="71" t="s">
        <v>64</v>
      </c>
      <c r="B1489" s="71">
        <v>0.5</v>
      </c>
      <c r="C1489" s="71">
        <v>3.0</v>
      </c>
      <c r="D1489" s="71">
        <v>1.0</v>
      </c>
      <c r="E1489" s="71">
        <v>3.0</v>
      </c>
      <c r="F1489" s="172">
        <f>vlookup(VLOOKUP(A1489,'Meal Plan Combinations'!A$5:E$17,2,false),indirect(I$1),2,false)*B1489+vlookup(VLOOKUP(A1489,'Meal Plan Combinations'!A$5:E$17,3,false),indirect(I$1),2,false)*C1489+vlookup(VLOOKUP(A1489,'Meal Plan Combinations'!A$5:E$17,4,false),indirect(I$1),2,false)*D1489+vlookup(VLOOKUP(A1489,'Meal Plan Combinations'!A$5:E$17,5,false),indirect(I$1),2,false)*E1489</f>
        <v>2908.6145</v>
      </c>
      <c r="G1489" s="173">
        <f>abs(Generate!H$5-F1489)</f>
        <v>161.3855</v>
      </c>
    </row>
    <row r="1490">
      <c r="A1490" s="71" t="s">
        <v>64</v>
      </c>
      <c r="B1490" s="71">
        <v>0.5</v>
      </c>
      <c r="C1490" s="71">
        <v>3.0</v>
      </c>
      <c r="D1490" s="71">
        <v>1.5</v>
      </c>
      <c r="E1490" s="71">
        <v>0.5</v>
      </c>
      <c r="F1490" s="172">
        <f>vlookup(VLOOKUP(A1490,'Meal Plan Combinations'!A$5:E$17,2,false),indirect(I$1),2,false)*B1490+vlookup(VLOOKUP(A1490,'Meal Plan Combinations'!A$5:E$17,3,false),indirect(I$1),2,false)*C1490+vlookup(VLOOKUP(A1490,'Meal Plan Combinations'!A$5:E$17,4,false),indirect(I$1),2,false)*D1490+vlookup(VLOOKUP(A1490,'Meal Plan Combinations'!A$5:E$17,5,false),indirect(I$1),2,false)*E1490</f>
        <v>2462.5595</v>
      </c>
      <c r="G1490" s="173">
        <f>abs(Generate!H$5-F1490)</f>
        <v>607.4405</v>
      </c>
    </row>
    <row r="1491">
      <c r="A1491" s="71" t="s">
        <v>64</v>
      </c>
      <c r="B1491" s="71">
        <v>0.5</v>
      </c>
      <c r="C1491" s="71">
        <v>3.0</v>
      </c>
      <c r="D1491" s="71">
        <v>1.5</v>
      </c>
      <c r="E1491" s="71">
        <v>1.0</v>
      </c>
      <c r="F1491" s="172">
        <f>vlookup(VLOOKUP(A1491,'Meal Plan Combinations'!A$5:E$17,2,false),indirect(I$1),2,false)*B1491+vlookup(VLOOKUP(A1491,'Meal Plan Combinations'!A$5:E$17,3,false),indirect(I$1),2,false)*C1491+vlookup(VLOOKUP(A1491,'Meal Plan Combinations'!A$5:E$17,4,false),indirect(I$1),2,false)*D1491+vlookup(VLOOKUP(A1491,'Meal Plan Combinations'!A$5:E$17,5,false),indirect(I$1),2,false)*E1491</f>
        <v>2596.3395</v>
      </c>
      <c r="G1491" s="173">
        <f>abs(Generate!H$5-F1491)</f>
        <v>473.6605</v>
      </c>
    </row>
    <row r="1492">
      <c r="A1492" s="71" t="s">
        <v>64</v>
      </c>
      <c r="B1492" s="71">
        <v>0.5</v>
      </c>
      <c r="C1492" s="71">
        <v>3.0</v>
      </c>
      <c r="D1492" s="71">
        <v>1.5</v>
      </c>
      <c r="E1492" s="71">
        <v>1.5</v>
      </c>
      <c r="F1492" s="172">
        <f>vlookup(VLOOKUP(A1492,'Meal Plan Combinations'!A$5:E$17,2,false),indirect(I$1),2,false)*B1492+vlookup(VLOOKUP(A1492,'Meal Plan Combinations'!A$5:E$17,3,false),indirect(I$1),2,false)*C1492+vlookup(VLOOKUP(A1492,'Meal Plan Combinations'!A$5:E$17,4,false),indirect(I$1),2,false)*D1492+vlookup(VLOOKUP(A1492,'Meal Plan Combinations'!A$5:E$17,5,false),indirect(I$1),2,false)*E1492</f>
        <v>2730.1195</v>
      </c>
      <c r="G1492" s="173">
        <f>abs(Generate!H$5-F1492)</f>
        <v>339.8805</v>
      </c>
    </row>
    <row r="1493">
      <c r="A1493" s="71" t="s">
        <v>64</v>
      </c>
      <c r="B1493" s="71">
        <v>0.5</v>
      </c>
      <c r="C1493" s="71">
        <v>3.0</v>
      </c>
      <c r="D1493" s="71">
        <v>1.5</v>
      </c>
      <c r="E1493" s="71">
        <v>2.0</v>
      </c>
      <c r="F1493" s="172">
        <f>vlookup(VLOOKUP(A1493,'Meal Plan Combinations'!A$5:E$17,2,false),indirect(I$1),2,false)*B1493+vlookup(VLOOKUP(A1493,'Meal Plan Combinations'!A$5:E$17,3,false),indirect(I$1),2,false)*C1493+vlookup(VLOOKUP(A1493,'Meal Plan Combinations'!A$5:E$17,4,false),indirect(I$1),2,false)*D1493+vlookup(VLOOKUP(A1493,'Meal Plan Combinations'!A$5:E$17,5,false),indirect(I$1),2,false)*E1493</f>
        <v>2863.8995</v>
      </c>
      <c r="G1493" s="173">
        <f>abs(Generate!H$5-F1493)</f>
        <v>206.1005</v>
      </c>
    </row>
    <row r="1494">
      <c r="A1494" s="71" t="s">
        <v>64</v>
      </c>
      <c r="B1494" s="71">
        <v>0.5</v>
      </c>
      <c r="C1494" s="71">
        <v>3.0</v>
      </c>
      <c r="D1494" s="71">
        <v>1.5</v>
      </c>
      <c r="E1494" s="71">
        <v>2.5</v>
      </c>
      <c r="F1494" s="172">
        <f>vlookup(VLOOKUP(A1494,'Meal Plan Combinations'!A$5:E$17,2,false),indirect(I$1),2,false)*B1494+vlookup(VLOOKUP(A1494,'Meal Plan Combinations'!A$5:E$17,3,false),indirect(I$1),2,false)*C1494+vlookup(VLOOKUP(A1494,'Meal Plan Combinations'!A$5:E$17,4,false),indirect(I$1),2,false)*D1494+vlookup(VLOOKUP(A1494,'Meal Plan Combinations'!A$5:E$17,5,false),indirect(I$1),2,false)*E1494</f>
        <v>2997.6795</v>
      </c>
      <c r="G1494" s="173">
        <f>abs(Generate!H$5-F1494)</f>
        <v>72.3205</v>
      </c>
    </row>
    <row r="1495">
      <c r="A1495" s="71" t="s">
        <v>64</v>
      </c>
      <c r="B1495" s="71">
        <v>0.5</v>
      </c>
      <c r="C1495" s="71">
        <v>3.0</v>
      </c>
      <c r="D1495" s="71">
        <v>1.5</v>
      </c>
      <c r="E1495" s="71">
        <v>3.0</v>
      </c>
      <c r="F1495" s="172">
        <f>vlookup(VLOOKUP(A1495,'Meal Plan Combinations'!A$5:E$17,2,false),indirect(I$1),2,false)*B1495+vlookup(VLOOKUP(A1495,'Meal Plan Combinations'!A$5:E$17,3,false),indirect(I$1),2,false)*C1495+vlookup(VLOOKUP(A1495,'Meal Plan Combinations'!A$5:E$17,4,false),indirect(I$1),2,false)*D1495+vlookup(VLOOKUP(A1495,'Meal Plan Combinations'!A$5:E$17,5,false),indirect(I$1),2,false)*E1495</f>
        <v>3131.4595</v>
      </c>
      <c r="G1495" s="173">
        <f>abs(Generate!H$5-F1495)</f>
        <v>61.4595</v>
      </c>
    </row>
    <row r="1496">
      <c r="A1496" s="71" t="s">
        <v>64</v>
      </c>
      <c r="B1496" s="71">
        <v>0.5</v>
      </c>
      <c r="C1496" s="71">
        <v>3.0</v>
      </c>
      <c r="D1496" s="71">
        <v>2.0</v>
      </c>
      <c r="E1496" s="71">
        <v>0.5</v>
      </c>
      <c r="F1496" s="172">
        <f>vlookup(VLOOKUP(A1496,'Meal Plan Combinations'!A$5:E$17,2,false),indirect(I$1),2,false)*B1496+vlookup(VLOOKUP(A1496,'Meal Plan Combinations'!A$5:E$17,3,false),indirect(I$1),2,false)*C1496+vlookup(VLOOKUP(A1496,'Meal Plan Combinations'!A$5:E$17,4,false),indirect(I$1),2,false)*D1496+vlookup(VLOOKUP(A1496,'Meal Plan Combinations'!A$5:E$17,5,false),indirect(I$1),2,false)*E1496</f>
        <v>2685.4045</v>
      </c>
      <c r="G1496" s="173">
        <f>abs(Generate!H$5-F1496)</f>
        <v>384.5955</v>
      </c>
    </row>
    <row r="1497">
      <c r="A1497" s="71" t="s">
        <v>64</v>
      </c>
      <c r="B1497" s="71">
        <v>0.5</v>
      </c>
      <c r="C1497" s="71">
        <v>3.0</v>
      </c>
      <c r="D1497" s="71">
        <v>2.0</v>
      </c>
      <c r="E1497" s="71">
        <v>1.0</v>
      </c>
      <c r="F1497" s="172">
        <f>vlookup(VLOOKUP(A1497,'Meal Plan Combinations'!A$5:E$17,2,false),indirect(I$1),2,false)*B1497+vlookup(VLOOKUP(A1497,'Meal Plan Combinations'!A$5:E$17,3,false),indirect(I$1),2,false)*C1497+vlookup(VLOOKUP(A1497,'Meal Plan Combinations'!A$5:E$17,4,false),indirect(I$1),2,false)*D1497+vlookup(VLOOKUP(A1497,'Meal Plan Combinations'!A$5:E$17,5,false),indirect(I$1),2,false)*E1497</f>
        <v>2819.1845</v>
      </c>
      <c r="G1497" s="173">
        <f>abs(Generate!H$5-F1497)</f>
        <v>250.8155</v>
      </c>
    </row>
    <row r="1498">
      <c r="A1498" s="71" t="s">
        <v>64</v>
      </c>
      <c r="B1498" s="71">
        <v>0.5</v>
      </c>
      <c r="C1498" s="71">
        <v>3.0</v>
      </c>
      <c r="D1498" s="71">
        <v>2.0</v>
      </c>
      <c r="E1498" s="71">
        <v>1.5</v>
      </c>
      <c r="F1498" s="172">
        <f>vlookup(VLOOKUP(A1498,'Meal Plan Combinations'!A$5:E$17,2,false),indirect(I$1),2,false)*B1498+vlookup(VLOOKUP(A1498,'Meal Plan Combinations'!A$5:E$17,3,false),indirect(I$1),2,false)*C1498+vlookup(VLOOKUP(A1498,'Meal Plan Combinations'!A$5:E$17,4,false),indirect(I$1),2,false)*D1498+vlookup(VLOOKUP(A1498,'Meal Plan Combinations'!A$5:E$17,5,false),indirect(I$1),2,false)*E1498</f>
        <v>2952.9645</v>
      </c>
      <c r="G1498" s="173">
        <f>abs(Generate!H$5-F1498)</f>
        <v>117.0355</v>
      </c>
    </row>
    <row r="1499">
      <c r="A1499" s="71" t="s">
        <v>64</v>
      </c>
      <c r="B1499" s="71">
        <v>0.5</v>
      </c>
      <c r="C1499" s="71">
        <v>3.0</v>
      </c>
      <c r="D1499" s="71">
        <v>2.0</v>
      </c>
      <c r="E1499" s="71">
        <v>2.0</v>
      </c>
      <c r="F1499" s="172">
        <f>vlookup(VLOOKUP(A1499,'Meal Plan Combinations'!A$5:E$17,2,false),indirect(I$1),2,false)*B1499+vlookup(VLOOKUP(A1499,'Meal Plan Combinations'!A$5:E$17,3,false),indirect(I$1),2,false)*C1499+vlookup(VLOOKUP(A1499,'Meal Plan Combinations'!A$5:E$17,4,false),indirect(I$1),2,false)*D1499+vlookup(VLOOKUP(A1499,'Meal Plan Combinations'!A$5:E$17,5,false),indirect(I$1),2,false)*E1499</f>
        <v>3086.7445</v>
      </c>
      <c r="G1499" s="173">
        <f>abs(Generate!H$5-F1499)</f>
        <v>16.7445</v>
      </c>
    </row>
    <row r="1500">
      <c r="A1500" s="71" t="s">
        <v>64</v>
      </c>
      <c r="B1500" s="71">
        <v>0.5</v>
      </c>
      <c r="C1500" s="71">
        <v>3.0</v>
      </c>
      <c r="D1500" s="71">
        <v>2.0</v>
      </c>
      <c r="E1500" s="71">
        <v>2.5</v>
      </c>
      <c r="F1500" s="172">
        <f>vlookup(VLOOKUP(A1500,'Meal Plan Combinations'!A$5:E$17,2,false),indirect(I$1),2,false)*B1500+vlookup(VLOOKUP(A1500,'Meal Plan Combinations'!A$5:E$17,3,false),indirect(I$1),2,false)*C1500+vlookup(VLOOKUP(A1500,'Meal Plan Combinations'!A$5:E$17,4,false),indirect(I$1),2,false)*D1500+vlookup(VLOOKUP(A1500,'Meal Plan Combinations'!A$5:E$17,5,false),indirect(I$1),2,false)*E1500</f>
        <v>3220.5245</v>
      </c>
      <c r="G1500" s="173">
        <f>abs(Generate!H$5-F1500)</f>
        <v>150.5245</v>
      </c>
    </row>
    <row r="1501">
      <c r="A1501" s="71" t="s">
        <v>64</v>
      </c>
      <c r="B1501" s="71">
        <v>0.5</v>
      </c>
      <c r="C1501" s="71">
        <v>3.0</v>
      </c>
      <c r="D1501" s="71">
        <v>2.0</v>
      </c>
      <c r="E1501" s="71">
        <v>3.0</v>
      </c>
      <c r="F1501" s="172">
        <f>vlookup(VLOOKUP(A1501,'Meal Plan Combinations'!A$5:E$17,2,false),indirect(I$1),2,false)*B1501+vlookup(VLOOKUP(A1501,'Meal Plan Combinations'!A$5:E$17,3,false),indirect(I$1),2,false)*C1501+vlookup(VLOOKUP(A1501,'Meal Plan Combinations'!A$5:E$17,4,false),indirect(I$1),2,false)*D1501+vlookup(VLOOKUP(A1501,'Meal Plan Combinations'!A$5:E$17,5,false),indirect(I$1),2,false)*E1501</f>
        <v>3354.3045</v>
      </c>
      <c r="G1501" s="173">
        <f>abs(Generate!H$5-F1501)</f>
        <v>284.3045</v>
      </c>
    </row>
    <row r="1502">
      <c r="A1502" s="71" t="s">
        <v>64</v>
      </c>
      <c r="B1502" s="71">
        <v>0.5</v>
      </c>
      <c r="C1502" s="71">
        <v>3.0</v>
      </c>
      <c r="D1502" s="71">
        <v>2.5</v>
      </c>
      <c r="E1502" s="71">
        <v>0.5</v>
      </c>
      <c r="F1502" s="172">
        <f>vlookup(VLOOKUP(A1502,'Meal Plan Combinations'!A$5:E$17,2,false),indirect(I$1),2,false)*B1502+vlookup(VLOOKUP(A1502,'Meal Plan Combinations'!A$5:E$17,3,false),indirect(I$1),2,false)*C1502+vlookup(VLOOKUP(A1502,'Meal Plan Combinations'!A$5:E$17,4,false),indirect(I$1),2,false)*D1502+vlookup(VLOOKUP(A1502,'Meal Plan Combinations'!A$5:E$17,5,false),indirect(I$1),2,false)*E1502</f>
        <v>2908.2495</v>
      </c>
      <c r="G1502" s="173">
        <f>abs(Generate!H$5-F1502)</f>
        <v>161.7505</v>
      </c>
    </row>
    <row r="1503">
      <c r="A1503" s="71" t="s">
        <v>64</v>
      </c>
      <c r="B1503" s="71">
        <v>0.5</v>
      </c>
      <c r="C1503" s="71">
        <v>3.0</v>
      </c>
      <c r="D1503" s="71">
        <v>2.5</v>
      </c>
      <c r="E1503" s="71">
        <v>1.0</v>
      </c>
      <c r="F1503" s="172">
        <f>vlookup(VLOOKUP(A1503,'Meal Plan Combinations'!A$5:E$17,2,false),indirect(I$1),2,false)*B1503+vlookup(VLOOKUP(A1503,'Meal Plan Combinations'!A$5:E$17,3,false),indirect(I$1),2,false)*C1503+vlookup(VLOOKUP(A1503,'Meal Plan Combinations'!A$5:E$17,4,false),indirect(I$1),2,false)*D1503+vlookup(VLOOKUP(A1503,'Meal Plan Combinations'!A$5:E$17,5,false),indirect(I$1),2,false)*E1503</f>
        <v>3042.0295</v>
      </c>
      <c r="G1503" s="173">
        <f>abs(Generate!H$5-F1503)</f>
        <v>27.9705</v>
      </c>
    </row>
    <row r="1504">
      <c r="A1504" s="71" t="s">
        <v>64</v>
      </c>
      <c r="B1504" s="71">
        <v>0.5</v>
      </c>
      <c r="C1504" s="71">
        <v>3.0</v>
      </c>
      <c r="D1504" s="71">
        <v>2.5</v>
      </c>
      <c r="E1504" s="71">
        <v>1.5</v>
      </c>
      <c r="F1504" s="172">
        <f>vlookup(VLOOKUP(A1504,'Meal Plan Combinations'!A$5:E$17,2,false),indirect(I$1),2,false)*B1504+vlookup(VLOOKUP(A1504,'Meal Plan Combinations'!A$5:E$17,3,false),indirect(I$1),2,false)*C1504+vlookup(VLOOKUP(A1504,'Meal Plan Combinations'!A$5:E$17,4,false),indirect(I$1),2,false)*D1504+vlookup(VLOOKUP(A1504,'Meal Plan Combinations'!A$5:E$17,5,false),indirect(I$1),2,false)*E1504</f>
        <v>3175.8095</v>
      </c>
      <c r="G1504" s="173">
        <f>abs(Generate!H$5-F1504)</f>
        <v>105.8095</v>
      </c>
    </row>
    <row r="1505">
      <c r="A1505" s="71" t="s">
        <v>64</v>
      </c>
      <c r="B1505" s="71">
        <v>0.5</v>
      </c>
      <c r="C1505" s="71">
        <v>3.0</v>
      </c>
      <c r="D1505" s="71">
        <v>2.5</v>
      </c>
      <c r="E1505" s="71">
        <v>2.0</v>
      </c>
      <c r="F1505" s="172">
        <f>vlookup(VLOOKUP(A1505,'Meal Plan Combinations'!A$5:E$17,2,false),indirect(I$1),2,false)*B1505+vlookup(VLOOKUP(A1505,'Meal Plan Combinations'!A$5:E$17,3,false),indirect(I$1),2,false)*C1505+vlookup(VLOOKUP(A1505,'Meal Plan Combinations'!A$5:E$17,4,false),indirect(I$1),2,false)*D1505+vlookup(VLOOKUP(A1505,'Meal Plan Combinations'!A$5:E$17,5,false),indirect(I$1),2,false)*E1505</f>
        <v>3309.5895</v>
      </c>
      <c r="G1505" s="173">
        <f>abs(Generate!H$5-F1505)</f>
        <v>239.5895</v>
      </c>
    </row>
    <row r="1506">
      <c r="A1506" s="71" t="s">
        <v>64</v>
      </c>
      <c r="B1506" s="71">
        <v>0.5</v>
      </c>
      <c r="C1506" s="71">
        <v>3.0</v>
      </c>
      <c r="D1506" s="71">
        <v>2.5</v>
      </c>
      <c r="E1506" s="71">
        <v>2.5</v>
      </c>
      <c r="F1506" s="172">
        <f>vlookup(VLOOKUP(A1506,'Meal Plan Combinations'!A$5:E$17,2,false),indirect(I$1),2,false)*B1506+vlookup(VLOOKUP(A1506,'Meal Plan Combinations'!A$5:E$17,3,false),indirect(I$1),2,false)*C1506+vlookup(VLOOKUP(A1506,'Meal Plan Combinations'!A$5:E$17,4,false),indirect(I$1),2,false)*D1506+vlookup(VLOOKUP(A1506,'Meal Plan Combinations'!A$5:E$17,5,false),indirect(I$1),2,false)*E1506</f>
        <v>3443.3695</v>
      </c>
      <c r="G1506" s="173">
        <f>abs(Generate!H$5-F1506)</f>
        <v>373.3695</v>
      </c>
    </row>
    <row r="1507">
      <c r="A1507" s="71" t="s">
        <v>64</v>
      </c>
      <c r="B1507" s="71">
        <v>0.5</v>
      </c>
      <c r="C1507" s="71">
        <v>3.0</v>
      </c>
      <c r="D1507" s="71">
        <v>2.5</v>
      </c>
      <c r="E1507" s="71">
        <v>3.0</v>
      </c>
      <c r="F1507" s="172">
        <f>vlookup(VLOOKUP(A1507,'Meal Plan Combinations'!A$5:E$17,2,false),indirect(I$1),2,false)*B1507+vlookup(VLOOKUP(A1507,'Meal Plan Combinations'!A$5:E$17,3,false),indirect(I$1),2,false)*C1507+vlookup(VLOOKUP(A1507,'Meal Plan Combinations'!A$5:E$17,4,false),indirect(I$1),2,false)*D1507+vlookup(VLOOKUP(A1507,'Meal Plan Combinations'!A$5:E$17,5,false),indirect(I$1),2,false)*E1507</f>
        <v>3577.1495</v>
      </c>
      <c r="G1507" s="173">
        <f>abs(Generate!H$5-F1507)</f>
        <v>507.1495</v>
      </c>
    </row>
    <row r="1508">
      <c r="A1508" s="71" t="s">
        <v>64</v>
      </c>
      <c r="B1508" s="71">
        <v>0.5</v>
      </c>
      <c r="C1508" s="71">
        <v>3.0</v>
      </c>
      <c r="D1508" s="71">
        <v>3.0</v>
      </c>
      <c r="E1508" s="71">
        <v>0.5</v>
      </c>
      <c r="F1508" s="172">
        <f>vlookup(VLOOKUP(A1508,'Meal Plan Combinations'!A$5:E$17,2,false),indirect(I$1),2,false)*B1508+vlookup(VLOOKUP(A1508,'Meal Plan Combinations'!A$5:E$17,3,false),indirect(I$1),2,false)*C1508+vlookup(VLOOKUP(A1508,'Meal Plan Combinations'!A$5:E$17,4,false),indirect(I$1),2,false)*D1508+vlookup(VLOOKUP(A1508,'Meal Plan Combinations'!A$5:E$17,5,false),indirect(I$1),2,false)*E1508</f>
        <v>3131.0945</v>
      </c>
      <c r="G1508" s="173">
        <f>abs(Generate!H$5-F1508)</f>
        <v>61.0945</v>
      </c>
    </row>
    <row r="1509">
      <c r="A1509" s="71" t="s">
        <v>64</v>
      </c>
      <c r="B1509" s="71">
        <v>0.5</v>
      </c>
      <c r="C1509" s="71">
        <v>3.0</v>
      </c>
      <c r="D1509" s="71">
        <v>3.0</v>
      </c>
      <c r="E1509" s="71">
        <v>1.0</v>
      </c>
      <c r="F1509" s="172">
        <f>vlookup(VLOOKUP(A1509,'Meal Plan Combinations'!A$5:E$17,2,false),indirect(I$1),2,false)*B1509+vlookup(VLOOKUP(A1509,'Meal Plan Combinations'!A$5:E$17,3,false),indirect(I$1),2,false)*C1509+vlookup(VLOOKUP(A1509,'Meal Plan Combinations'!A$5:E$17,4,false),indirect(I$1),2,false)*D1509+vlookup(VLOOKUP(A1509,'Meal Plan Combinations'!A$5:E$17,5,false),indirect(I$1),2,false)*E1509</f>
        <v>3264.8745</v>
      </c>
      <c r="G1509" s="173">
        <f>abs(Generate!H$5-F1509)</f>
        <v>194.8745</v>
      </c>
    </row>
    <row r="1510">
      <c r="A1510" s="71" t="s">
        <v>64</v>
      </c>
      <c r="B1510" s="71">
        <v>0.5</v>
      </c>
      <c r="C1510" s="71">
        <v>3.0</v>
      </c>
      <c r="D1510" s="71">
        <v>3.0</v>
      </c>
      <c r="E1510" s="71">
        <v>1.5</v>
      </c>
      <c r="F1510" s="172">
        <f>vlookup(VLOOKUP(A1510,'Meal Plan Combinations'!A$5:E$17,2,false),indirect(I$1),2,false)*B1510+vlookup(VLOOKUP(A1510,'Meal Plan Combinations'!A$5:E$17,3,false),indirect(I$1),2,false)*C1510+vlookup(VLOOKUP(A1510,'Meal Plan Combinations'!A$5:E$17,4,false),indirect(I$1),2,false)*D1510+vlookup(VLOOKUP(A1510,'Meal Plan Combinations'!A$5:E$17,5,false),indirect(I$1),2,false)*E1510</f>
        <v>3398.6545</v>
      </c>
      <c r="G1510" s="173">
        <f>abs(Generate!H$5-F1510)</f>
        <v>328.6545</v>
      </c>
    </row>
    <row r="1511">
      <c r="A1511" s="71" t="s">
        <v>64</v>
      </c>
      <c r="B1511" s="71">
        <v>0.5</v>
      </c>
      <c r="C1511" s="71">
        <v>3.0</v>
      </c>
      <c r="D1511" s="71">
        <v>3.0</v>
      </c>
      <c r="E1511" s="71">
        <v>2.0</v>
      </c>
      <c r="F1511" s="172">
        <f>vlookup(VLOOKUP(A1511,'Meal Plan Combinations'!A$5:E$17,2,false),indirect(I$1),2,false)*B1511+vlookup(VLOOKUP(A1511,'Meal Plan Combinations'!A$5:E$17,3,false),indirect(I$1),2,false)*C1511+vlookup(VLOOKUP(A1511,'Meal Plan Combinations'!A$5:E$17,4,false),indirect(I$1),2,false)*D1511+vlookup(VLOOKUP(A1511,'Meal Plan Combinations'!A$5:E$17,5,false),indirect(I$1),2,false)*E1511</f>
        <v>3532.4345</v>
      </c>
      <c r="G1511" s="173">
        <f>abs(Generate!H$5-F1511)</f>
        <v>462.4345</v>
      </c>
    </row>
    <row r="1512">
      <c r="A1512" s="71" t="s">
        <v>64</v>
      </c>
      <c r="B1512" s="71">
        <v>0.5</v>
      </c>
      <c r="C1512" s="71">
        <v>3.0</v>
      </c>
      <c r="D1512" s="71">
        <v>3.0</v>
      </c>
      <c r="E1512" s="71">
        <v>2.5</v>
      </c>
      <c r="F1512" s="172">
        <f>vlookup(VLOOKUP(A1512,'Meal Plan Combinations'!A$5:E$17,2,false),indirect(I$1),2,false)*B1512+vlookup(VLOOKUP(A1512,'Meal Plan Combinations'!A$5:E$17,3,false),indirect(I$1),2,false)*C1512+vlookup(VLOOKUP(A1512,'Meal Plan Combinations'!A$5:E$17,4,false),indirect(I$1),2,false)*D1512+vlookup(VLOOKUP(A1512,'Meal Plan Combinations'!A$5:E$17,5,false),indirect(I$1),2,false)*E1512</f>
        <v>3666.2145</v>
      </c>
      <c r="G1512" s="173">
        <f>abs(Generate!H$5-F1512)</f>
        <v>596.2145</v>
      </c>
    </row>
    <row r="1513">
      <c r="A1513" s="71" t="s">
        <v>64</v>
      </c>
      <c r="B1513" s="71">
        <v>0.5</v>
      </c>
      <c r="C1513" s="71">
        <v>3.0</v>
      </c>
      <c r="D1513" s="71">
        <v>3.0</v>
      </c>
      <c r="E1513" s="71">
        <v>3.0</v>
      </c>
      <c r="F1513" s="172">
        <f>vlookup(VLOOKUP(A1513,'Meal Plan Combinations'!A$5:E$17,2,false),indirect(I$1),2,false)*B1513+vlookup(VLOOKUP(A1513,'Meal Plan Combinations'!A$5:E$17,3,false),indirect(I$1),2,false)*C1513+vlookup(VLOOKUP(A1513,'Meal Plan Combinations'!A$5:E$17,4,false),indirect(I$1),2,false)*D1513+vlookup(VLOOKUP(A1513,'Meal Plan Combinations'!A$5:E$17,5,false),indirect(I$1),2,false)*E1513</f>
        <v>3799.9945</v>
      </c>
      <c r="G1513" s="173">
        <f>abs(Generate!H$5-F1513)</f>
        <v>729.9945</v>
      </c>
    </row>
    <row r="1514">
      <c r="A1514" s="71" t="s">
        <v>64</v>
      </c>
      <c r="B1514" s="71">
        <v>1.0</v>
      </c>
      <c r="C1514" s="71">
        <v>0.5</v>
      </c>
      <c r="D1514" s="71">
        <v>0.5</v>
      </c>
      <c r="E1514" s="71">
        <v>0.5</v>
      </c>
      <c r="F1514" s="172">
        <f>vlookup(VLOOKUP(A1514,'Meal Plan Combinations'!A$5:E$17,2,false),indirect(I$1),2,false)*B1514+vlookup(VLOOKUP(A1514,'Meal Plan Combinations'!A$5:E$17,3,false),indirect(I$1),2,false)*C1514+vlookup(VLOOKUP(A1514,'Meal Plan Combinations'!A$5:E$17,4,false),indirect(I$1),2,false)*D1514+vlookup(VLOOKUP(A1514,'Meal Plan Combinations'!A$5:E$17,5,false),indirect(I$1),2,false)*E1514</f>
        <v>898.459</v>
      </c>
      <c r="G1514" s="173">
        <f>abs(Generate!H$5-F1514)</f>
        <v>2171.541</v>
      </c>
    </row>
    <row r="1515">
      <c r="A1515" s="71" t="s">
        <v>64</v>
      </c>
      <c r="B1515" s="71">
        <v>1.0</v>
      </c>
      <c r="C1515" s="71">
        <v>0.5</v>
      </c>
      <c r="D1515" s="71">
        <v>0.5</v>
      </c>
      <c r="E1515" s="71">
        <v>1.0</v>
      </c>
      <c r="F1515" s="172">
        <f>vlookup(VLOOKUP(A1515,'Meal Plan Combinations'!A$5:E$17,2,false),indirect(I$1),2,false)*B1515+vlookup(VLOOKUP(A1515,'Meal Plan Combinations'!A$5:E$17,3,false),indirect(I$1),2,false)*C1515+vlookup(VLOOKUP(A1515,'Meal Plan Combinations'!A$5:E$17,4,false),indirect(I$1),2,false)*D1515+vlookup(VLOOKUP(A1515,'Meal Plan Combinations'!A$5:E$17,5,false),indirect(I$1),2,false)*E1515</f>
        <v>1032.239</v>
      </c>
      <c r="G1515" s="173">
        <f>abs(Generate!H$5-F1515)</f>
        <v>2037.761</v>
      </c>
    </row>
    <row r="1516">
      <c r="A1516" s="71" t="s">
        <v>64</v>
      </c>
      <c r="B1516" s="71">
        <v>1.0</v>
      </c>
      <c r="C1516" s="71">
        <v>0.5</v>
      </c>
      <c r="D1516" s="71">
        <v>0.5</v>
      </c>
      <c r="E1516" s="71">
        <v>1.5</v>
      </c>
      <c r="F1516" s="172">
        <f>vlookup(VLOOKUP(A1516,'Meal Plan Combinations'!A$5:E$17,2,false),indirect(I$1),2,false)*B1516+vlookup(VLOOKUP(A1516,'Meal Plan Combinations'!A$5:E$17,3,false),indirect(I$1),2,false)*C1516+vlookup(VLOOKUP(A1516,'Meal Plan Combinations'!A$5:E$17,4,false),indirect(I$1),2,false)*D1516+vlookup(VLOOKUP(A1516,'Meal Plan Combinations'!A$5:E$17,5,false),indirect(I$1),2,false)*E1516</f>
        <v>1166.019</v>
      </c>
      <c r="G1516" s="173">
        <f>abs(Generate!H$5-F1516)</f>
        <v>1903.981</v>
      </c>
    </row>
    <row r="1517">
      <c r="A1517" s="71" t="s">
        <v>64</v>
      </c>
      <c r="B1517" s="71">
        <v>1.0</v>
      </c>
      <c r="C1517" s="71">
        <v>0.5</v>
      </c>
      <c r="D1517" s="71">
        <v>0.5</v>
      </c>
      <c r="E1517" s="71">
        <v>2.0</v>
      </c>
      <c r="F1517" s="172">
        <f>vlookup(VLOOKUP(A1517,'Meal Plan Combinations'!A$5:E$17,2,false),indirect(I$1),2,false)*B1517+vlookup(VLOOKUP(A1517,'Meal Plan Combinations'!A$5:E$17,3,false),indirect(I$1),2,false)*C1517+vlookup(VLOOKUP(A1517,'Meal Plan Combinations'!A$5:E$17,4,false),indirect(I$1),2,false)*D1517+vlookup(VLOOKUP(A1517,'Meal Plan Combinations'!A$5:E$17,5,false),indirect(I$1),2,false)*E1517</f>
        <v>1299.799</v>
      </c>
      <c r="G1517" s="173">
        <f>abs(Generate!H$5-F1517)</f>
        <v>1770.201</v>
      </c>
    </row>
    <row r="1518">
      <c r="A1518" s="71" t="s">
        <v>64</v>
      </c>
      <c r="B1518" s="71">
        <v>1.0</v>
      </c>
      <c r="C1518" s="71">
        <v>0.5</v>
      </c>
      <c r="D1518" s="71">
        <v>0.5</v>
      </c>
      <c r="E1518" s="71">
        <v>2.5</v>
      </c>
      <c r="F1518" s="172">
        <f>vlookup(VLOOKUP(A1518,'Meal Plan Combinations'!A$5:E$17,2,false),indirect(I$1),2,false)*B1518+vlookup(VLOOKUP(A1518,'Meal Plan Combinations'!A$5:E$17,3,false),indirect(I$1),2,false)*C1518+vlookup(VLOOKUP(A1518,'Meal Plan Combinations'!A$5:E$17,4,false),indirect(I$1),2,false)*D1518+vlookup(VLOOKUP(A1518,'Meal Plan Combinations'!A$5:E$17,5,false),indirect(I$1),2,false)*E1518</f>
        <v>1433.579</v>
      </c>
      <c r="G1518" s="173">
        <f>abs(Generate!H$5-F1518)</f>
        <v>1636.421</v>
      </c>
    </row>
    <row r="1519">
      <c r="A1519" s="71" t="s">
        <v>64</v>
      </c>
      <c r="B1519" s="71">
        <v>1.0</v>
      </c>
      <c r="C1519" s="71">
        <v>0.5</v>
      </c>
      <c r="D1519" s="71">
        <v>0.5</v>
      </c>
      <c r="E1519" s="71">
        <v>3.0</v>
      </c>
      <c r="F1519" s="172">
        <f>vlookup(VLOOKUP(A1519,'Meal Plan Combinations'!A$5:E$17,2,false),indirect(I$1),2,false)*B1519+vlookup(VLOOKUP(A1519,'Meal Plan Combinations'!A$5:E$17,3,false),indirect(I$1),2,false)*C1519+vlookup(VLOOKUP(A1519,'Meal Plan Combinations'!A$5:E$17,4,false),indirect(I$1),2,false)*D1519+vlookup(VLOOKUP(A1519,'Meal Plan Combinations'!A$5:E$17,5,false),indirect(I$1),2,false)*E1519</f>
        <v>1567.359</v>
      </c>
      <c r="G1519" s="173">
        <f>abs(Generate!H$5-F1519)</f>
        <v>1502.641</v>
      </c>
    </row>
    <row r="1520">
      <c r="A1520" s="71" t="s">
        <v>64</v>
      </c>
      <c r="B1520" s="71">
        <v>1.0</v>
      </c>
      <c r="C1520" s="71">
        <v>0.5</v>
      </c>
      <c r="D1520" s="71">
        <v>1.0</v>
      </c>
      <c r="E1520" s="71">
        <v>0.5</v>
      </c>
      <c r="F1520" s="172">
        <f>vlookup(VLOOKUP(A1520,'Meal Plan Combinations'!A$5:E$17,2,false),indirect(I$1),2,false)*B1520+vlookup(VLOOKUP(A1520,'Meal Plan Combinations'!A$5:E$17,3,false),indirect(I$1),2,false)*C1520+vlookup(VLOOKUP(A1520,'Meal Plan Combinations'!A$5:E$17,4,false),indirect(I$1),2,false)*D1520+vlookup(VLOOKUP(A1520,'Meal Plan Combinations'!A$5:E$17,5,false),indirect(I$1),2,false)*E1520</f>
        <v>1121.304</v>
      </c>
      <c r="G1520" s="173">
        <f>abs(Generate!H$5-F1520)</f>
        <v>1948.696</v>
      </c>
    </row>
    <row r="1521">
      <c r="A1521" s="71" t="s">
        <v>64</v>
      </c>
      <c r="B1521" s="71">
        <v>1.0</v>
      </c>
      <c r="C1521" s="71">
        <v>0.5</v>
      </c>
      <c r="D1521" s="71">
        <v>1.0</v>
      </c>
      <c r="E1521" s="71">
        <v>1.0</v>
      </c>
      <c r="F1521" s="172">
        <f>vlookup(VLOOKUP(A1521,'Meal Plan Combinations'!A$5:E$17,2,false),indirect(I$1),2,false)*B1521+vlookup(VLOOKUP(A1521,'Meal Plan Combinations'!A$5:E$17,3,false),indirect(I$1),2,false)*C1521+vlookup(VLOOKUP(A1521,'Meal Plan Combinations'!A$5:E$17,4,false),indirect(I$1),2,false)*D1521+vlookup(VLOOKUP(A1521,'Meal Plan Combinations'!A$5:E$17,5,false),indirect(I$1),2,false)*E1521</f>
        <v>1255.084</v>
      </c>
      <c r="G1521" s="173">
        <f>abs(Generate!H$5-F1521)</f>
        <v>1814.916</v>
      </c>
    </row>
    <row r="1522">
      <c r="A1522" s="71" t="s">
        <v>64</v>
      </c>
      <c r="B1522" s="71">
        <v>1.0</v>
      </c>
      <c r="C1522" s="71">
        <v>0.5</v>
      </c>
      <c r="D1522" s="71">
        <v>1.0</v>
      </c>
      <c r="E1522" s="71">
        <v>1.5</v>
      </c>
      <c r="F1522" s="172">
        <f>vlookup(VLOOKUP(A1522,'Meal Plan Combinations'!A$5:E$17,2,false),indirect(I$1),2,false)*B1522+vlookup(VLOOKUP(A1522,'Meal Plan Combinations'!A$5:E$17,3,false),indirect(I$1),2,false)*C1522+vlookup(VLOOKUP(A1522,'Meal Plan Combinations'!A$5:E$17,4,false),indirect(I$1),2,false)*D1522+vlookup(VLOOKUP(A1522,'Meal Plan Combinations'!A$5:E$17,5,false),indirect(I$1),2,false)*E1522</f>
        <v>1388.864</v>
      </c>
      <c r="G1522" s="173">
        <f>abs(Generate!H$5-F1522)</f>
        <v>1681.136</v>
      </c>
    </row>
    <row r="1523">
      <c r="A1523" s="71" t="s">
        <v>64</v>
      </c>
      <c r="B1523" s="71">
        <v>1.0</v>
      </c>
      <c r="C1523" s="71">
        <v>0.5</v>
      </c>
      <c r="D1523" s="71">
        <v>1.0</v>
      </c>
      <c r="E1523" s="71">
        <v>2.0</v>
      </c>
      <c r="F1523" s="172">
        <f>vlookup(VLOOKUP(A1523,'Meal Plan Combinations'!A$5:E$17,2,false),indirect(I$1),2,false)*B1523+vlookup(VLOOKUP(A1523,'Meal Plan Combinations'!A$5:E$17,3,false),indirect(I$1),2,false)*C1523+vlookup(VLOOKUP(A1523,'Meal Plan Combinations'!A$5:E$17,4,false),indirect(I$1),2,false)*D1523+vlookup(VLOOKUP(A1523,'Meal Plan Combinations'!A$5:E$17,5,false),indirect(I$1),2,false)*E1523</f>
        <v>1522.644</v>
      </c>
      <c r="G1523" s="173">
        <f>abs(Generate!H$5-F1523)</f>
        <v>1547.356</v>
      </c>
    </row>
    <row r="1524">
      <c r="A1524" s="71" t="s">
        <v>64</v>
      </c>
      <c r="B1524" s="71">
        <v>1.0</v>
      </c>
      <c r="C1524" s="71">
        <v>0.5</v>
      </c>
      <c r="D1524" s="71">
        <v>1.0</v>
      </c>
      <c r="E1524" s="71">
        <v>2.5</v>
      </c>
      <c r="F1524" s="172">
        <f>vlookup(VLOOKUP(A1524,'Meal Plan Combinations'!A$5:E$17,2,false),indirect(I$1),2,false)*B1524+vlookup(VLOOKUP(A1524,'Meal Plan Combinations'!A$5:E$17,3,false),indirect(I$1),2,false)*C1524+vlookup(VLOOKUP(A1524,'Meal Plan Combinations'!A$5:E$17,4,false),indirect(I$1),2,false)*D1524+vlookup(VLOOKUP(A1524,'Meal Plan Combinations'!A$5:E$17,5,false),indirect(I$1),2,false)*E1524</f>
        <v>1656.424</v>
      </c>
      <c r="G1524" s="173">
        <f>abs(Generate!H$5-F1524)</f>
        <v>1413.576</v>
      </c>
    </row>
    <row r="1525">
      <c r="A1525" s="71" t="s">
        <v>64</v>
      </c>
      <c r="B1525" s="71">
        <v>1.0</v>
      </c>
      <c r="C1525" s="71">
        <v>0.5</v>
      </c>
      <c r="D1525" s="71">
        <v>1.0</v>
      </c>
      <c r="E1525" s="71">
        <v>3.0</v>
      </c>
      <c r="F1525" s="172">
        <f>vlookup(VLOOKUP(A1525,'Meal Plan Combinations'!A$5:E$17,2,false),indirect(I$1),2,false)*B1525+vlookup(VLOOKUP(A1525,'Meal Plan Combinations'!A$5:E$17,3,false),indirect(I$1),2,false)*C1525+vlookup(VLOOKUP(A1525,'Meal Plan Combinations'!A$5:E$17,4,false),indirect(I$1),2,false)*D1525+vlookup(VLOOKUP(A1525,'Meal Plan Combinations'!A$5:E$17,5,false),indirect(I$1),2,false)*E1525</f>
        <v>1790.204</v>
      </c>
      <c r="G1525" s="173">
        <f>abs(Generate!H$5-F1525)</f>
        <v>1279.796</v>
      </c>
    </row>
    <row r="1526">
      <c r="A1526" s="71" t="s">
        <v>64</v>
      </c>
      <c r="B1526" s="71">
        <v>1.0</v>
      </c>
      <c r="C1526" s="71">
        <v>0.5</v>
      </c>
      <c r="D1526" s="71">
        <v>1.5</v>
      </c>
      <c r="E1526" s="71">
        <v>0.5</v>
      </c>
      <c r="F1526" s="172">
        <f>vlookup(VLOOKUP(A1526,'Meal Plan Combinations'!A$5:E$17,2,false),indirect(I$1),2,false)*B1526+vlookup(VLOOKUP(A1526,'Meal Plan Combinations'!A$5:E$17,3,false),indirect(I$1),2,false)*C1526+vlookup(VLOOKUP(A1526,'Meal Plan Combinations'!A$5:E$17,4,false),indirect(I$1),2,false)*D1526+vlookup(VLOOKUP(A1526,'Meal Plan Combinations'!A$5:E$17,5,false),indirect(I$1),2,false)*E1526</f>
        <v>1344.149</v>
      </c>
      <c r="G1526" s="173">
        <f>abs(Generate!H$5-F1526)</f>
        <v>1725.851</v>
      </c>
    </row>
    <row r="1527">
      <c r="A1527" s="71" t="s">
        <v>64</v>
      </c>
      <c r="B1527" s="71">
        <v>1.0</v>
      </c>
      <c r="C1527" s="71">
        <v>0.5</v>
      </c>
      <c r="D1527" s="71">
        <v>1.5</v>
      </c>
      <c r="E1527" s="71">
        <v>1.0</v>
      </c>
      <c r="F1527" s="172">
        <f>vlookup(VLOOKUP(A1527,'Meal Plan Combinations'!A$5:E$17,2,false),indirect(I$1),2,false)*B1527+vlookup(VLOOKUP(A1527,'Meal Plan Combinations'!A$5:E$17,3,false),indirect(I$1),2,false)*C1527+vlookup(VLOOKUP(A1527,'Meal Plan Combinations'!A$5:E$17,4,false),indirect(I$1),2,false)*D1527+vlookup(VLOOKUP(A1527,'Meal Plan Combinations'!A$5:E$17,5,false),indirect(I$1),2,false)*E1527</f>
        <v>1477.929</v>
      </c>
      <c r="G1527" s="173">
        <f>abs(Generate!H$5-F1527)</f>
        <v>1592.071</v>
      </c>
    </row>
    <row r="1528">
      <c r="A1528" s="71" t="s">
        <v>64</v>
      </c>
      <c r="B1528" s="71">
        <v>1.0</v>
      </c>
      <c r="C1528" s="71">
        <v>0.5</v>
      </c>
      <c r="D1528" s="71">
        <v>1.5</v>
      </c>
      <c r="E1528" s="71">
        <v>1.5</v>
      </c>
      <c r="F1528" s="172">
        <f>vlookup(VLOOKUP(A1528,'Meal Plan Combinations'!A$5:E$17,2,false),indirect(I$1),2,false)*B1528+vlookup(VLOOKUP(A1528,'Meal Plan Combinations'!A$5:E$17,3,false),indirect(I$1),2,false)*C1528+vlookup(VLOOKUP(A1528,'Meal Plan Combinations'!A$5:E$17,4,false),indirect(I$1),2,false)*D1528+vlookup(VLOOKUP(A1528,'Meal Plan Combinations'!A$5:E$17,5,false),indirect(I$1),2,false)*E1528</f>
        <v>1611.709</v>
      </c>
      <c r="G1528" s="173">
        <f>abs(Generate!H$5-F1528)</f>
        <v>1458.291</v>
      </c>
    </row>
    <row r="1529">
      <c r="A1529" s="71" t="s">
        <v>64</v>
      </c>
      <c r="B1529" s="71">
        <v>1.0</v>
      </c>
      <c r="C1529" s="71">
        <v>0.5</v>
      </c>
      <c r="D1529" s="71">
        <v>1.5</v>
      </c>
      <c r="E1529" s="71">
        <v>2.0</v>
      </c>
      <c r="F1529" s="172">
        <f>vlookup(VLOOKUP(A1529,'Meal Plan Combinations'!A$5:E$17,2,false),indirect(I$1),2,false)*B1529+vlookup(VLOOKUP(A1529,'Meal Plan Combinations'!A$5:E$17,3,false),indirect(I$1),2,false)*C1529+vlookup(VLOOKUP(A1529,'Meal Plan Combinations'!A$5:E$17,4,false),indirect(I$1),2,false)*D1529+vlookup(VLOOKUP(A1529,'Meal Plan Combinations'!A$5:E$17,5,false),indirect(I$1),2,false)*E1529</f>
        <v>1745.489</v>
      </c>
      <c r="G1529" s="173">
        <f>abs(Generate!H$5-F1529)</f>
        <v>1324.511</v>
      </c>
    </row>
    <row r="1530">
      <c r="A1530" s="71" t="s">
        <v>64</v>
      </c>
      <c r="B1530" s="71">
        <v>1.0</v>
      </c>
      <c r="C1530" s="71">
        <v>0.5</v>
      </c>
      <c r="D1530" s="71">
        <v>1.5</v>
      </c>
      <c r="E1530" s="71">
        <v>2.5</v>
      </c>
      <c r="F1530" s="172">
        <f>vlookup(VLOOKUP(A1530,'Meal Plan Combinations'!A$5:E$17,2,false),indirect(I$1),2,false)*B1530+vlookup(VLOOKUP(A1530,'Meal Plan Combinations'!A$5:E$17,3,false),indirect(I$1),2,false)*C1530+vlookup(VLOOKUP(A1530,'Meal Plan Combinations'!A$5:E$17,4,false),indirect(I$1),2,false)*D1530+vlookup(VLOOKUP(A1530,'Meal Plan Combinations'!A$5:E$17,5,false),indirect(I$1),2,false)*E1530</f>
        <v>1879.269</v>
      </c>
      <c r="G1530" s="173">
        <f>abs(Generate!H$5-F1530)</f>
        <v>1190.731</v>
      </c>
    </row>
    <row r="1531">
      <c r="A1531" s="71" t="s">
        <v>64</v>
      </c>
      <c r="B1531" s="71">
        <v>1.0</v>
      </c>
      <c r="C1531" s="71">
        <v>0.5</v>
      </c>
      <c r="D1531" s="71">
        <v>1.5</v>
      </c>
      <c r="E1531" s="71">
        <v>3.0</v>
      </c>
      <c r="F1531" s="172">
        <f>vlookup(VLOOKUP(A1531,'Meal Plan Combinations'!A$5:E$17,2,false),indirect(I$1),2,false)*B1531+vlookup(VLOOKUP(A1531,'Meal Plan Combinations'!A$5:E$17,3,false),indirect(I$1),2,false)*C1531+vlookup(VLOOKUP(A1531,'Meal Plan Combinations'!A$5:E$17,4,false),indirect(I$1),2,false)*D1531+vlookup(VLOOKUP(A1531,'Meal Plan Combinations'!A$5:E$17,5,false),indirect(I$1),2,false)*E1531</f>
        <v>2013.049</v>
      </c>
      <c r="G1531" s="173">
        <f>abs(Generate!H$5-F1531)</f>
        <v>1056.951</v>
      </c>
    </row>
    <row r="1532">
      <c r="A1532" s="71" t="s">
        <v>64</v>
      </c>
      <c r="B1532" s="71">
        <v>1.0</v>
      </c>
      <c r="C1532" s="71">
        <v>0.5</v>
      </c>
      <c r="D1532" s="71">
        <v>2.0</v>
      </c>
      <c r="E1532" s="71">
        <v>0.5</v>
      </c>
      <c r="F1532" s="172">
        <f>vlookup(VLOOKUP(A1532,'Meal Plan Combinations'!A$5:E$17,2,false),indirect(I$1),2,false)*B1532+vlookup(VLOOKUP(A1532,'Meal Plan Combinations'!A$5:E$17,3,false),indirect(I$1),2,false)*C1532+vlookup(VLOOKUP(A1532,'Meal Plan Combinations'!A$5:E$17,4,false),indirect(I$1),2,false)*D1532+vlookup(VLOOKUP(A1532,'Meal Plan Combinations'!A$5:E$17,5,false),indirect(I$1),2,false)*E1532</f>
        <v>1566.994</v>
      </c>
      <c r="G1532" s="173">
        <f>abs(Generate!H$5-F1532)</f>
        <v>1503.006</v>
      </c>
    </row>
    <row r="1533">
      <c r="A1533" s="71" t="s">
        <v>64</v>
      </c>
      <c r="B1533" s="71">
        <v>1.0</v>
      </c>
      <c r="C1533" s="71">
        <v>0.5</v>
      </c>
      <c r="D1533" s="71">
        <v>2.0</v>
      </c>
      <c r="E1533" s="71">
        <v>1.0</v>
      </c>
      <c r="F1533" s="172">
        <f>vlookup(VLOOKUP(A1533,'Meal Plan Combinations'!A$5:E$17,2,false),indirect(I$1),2,false)*B1533+vlookup(VLOOKUP(A1533,'Meal Plan Combinations'!A$5:E$17,3,false),indirect(I$1),2,false)*C1533+vlookup(VLOOKUP(A1533,'Meal Plan Combinations'!A$5:E$17,4,false),indirect(I$1),2,false)*D1533+vlookup(VLOOKUP(A1533,'Meal Plan Combinations'!A$5:E$17,5,false),indirect(I$1),2,false)*E1533</f>
        <v>1700.774</v>
      </c>
      <c r="G1533" s="173">
        <f>abs(Generate!H$5-F1533)</f>
        <v>1369.226</v>
      </c>
    </row>
    <row r="1534">
      <c r="A1534" s="71" t="s">
        <v>64</v>
      </c>
      <c r="B1534" s="71">
        <v>1.0</v>
      </c>
      <c r="C1534" s="71">
        <v>0.5</v>
      </c>
      <c r="D1534" s="71">
        <v>2.0</v>
      </c>
      <c r="E1534" s="71">
        <v>1.5</v>
      </c>
      <c r="F1534" s="172">
        <f>vlookup(VLOOKUP(A1534,'Meal Plan Combinations'!A$5:E$17,2,false),indirect(I$1),2,false)*B1534+vlookup(VLOOKUP(A1534,'Meal Plan Combinations'!A$5:E$17,3,false),indirect(I$1),2,false)*C1534+vlookup(VLOOKUP(A1534,'Meal Plan Combinations'!A$5:E$17,4,false),indirect(I$1),2,false)*D1534+vlookup(VLOOKUP(A1534,'Meal Plan Combinations'!A$5:E$17,5,false),indirect(I$1),2,false)*E1534</f>
        <v>1834.554</v>
      </c>
      <c r="G1534" s="173">
        <f>abs(Generate!H$5-F1534)</f>
        <v>1235.446</v>
      </c>
    </row>
    <row r="1535">
      <c r="A1535" s="71" t="s">
        <v>64</v>
      </c>
      <c r="B1535" s="71">
        <v>1.0</v>
      </c>
      <c r="C1535" s="71">
        <v>0.5</v>
      </c>
      <c r="D1535" s="71">
        <v>2.0</v>
      </c>
      <c r="E1535" s="71">
        <v>2.0</v>
      </c>
      <c r="F1535" s="172">
        <f>vlookup(VLOOKUP(A1535,'Meal Plan Combinations'!A$5:E$17,2,false),indirect(I$1),2,false)*B1535+vlookup(VLOOKUP(A1535,'Meal Plan Combinations'!A$5:E$17,3,false),indirect(I$1),2,false)*C1535+vlookup(VLOOKUP(A1535,'Meal Plan Combinations'!A$5:E$17,4,false),indirect(I$1),2,false)*D1535+vlookup(VLOOKUP(A1535,'Meal Plan Combinations'!A$5:E$17,5,false),indirect(I$1),2,false)*E1535</f>
        <v>1968.334</v>
      </c>
      <c r="G1535" s="173">
        <f>abs(Generate!H$5-F1535)</f>
        <v>1101.666</v>
      </c>
    </row>
    <row r="1536">
      <c r="A1536" s="71" t="s">
        <v>64</v>
      </c>
      <c r="B1536" s="71">
        <v>1.0</v>
      </c>
      <c r="C1536" s="71">
        <v>0.5</v>
      </c>
      <c r="D1536" s="71">
        <v>2.0</v>
      </c>
      <c r="E1536" s="71">
        <v>2.5</v>
      </c>
      <c r="F1536" s="172">
        <f>vlookup(VLOOKUP(A1536,'Meal Plan Combinations'!A$5:E$17,2,false),indirect(I$1),2,false)*B1536+vlookup(VLOOKUP(A1536,'Meal Plan Combinations'!A$5:E$17,3,false),indirect(I$1),2,false)*C1536+vlookup(VLOOKUP(A1536,'Meal Plan Combinations'!A$5:E$17,4,false),indirect(I$1),2,false)*D1536+vlookup(VLOOKUP(A1536,'Meal Plan Combinations'!A$5:E$17,5,false),indirect(I$1),2,false)*E1536</f>
        <v>2102.114</v>
      </c>
      <c r="G1536" s="173">
        <f>abs(Generate!H$5-F1536)</f>
        <v>967.886</v>
      </c>
    </row>
    <row r="1537">
      <c r="A1537" s="71" t="s">
        <v>64</v>
      </c>
      <c r="B1537" s="71">
        <v>1.0</v>
      </c>
      <c r="C1537" s="71">
        <v>0.5</v>
      </c>
      <c r="D1537" s="71">
        <v>2.0</v>
      </c>
      <c r="E1537" s="71">
        <v>3.0</v>
      </c>
      <c r="F1537" s="172">
        <f>vlookup(VLOOKUP(A1537,'Meal Plan Combinations'!A$5:E$17,2,false),indirect(I$1),2,false)*B1537+vlookup(VLOOKUP(A1537,'Meal Plan Combinations'!A$5:E$17,3,false),indirect(I$1),2,false)*C1537+vlookup(VLOOKUP(A1537,'Meal Plan Combinations'!A$5:E$17,4,false),indirect(I$1),2,false)*D1537+vlookup(VLOOKUP(A1537,'Meal Plan Combinations'!A$5:E$17,5,false),indirect(I$1),2,false)*E1537</f>
        <v>2235.894</v>
      </c>
      <c r="G1537" s="173">
        <f>abs(Generate!H$5-F1537)</f>
        <v>834.106</v>
      </c>
    </row>
    <row r="1538">
      <c r="A1538" s="71" t="s">
        <v>64</v>
      </c>
      <c r="B1538" s="71">
        <v>1.0</v>
      </c>
      <c r="C1538" s="71">
        <v>0.5</v>
      </c>
      <c r="D1538" s="71">
        <v>2.5</v>
      </c>
      <c r="E1538" s="71">
        <v>0.5</v>
      </c>
      <c r="F1538" s="172">
        <f>vlookup(VLOOKUP(A1538,'Meal Plan Combinations'!A$5:E$17,2,false),indirect(I$1),2,false)*B1538+vlookup(VLOOKUP(A1538,'Meal Plan Combinations'!A$5:E$17,3,false),indirect(I$1),2,false)*C1538+vlookup(VLOOKUP(A1538,'Meal Plan Combinations'!A$5:E$17,4,false),indirect(I$1),2,false)*D1538+vlookup(VLOOKUP(A1538,'Meal Plan Combinations'!A$5:E$17,5,false),indirect(I$1),2,false)*E1538</f>
        <v>1789.839</v>
      </c>
      <c r="G1538" s="173">
        <f>abs(Generate!H$5-F1538)</f>
        <v>1280.161</v>
      </c>
    </row>
    <row r="1539">
      <c r="A1539" s="71" t="s">
        <v>64</v>
      </c>
      <c r="B1539" s="71">
        <v>1.0</v>
      </c>
      <c r="C1539" s="71">
        <v>0.5</v>
      </c>
      <c r="D1539" s="71">
        <v>2.5</v>
      </c>
      <c r="E1539" s="71">
        <v>1.0</v>
      </c>
      <c r="F1539" s="172">
        <f>vlookup(VLOOKUP(A1539,'Meal Plan Combinations'!A$5:E$17,2,false),indirect(I$1),2,false)*B1539+vlookup(VLOOKUP(A1539,'Meal Plan Combinations'!A$5:E$17,3,false),indirect(I$1),2,false)*C1539+vlookup(VLOOKUP(A1539,'Meal Plan Combinations'!A$5:E$17,4,false),indirect(I$1),2,false)*D1539+vlookup(VLOOKUP(A1539,'Meal Plan Combinations'!A$5:E$17,5,false),indirect(I$1),2,false)*E1539</f>
        <v>1923.619</v>
      </c>
      <c r="G1539" s="173">
        <f>abs(Generate!H$5-F1539)</f>
        <v>1146.381</v>
      </c>
    </row>
    <row r="1540">
      <c r="A1540" s="71" t="s">
        <v>64</v>
      </c>
      <c r="B1540" s="71">
        <v>1.0</v>
      </c>
      <c r="C1540" s="71">
        <v>0.5</v>
      </c>
      <c r="D1540" s="71">
        <v>2.5</v>
      </c>
      <c r="E1540" s="71">
        <v>1.5</v>
      </c>
      <c r="F1540" s="172">
        <f>vlookup(VLOOKUP(A1540,'Meal Plan Combinations'!A$5:E$17,2,false),indirect(I$1),2,false)*B1540+vlookup(VLOOKUP(A1540,'Meal Plan Combinations'!A$5:E$17,3,false),indirect(I$1),2,false)*C1540+vlookup(VLOOKUP(A1540,'Meal Plan Combinations'!A$5:E$17,4,false),indirect(I$1),2,false)*D1540+vlookup(VLOOKUP(A1540,'Meal Plan Combinations'!A$5:E$17,5,false),indirect(I$1),2,false)*E1540</f>
        <v>2057.399</v>
      </c>
      <c r="G1540" s="173">
        <f>abs(Generate!H$5-F1540)</f>
        <v>1012.601</v>
      </c>
    </row>
    <row r="1541">
      <c r="A1541" s="71" t="s">
        <v>64</v>
      </c>
      <c r="B1541" s="71">
        <v>1.0</v>
      </c>
      <c r="C1541" s="71">
        <v>0.5</v>
      </c>
      <c r="D1541" s="71">
        <v>2.5</v>
      </c>
      <c r="E1541" s="71">
        <v>2.0</v>
      </c>
      <c r="F1541" s="172">
        <f>vlookup(VLOOKUP(A1541,'Meal Plan Combinations'!A$5:E$17,2,false),indirect(I$1),2,false)*B1541+vlookup(VLOOKUP(A1541,'Meal Plan Combinations'!A$5:E$17,3,false),indirect(I$1),2,false)*C1541+vlookup(VLOOKUP(A1541,'Meal Plan Combinations'!A$5:E$17,4,false),indirect(I$1),2,false)*D1541+vlookup(VLOOKUP(A1541,'Meal Plan Combinations'!A$5:E$17,5,false),indirect(I$1),2,false)*E1541</f>
        <v>2191.179</v>
      </c>
      <c r="G1541" s="173">
        <f>abs(Generate!H$5-F1541)</f>
        <v>878.821</v>
      </c>
    </row>
    <row r="1542">
      <c r="A1542" s="71" t="s">
        <v>64</v>
      </c>
      <c r="B1542" s="71">
        <v>1.0</v>
      </c>
      <c r="C1542" s="71">
        <v>0.5</v>
      </c>
      <c r="D1542" s="71">
        <v>2.5</v>
      </c>
      <c r="E1542" s="71">
        <v>2.5</v>
      </c>
      <c r="F1542" s="172">
        <f>vlookup(VLOOKUP(A1542,'Meal Plan Combinations'!A$5:E$17,2,false),indirect(I$1),2,false)*B1542+vlookup(VLOOKUP(A1542,'Meal Plan Combinations'!A$5:E$17,3,false),indirect(I$1),2,false)*C1542+vlookup(VLOOKUP(A1542,'Meal Plan Combinations'!A$5:E$17,4,false),indirect(I$1),2,false)*D1542+vlookup(VLOOKUP(A1542,'Meal Plan Combinations'!A$5:E$17,5,false),indirect(I$1),2,false)*E1542</f>
        <v>2324.959</v>
      </c>
      <c r="G1542" s="173">
        <f>abs(Generate!H$5-F1542)</f>
        <v>745.041</v>
      </c>
    </row>
    <row r="1543">
      <c r="A1543" s="71" t="s">
        <v>64</v>
      </c>
      <c r="B1543" s="71">
        <v>1.0</v>
      </c>
      <c r="C1543" s="71">
        <v>0.5</v>
      </c>
      <c r="D1543" s="71">
        <v>2.5</v>
      </c>
      <c r="E1543" s="71">
        <v>3.0</v>
      </c>
      <c r="F1543" s="172">
        <f>vlookup(VLOOKUP(A1543,'Meal Plan Combinations'!A$5:E$17,2,false),indirect(I$1),2,false)*B1543+vlookup(VLOOKUP(A1543,'Meal Plan Combinations'!A$5:E$17,3,false),indirect(I$1),2,false)*C1543+vlookup(VLOOKUP(A1543,'Meal Plan Combinations'!A$5:E$17,4,false),indirect(I$1),2,false)*D1543+vlookup(VLOOKUP(A1543,'Meal Plan Combinations'!A$5:E$17,5,false),indirect(I$1),2,false)*E1543</f>
        <v>2458.739</v>
      </c>
      <c r="G1543" s="173">
        <f>abs(Generate!H$5-F1543)</f>
        <v>611.261</v>
      </c>
    </row>
    <row r="1544">
      <c r="A1544" s="71" t="s">
        <v>64</v>
      </c>
      <c r="B1544" s="71">
        <v>1.0</v>
      </c>
      <c r="C1544" s="71">
        <v>0.5</v>
      </c>
      <c r="D1544" s="71">
        <v>3.0</v>
      </c>
      <c r="E1544" s="71">
        <v>0.5</v>
      </c>
      <c r="F1544" s="172">
        <f>vlookup(VLOOKUP(A1544,'Meal Plan Combinations'!A$5:E$17,2,false),indirect(I$1),2,false)*B1544+vlookup(VLOOKUP(A1544,'Meal Plan Combinations'!A$5:E$17,3,false),indirect(I$1),2,false)*C1544+vlookup(VLOOKUP(A1544,'Meal Plan Combinations'!A$5:E$17,4,false),indirect(I$1),2,false)*D1544+vlookup(VLOOKUP(A1544,'Meal Plan Combinations'!A$5:E$17,5,false),indirect(I$1),2,false)*E1544</f>
        <v>2012.684</v>
      </c>
      <c r="G1544" s="173">
        <f>abs(Generate!H$5-F1544)</f>
        <v>1057.316</v>
      </c>
    </row>
    <row r="1545">
      <c r="A1545" s="71" t="s">
        <v>64</v>
      </c>
      <c r="B1545" s="71">
        <v>1.0</v>
      </c>
      <c r="C1545" s="71">
        <v>0.5</v>
      </c>
      <c r="D1545" s="71">
        <v>3.0</v>
      </c>
      <c r="E1545" s="71">
        <v>1.0</v>
      </c>
      <c r="F1545" s="172">
        <f>vlookup(VLOOKUP(A1545,'Meal Plan Combinations'!A$5:E$17,2,false),indirect(I$1),2,false)*B1545+vlookup(VLOOKUP(A1545,'Meal Plan Combinations'!A$5:E$17,3,false),indirect(I$1),2,false)*C1545+vlookup(VLOOKUP(A1545,'Meal Plan Combinations'!A$5:E$17,4,false),indirect(I$1),2,false)*D1545+vlookup(VLOOKUP(A1545,'Meal Plan Combinations'!A$5:E$17,5,false),indirect(I$1),2,false)*E1545</f>
        <v>2146.464</v>
      </c>
      <c r="G1545" s="173">
        <f>abs(Generate!H$5-F1545)</f>
        <v>923.536</v>
      </c>
    </row>
    <row r="1546">
      <c r="A1546" s="71" t="s">
        <v>64</v>
      </c>
      <c r="B1546" s="71">
        <v>1.0</v>
      </c>
      <c r="C1546" s="71">
        <v>0.5</v>
      </c>
      <c r="D1546" s="71">
        <v>3.0</v>
      </c>
      <c r="E1546" s="71">
        <v>1.5</v>
      </c>
      <c r="F1546" s="172">
        <f>vlookup(VLOOKUP(A1546,'Meal Plan Combinations'!A$5:E$17,2,false),indirect(I$1),2,false)*B1546+vlookup(VLOOKUP(A1546,'Meal Plan Combinations'!A$5:E$17,3,false),indirect(I$1),2,false)*C1546+vlookup(VLOOKUP(A1546,'Meal Plan Combinations'!A$5:E$17,4,false),indirect(I$1),2,false)*D1546+vlookup(VLOOKUP(A1546,'Meal Plan Combinations'!A$5:E$17,5,false),indirect(I$1),2,false)*E1546</f>
        <v>2280.244</v>
      </c>
      <c r="G1546" s="173">
        <f>abs(Generate!H$5-F1546)</f>
        <v>789.756</v>
      </c>
    </row>
    <row r="1547">
      <c r="A1547" s="71" t="s">
        <v>64</v>
      </c>
      <c r="B1547" s="71">
        <v>1.0</v>
      </c>
      <c r="C1547" s="71">
        <v>0.5</v>
      </c>
      <c r="D1547" s="71">
        <v>3.0</v>
      </c>
      <c r="E1547" s="71">
        <v>2.0</v>
      </c>
      <c r="F1547" s="172">
        <f>vlookup(VLOOKUP(A1547,'Meal Plan Combinations'!A$5:E$17,2,false),indirect(I$1),2,false)*B1547+vlookup(VLOOKUP(A1547,'Meal Plan Combinations'!A$5:E$17,3,false),indirect(I$1),2,false)*C1547+vlookup(VLOOKUP(A1547,'Meal Plan Combinations'!A$5:E$17,4,false),indirect(I$1),2,false)*D1547+vlookup(VLOOKUP(A1547,'Meal Plan Combinations'!A$5:E$17,5,false),indirect(I$1),2,false)*E1547</f>
        <v>2414.024</v>
      </c>
      <c r="G1547" s="173">
        <f>abs(Generate!H$5-F1547)</f>
        <v>655.976</v>
      </c>
    </row>
    <row r="1548">
      <c r="A1548" s="71" t="s">
        <v>64</v>
      </c>
      <c r="B1548" s="71">
        <v>1.0</v>
      </c>
      <c r="C1548" s="71">
        <v>0.5</v>
      </c>
      <c r="D1548" s="71">
        <v>3.0</v>
      </c>
      <c r="E1548" s="71">
        <v>2.5</v>
      </c>
      <c r="F1548" s="172">
        <f>vlookup(VLOOKUP(A1548,'Meal Plan Combinations'!A$5:E$17,2,false),indirect(I$1),2,false)*B1548+vlookup(VLOOKUP(A1548,'Meal Plan Combinations'!A$5:E$17,3,false),indirect(I$1),2,false)*C1548+vlookup(VLOOKUP(A1548,'Meal Plan Combinations'!A$5:E$17,4,false),indirect(I$1),2,false)*D1548+vlookup(VLOOKUP(A1548,'Meal Plan Combinations'!A$5:E$17,5,false),indirect(I$1),2,false)*E1548</f>
        <v>2547.804</v>
      </c>
      <c r="G1548" s="173">
        <f>abs(Generate!H$5-F1548)</f>
        <v>522.196</v>
      </c>
    </row>
    <row r="1549">
      <c r="A1549" s="71" t="s">
        <v>64</v>
      </c>
      <c r="B1549" s="71">
        <v>1.0</v>
      </c>
      <c r="C1549" s="71">
        <v>0.5</v>
      </c>
      <c r="D1549" s="71">
        <v>3.0</v>
      </c>
      <c r="E1549" s="71">
        <v>3.0</v>
      </c>
      <c r="F1549" s="172">
        <f>vlookup(VLOOKUP(A1549,'Meal Plan Combinations'!A$5:E$17,2,false),indirect(I$1),2,false)*B1549+vlookup(VLOOKUP(A1549,'Meal Plan Combinations'!A$5:E$17,3,false),indirect(I$1),2,false)*C1549+vlookup(VLOOKUP(A1549,'Meal Plan Combinations'!A$5:E$17,4,false),indirect(I$1),2,false)*D1549+vlookup(VLOOKUP(A1549,'Meal Plan Combinations'!A$5:E$17,5,false),indirect(I$1),2,false)*E1549</f>
        <v>2681.584</v>
      </c>
      <c r="G1549" s="173">
        <f>abs(Generate!H$5-F1549)</f>
        <v>388.416</v>
      </c>
    </row>
    <row r="1550">
      <c r="A1550" s="71" t="s">
        <v>64</v>
      </c>
      <c r="B1550" s="71">
        <v>1.0</v>
      </c>
      <c r="C1550" s="71">
        <v>1.0</v>
      </c>
      <c r="D1550" s="71">
        <v>0.5</v>
      </c>
      <c r="E1550" s="71">
        <v>0.5</v>
      </c>
      <c r="F1550" s="172">
        <f>vlookup(VLOOKUP(A1550,'Meal Plan Combinations'!A$5:E$17,2,false),indirect(I$1),2,false)*B1550+vlookup(VLOOKUP(A1550,'Meal Plan Combinations'!A$5:E$17,3,false),indirect(I$1),2,false)*C1550+vlookup(VLOOKUP(A1550,'Meal Plan Combinations'!A$5:E$17,4,false),indirect(I$1),2,false)*D1550+vlookup(VLOOKUP(A1550,'Meal Plan Combinations'!A$5:E$17,5,false),indirect(I$1),2,false)*E1550</f>
        <v>1151.064</v>
      </c>
      <c r="G1550" s="173">
        <f>abs(Generate!H$5-F1550)</f>
        <v>1918.936</v>
      </c>
    </row>
    <row r="1551">
      <c r="A1551" s="71" t="s">
        <v>64</v>
      </c>
      <c r="B1551" s="71">
        <v>1.0</v>
      </c>
      <c r="C1551" s="71">
        <v>1.0</v>
      </c>
      <c r="D1551" s="71">
        <v>0.5</v>
      </c>
      <c r="E1551" s="71">
        <v>1.0</v>
      </c>
      <c r="F1551" s="172">
        <f>vlookup(VLOOKUP(A1551,'Meal Plan Combinations'!A$5:E$17,2,false),indirect(I$1),2,false)*B1551+vlookup(VLOOKUP(A1551,'Meal Plan Combinations'!A$5:E$17,3,false),indirect(I$1),2,false)*C1551+vlookup(VLOOKUP(A1551,'Meal Plan Combinations'!A$5:E$17,4,false),indirect(I$1),2,false)*D1551+vlookup(VLOOKUP(A1551,'Meal Plan Combinations'!A$5:E$17,5,false),indirect(I$1),2,false)*E1551</f>
        <v>1284.844</v>
      </c>
      <c r="G1551" s="173">
        <f>abs(Generate!H$5-F1551)</f>
        <v>1785.156</v>
      </c>
    </row>
    <row r="1552">
      <c r="A1552" s="71" t="s">
        <v>64</v>
      </c>
      <c r="B1552" s="71">
        <v>1.0</v>
      </c>
      <c r="C1552" s="71">
        <v>1.0</v>
      </c>
      <c r="D1552" s="71">
        <v>0.5</v>
      </c>
      <c r="E1552" s="71">
        <v>1.5</v>
      </c>
      <c r="F1552" s="172">
        <f>vlookup(VLOOKUP(A1552,'Meal Plan Combinations'!A$5:E$17,2,false),indirect(I$1),2,false)*B1552+vlookup(VLOOKUP(A1552,'Meal Plan Combinations'!A$5:E$17,3,false),indirect(I$1),2,false)*C1552+vlookup(VLOOKUP(A1552,'Meal Plan Combinations'!A$5:E$17,4,false),indirect(I$1),2,false)*D1552+vlookup(VLOOKUP(A1552,'Meal Plan Combinations'!A$5:E$17,5,false),indirect(I$1),2,false)*E1552</f>
        <v>1418.624</v>
      </c>
      <c r="G1552" s="173">
        <f>abs(Generate!H$5-F1552)</f>
        <v>1651.376</v>
      </c>
    </row>
    <row r="1553">
      <c r="A1553" s="71" t="s">
        <v>64</v>
      </c>
      <c r="B1553" s="71">
        <v>1.0</v>
      </c>
      <c r="C1553" s="71">
        <v>1.0</v>
      </c>
      <c r="D1553" s="71">
        <v>0.5</v>
      </c>
      <c r="E1553" s="71">
        <v>2.0</v>
      </c>
      <c r="F1553" s="172">
        <f>vlookup(VLOOKUP(A1553,'Meal Plan Combinations'!A$5:E$17,2,false),indirect(I$1),2,false)*B1553+vlookup(VLOOKUP(A1553,'Meal Plan Combinations'!A$5:E$17,3,false),indirect(I$1),2,false)*C1553+vlookup(VLOOKUP(A1553,'Meal Plan Combinations'!A$5:E$17,4,false),indirect(I$1),2,false)*D1553+vlookup(VLOOKUP(A1553,'Meal Plan Combinations'!A$5:E$17,5,false),indirect(I$1),2,false)*E1553</f>
        <v>1552.404</v>
      </c>
      <c r="G1553" s="173">
        <f>abs(Generate!H$5-F1553)</f>
        <v>1517.596</v>
      </c>
    </row>
    <row r="1554">
      <c r="A1554" s="71" t="s">
        <v>64</v>
      </c>
      <c r="B1554" s="71">
        <v>1.0</v>
      </c>
      <c r="C1554" s="71">
        <v>1.0</v>
      </c>
      <c r="D1554" s="71">
        <v>0.5</v>
      </c>
      <c r="E1554" s="71">
        <v>2.5</v>
      </c>
      <c r="F1554" s="172">
        <f>vlookup(VLOOKUP(A1554,'Meal Plan Combinations'!A$5:E$17,2,false),indirect(I$1),2,false)*B1554+vlookup(VLOOKUP(A1554,'Meal Plan Combinations'!A$5:E$17,3,false),indirect(I$1),2,false)*C1554+vlookup(VLOOKUP(A1554,'Meal Plan Combinations'!A$5:E$17,4,false),indirect(I$1),2,false)*D1554+vlookup(VLOOKUP(A1554,'Meal Plan Combinations'!A$5:E$17,5,false),indirect(I$1),2,false)*E1554</f>
        <v>1686.184</v>
      </c>
      <c r="G1554" s="173">
        <f>abs(Generate!H$5-F1554)</f>
        <v>1383.816</v>
      </c>
    </row>
    <row r="1555">
      <c r="A1555" s="71" t="s">
        <v>64</v>
      </c>
      <c r="B1555" s="71">
        <v>1.0</v>
      </c>
      <c r="C1555" s="71">
        <v>1.0</v>
      </c>
      <c r="D1555" s="71">
        <v>0.5</v>
      </c>
      <c r="E1555" s="71">
        <v>3.0</v>
      </c>
      <c r="F1555" s="172">
        <f>vlookup(VLOOKUP(A1555,'Meal Plan Combinations'!A$5:E$17,2,false),indirect(I$1),2,false)*B1555+vlookup(VLOOKUP(A1555,'Meal Plan Combinations'!A$5:E$17,3,false),indirect(I$1),2,false)*C1555+vlookup(VLOOKUP(A1555,'Meal Plan Combinations'!A$5:E$17,4,false),indirect(I$1),2,false)*D1555+vlookup(VLOOKUP(A1555,'Meal Plan Combinations'!A$5:E$17,5,false),indirect(I$1),2,false)*E1555</f>
        <v>1819.964</v>
      </c>
      <c r="G1555" s="173">
        <f>abs(Generate!H$5-F1555)</f>
        <v>1250.036</v>
      </c>
    </row>
    <row r="1556">
      <c r="A1556" s="71" t="s">
        <v>64</v>
      </c>
      <c r="B1556" s="71">
        <v>1.0</v>
      </c>
      <c r="C1556" s="71">
        <v>1.0</v>
      </c>
      <c r="D1556" s="71">
        <v>1.0</v>
      </c>
      <c r="E1556" s="71">
        <v>0.5</v>
      </c>
      <c r="F1556" s="172">
        <f>vlookup(VLOOKUP(A1556,'Meal Plan Combinations'!A$5:E$17,2,false),indirect(I$1),2,false)*B1556+vlookup(VLOOKUP(A1556,'Meal Plan Combinations'!A$5:E$17,3,false),indirect(I$1),2,false)*C1556+vlookup(VLOOKUP(A1556,'Meal Plan Combinations'!A$5:E$17,4,false),indirect(I$1),2,false)*D1556+vlookup(VLOOKUP(A1556,'Meal Plan Combinations'!A$5:E$17,5,false),indirect(I$1),2,false)*E1556</f>
        <v>1373.909</v>
      </c>
      <c r="G1556" s="173">
        <f>abs(Generate!H$5-F1556)</f>
        <v>1696.091</v>
      </c>
    </row>
    <row r="1557">
      <c r="A1557" s="71" t="s">
        <v>64</v>
      </c>
      <c r="B1557" s="71">
        <v>1.0</v>
      </c>
      <c r="C1557" s="71">
        <v>1.0</v>
      </c>
      <c r="D1557" s="71">
        <v>1.0</v>
      </c>
      <c r="E1557" s="71">
        <v>1.0</v>
      </c>
      <c r="F1557" s="172">
        <f>vlookup(VLOOKUP(A1557,'Meal Plan Combinations'!A$5:E$17,2,false),indirect(I$1),2,false)*B1557+vlookup(VLOOKUP(A1557,'Meal Plan Combinations'!A$5:E$17,3,false),indirect(I$1),2,false)*C1557+vlookup(VLOOKUP(A1557,'Meal Plan Combinations'!A$5:E$17,4,false),indirect(I$1),2,false)*D1557+vlookup(VLOOKUP(A1557,'Meal Plan Combinations'!A$5:E$17,5,false),indirect(I$1),2,false)*E1557</f>
        <v>1507.689</v>
      </c>
      <c r="G1557" s="173">
        <f>abs(Generate!H$5-F1557)</f>
        <v>1562.311</v>
      </c>
    </row>
    <row r="1558">
      <c r="A1558" s="71" t="s">
        <v>64</v>
      </c>
      <c r="B1558" s="71">
        <v>1.0</v>
      </c>
      <c r="C1558" s="71">
        <v>1.0</v>
      </c>
      <c r="D1558" s="71">
        <v>1.0</v>
      </c>
      <c r="E1558" s="71">
        <v>1.5</v>
      </c>
      <c r="F1558" s="172">
        <f>vlookup(VLOOKUP(A1558,'Meal Plan Combinations'!A$5:E$17,2,false),indirect(I$1),2,false)*B1558+vlookup(VLOOKUP(A1558,'Meal Plan Combinations'!A$5:E$17,3,false),indirect(I$1),2,false)*C1558+vlookup(VLOOKUP(A1558,'Meal Plan Combinations'!A$5:E$17,4,false),indirect(I$1),2,false)*D1558+vlookup(VLOOKUP(A1558,'Meal Plan Combinations'!A$5:E$17,5,false),indirect(I$1),2,false)*E1558</f>
        <v>1641.469</v>
      </c>
      <c r="G1558" s="173">
        <f>abs(Generate!H$5-F1558)</f>
        <v>1428.531</v>
      </c>
    </row>
    <row r="1559">
      <c r="A1559" s="71" t="s">
        <v>64</v>
      </c>
      <c r="B1559" s="71">
        <v>1.0</v>
      </c>
      <c r="C1559" s="71">
        <v>1.0</v>
      </c>
      <c r="D1559" s="71">
        <v>1.0</v>
      </c>
      <c r="E1559" s="71">
        <v>2.0</v>
      </c>
      <c r="F1559" s="172">
        <f>vlookup(VLOOKUP(A1559,'Meal Plan Combinations'!A$5:E$17,2,false),indirect(I$1),2,false)*B1559+vlookup(VLOOKUP(A1559,'Meal Plan Combinations'!A$5:E$17,3,false),indirect(I$1),2,false)*C1559+vlookup(VLOOKUP(A1559,'Meal Plan Combinations'!A$5:E$17,4,false),indirect(I$1),2,false)*D1559+vlookup(VLOOKUP(A1559,'Meal Plan Combinations'!A$5:E$17,5,false),indirect(I$1),2,false)*E1559</f>
        <v>1775.249</v>
      </c>
      <c r="G1559" s="173">
        <f>abs(Generate!H$5-F1559)</f>
        <v>1294.751</v>
      </c>
    </row>
    <row r="1560">
      <c r="A1560" s="71" t="s">
        <v>64</v>
      </c>
      <c r="B1560" s="71">
        <v>1.0</v>
      </c>
      <c r="C1560" s="71">
        <v>1.0</v>
      </c>
      <c r="D1560" s="71">
        <v>1.0</v>
      </c>
      <c r="E1560" s="71">
        <v>2.5</v>
      </c>
      <c r="F1560" s="172">
        <f>vlookup(VLOOKUP(A1560,'Meal Plan Combinations'!A$5:E$17,2,false),indirect(I$1),2,false)*B1560+vlookup(VLOOKUP(A1560,'Meal Plan Combinations'!A$5:E$17,3,false),indirect(I$1),2,false)*C1560+vlookup(VLOOKUP(A1560,'Meal Plan Combinations'!A$5:E$17,4,false),indirect(I$1),2,false)*D1560+vlookup(VLOOKUP(A1560,'Meal Plan Combinations'!A$5:E$17,5,false),indirect(I$1),2,false)*E1560</f>
        <v>1909.029</v>
      </c>
      <c r="G1560" s="173">
        <f>abs(Generate!H$5-F1560)</f>
        <v>1160.971</v>
      </c>
    </row>
    <row r="1561">
      <c r="A1561" s="71" t="s">
        <v>64</v>
      </c>
      <c r="B1561" s="71">
        <v>1.0</v>
      </c>
      <c r="C1561" s="71">
        <v>1.0</v>
      </c>
      <c r="D1561" s="71">
        <v>1.0</v>
      </c>
      <c r="E1561" s="71">
        <v>3.0</v>
      </c>
      <c r="F1561" s="172">
        <f>vlookup(VLOOKUP(A1561,'Meal Plan Combinations'!A$5:E$17,2,false),indirect(I$1),2,false)*B1561+vlookup(VLOOKUP(A1561,'Meal Plan Combinations'!A$5:E$17,3,false),indirect(I$1),2,false)*C1561+vlookup(VLOOKUP(A1561,'Meal Plan Combinations'!A$5:E$17,4,false),indirect(I$1),2,false)*D1561+vlookup(VLOOKUP(A1561,'Meal Plan Combinations'!A$5:E$17,5,false),indirect(I$1),2,false)*E1561</f>
        <v>2042.809</v>
      </c>
      <c r="G1561" s="173">
        <f>abs(Generate!H$5-F1561)</f>
        <v>1027.191</v>
      </c>
    </row>
    <row r="1562">
      <c r="A1562" s="71" t="s">
        <v>64</v>
      </c>
      <c r="B1562" s="71">
        <v>1.0</v>
      </c>
      <c r="C1562" s="71">
        <v>1.0</v>
      </c>
      <c r="D1562" s="71">
        <v>1.5</v>
      </c>
      <c r="E1562" s="71">
        <v>0.5</v>
      </c>
      <c r="F1562" s="172">
        <f>vlookup(VLOOKUP(A1562,'Meal Plan Combinations'!A$5:E$17,2,false),indirect(I$1),2,false)*B1562+vlookup(VLOOKUP(A1562,'Meal Plan Combinations'!A$5:E$17,3,false),indirect(I$1),2,false)*C1562+vlookup(VLOOKUP(A1562,'Meal Plan Combinations'!A$5:E$17,4,false),indirect(I$1),2,false)*D1562+vlookup(VLOOKUP(A1562,'Meal Plan Combinations'!A$5:E$17,5,false),indirect(I$1),2,false)*E1562</f>
        <v>1596.754</v>
      </c>
      <c r="G1562" s="173">
        <f>abs(Generate!H$5-F1562)</f>
        <v>1473.246</v>
      </c>
    </row>
    <row r="1563">
      <c r="A1563" s="71" t="s">
        <v>64</v>
      </c>
      <c r="B1563" s="71">
        <v>1.0</v>
      </c>
      <c r="C1563" s="71">
        <v>1.0</v>
      </c>
      <c r="D1563" s="71">
        <v>1.5</v>
      </c>
      <c r="E1563" s="71">
        <v>1.0</v>
      </c>
      <c r="F1563" s="172">
        <f>vlookup(VLOOKUP(A1563,'Meal Plan Combinations'!A$5:E$17,2,false),indirect(I$1),2,false)*B1563+vlookup(VLOOKUP(A1563,'Meal Plan Combinations'!A$5:E$17,3,false),indirect(I$1),2,false)*C1563+vlookup(VLOOKUP(A1563,'Meal Plan Combinations'!A$5:E$17,4,false),indirect(I$1),2,false)*D1563+vlookup(VLOOKUP(A1563,'Meal Plan Combinations'!A$5:E$17,5,false),indirect(I$1),2,false)*E1563</f>
        <v>1730.534</v>
      </c>
      <c r="G1563" s="173">
        <f>abs(Generate!H$5-F1563)</f>
        <v>1339.466</v>
      </c>
    </row>
    <row r="1564">
      <c r="A1564" s="71" t="s">
        <v>64</v>
      </c>
      <c r="B1564" s="71">
        <v>1.0</v>
      </c>
      <c r="C1564" s="71">
        <v>1.0</v>
      </c>
      <c r="D1564" s="71">
        <v>1.5</v>
      </c>
      <c r="E1564" s="71">
        <v>1.5</v>
      </c>
      <c r="F1564" s="172">
        <f>vlookup(VLOOKUP(A1564,'Meal Plan Combinations'!A$5:E$17,2,false),indirect(I$1),2,false)*B1564+vlookup(VLOOKUP(A1564,'Meal Plan Combinations'!A$5:E$17,3,false),indirect(I$1),2,false)*C1564+vlookup(VLOOKUP(A1564,'Meal Plan Combinations'!A$5:E$17,4,false),indirect(I$1),2,false)*D1564+vlookup(VLOOKUP(A1564,'Meal Plan Combinations'!A$5:E$17,5,false),indirect(I$1),2,false)*E1564</f>
        <v>1864.314</v>
      </c>
      <c r="G1564" s="173">
        <f>abs(Generate!H$5-F1564)</f>
        <v>1205.686</v>
      </c>
    </row>
    <row r="1565">
      <c r="A1565" s="71" t="s">
        <v>64</v>
      </c>
      <c r="B1565" s="71">
        <v>1.0</v>
      </c>
      <c r="C1565" s="71">
        <v>1.0</v>
      </c>
      <c r="D1565" s="71">
        <v>1.5</v>
      </c>
      <c r="E1565" s="71">
        <v>2.0</v>
      </c>
      <c r="F1565" s="172">
        <f>vlookup(VLOOKUP(A1565,'Meal Plan Combinations'!A$5:E$17,2,false),indirect(I$1),2,false)*B1565+vlookup(VLOOKUP(A1565,'Meal Plan Combinations'!A$5:E$17,3,false),indirect(I$1),2,false)*C1565+vlookup(VLOOKUP(A1565,'Meal Plan Combinations'!A$5:E$17,4,false),indirect(I$1),2,false)*D1565+vlookup(VLOOKUP(A1565,'Meal Plan Combinations'!A$5:E$17,5,false),indirect(I$1),2,false)*E1565</f>
        <v>1998.094</v>
      </c>
      <c r="G1565" s="173">
        <f>abs(Generate!H$5-F1565)</f>
        <v>1071.906</v>
      </c>
    </row>
    <row r="1566">
      <c r="A1566" s="71" t="s">
        <v>64</v>
      </c>
      <c r="B1566" s="71">
        <v>1.0</v>
      </c>
      <c r="C1566" s="71">
        <v>1.0</v>
      </c>
      <c r="D1566" s="71">
        <v>1.5</v>
      </c>
      <c r="E1566" s="71">
        <v>2.5</v>
      </c>
      <c r="F1566" s="172">
        <f>vlookup(VLOOKUP(A1566,'Meal Plan Combinations'!A$5:E$17,2,false),indirect(I$1),2,false)*B1566+vlookup(VLOOKUP(A1566,'Meal Plan Combinations'!A$5:E$17,3,false),indirect(I$1),2,false)*C1566+vlookup(VLOOKUP(A1566,'Meal Plan Combinations'!A$5:E$17,4,false),indirect(I$1),2,false)*D1566+vlookup(VLOOKUP(A1566,'Meal Plan Combinations'!A$5:E$17,5,false),indirect(I$1),2,false)*E1566</f>
        <v>2131.874</v>
      </c>
      <c r="G1566" s="173">
        <f>abs(Generate!H$5-F1566)</f>
        <v>938.126</v>
      </c>
    </row>
    <row r="1567">
      <c r="A1567" s="71" t="s">
        <v>64</v>
      </c>
      <c r="B1567" s="71">
        <v>1.0</v>
      </c>
      <c r="C1567" s="71">
        <v>1.0</v>
      </c>
      <c r="D1567" s="71">
        <v>1.5</v>
      </c>
      <c r="E1567" s="71">
        <v>3.0</v>
      </c>
      <c r="F1567" s="172">
        <f>vlookup(VLOOKUP(A1567,'Meal Plan Combinations'!A$5:E$17,2,false),indirect(I$1),2,false)*B1567+vlookup(VLOOKUP(A1567,'Meal Plan Combinations'!A$5:E$17,3,false),indirect(I$1),2,false)*C1567+vlookup(VLOOKUP(A1567,'Meal Plan Combinations'!A$5:E$17,4,false),indirect(I$1),2,false)*D1567+vlookup(VLOOKUP(A1567,'Meal Plan Combinations'!A$5:E$17,5,false),indirect(I$1),2,false)*E1567</f>
        <v>2265.654</v>
      </c>
      <c r="G1567" s="173">
        <f>abs(Generate!H$5-F1567)</f>
        <v>804.346</v>
      </c>
    </row>
    <row r="1568">
      <c r="A1568" s="71" t="s">
        <v>64</v>
      </c>
      <c r="B1568" s="71">
        <v>1.0</v>
      </c>
      <c r="C1568" s="71">
        <v>1.0</v>
      </c>
      <c r="D1568" s="71">
        <v>2.0</v>
      </c>
      <c r="E1568" s="71">
        <v>0.5</v>
      </c>
      <c r="F1568" s="172">
        <f>vlookup(VLOOKUP(A1568,'Meal Plan Combinations'!A$5:E$17,2,false),indirect(I$1),2,false)*B1568+vlookup(VLOOKUP(A1568,'Meal Plan Combinations'!A$5:E$17,3,false),indirect(I$1),2,false)*C1568+vlookup(VLOOKUP(A1568,'Meal Plan Combinations'!A$5:E$17,4,false),indirect(I$1),2,false)*D1568+vlookup(VLOOKUP(A1568,'Meal Plan Combinations'!A$5:E$17,5,false),indirect(I$1),2,false)*E1568</f>
        <v>1819.599</v>
      </c>
      <c r="G1568" s="173">
        <f>abs(Generate!H$5-F1568)</f>
        <v>1250.401</v>
      </c>
    </row>
    <row r="1569">
      <c r="A1569" s="71" t="s">
        <v>64</v>
      </c>
      <c r="B1569" s="71">
        <v>1.0</v>
      </c>
      <c r="C1569" s="71">
        <v>1.0</v>
      </c>
      <c r="D1569" s="71">
        <v>2.0</v>
      </c>
      <c r="E1569" s="71">
        <v>1.0</v>
      </c>
      <c r="F1569" s="172">
        <f>vlookup(VLOOKUP(A1569,'Meal Plan Combinations'!A$5:E$17,2,false),indirect(I$1),2,false)*B1569+vlookup(VLOOKUP(A1569,'Meal Plan Combinations'!A$5:E$17,3,false),indirect(I$1),2,false)*C1569+vlookup(VLOOKUP(A1569,'Meal Plan Combinations'!A$5:E$17,4,false),indirect(I$1),2,false)*D1569+vlookup(VLOOKUP(A1569,'Meal Plan Combinations'!A$5:E$17,5,false),indirect(I$1),2,false)*E1569</f>
        <v>1953.379</v>
      </c>
      <c r="G1569" s="173">
        <f>abs(Generate!H$5-F1569)</f>
        <v>1116.621</v>
      </c>
    </row>
    <row r="1570">
      <c r="A1570" s="71" t="s">
        <v>64</v>
      </c>
      <c r="B1570" s="71">
        <v>1.0</v>
      </c>
      <c r="C1570" s="71">
        <v>1.0</v>
      </c>
      <c r="D1570" s="71">
        <v>2.0</v>
      </c>
      <c r="E1570" s="71">
        <v>1.5</v>
      </c>
      <c r="F1570" s="172">
        <f>vlookup(VLOOKUP(A1570,'Meal Plan Combinations'!A$5:E$17,2,false),indirect(I$1),2,false)*B1570+vlookup(VLOOKUP(A1570,'Meal Plan Combinations'!A$5:E$17,3,false),indirect(I$1),2,false)*C1570+vlookup(VLOOKUP(A1570,'Meal Plan Combinations'!A$5:E$17,4,false),indirect(I$1),2,false)*D1570+vlookup(VLOOKUP(A1570,'Meal Plan Combinations'!A$5:E$17,5,false),indirect(I$1),2,false)*E1570</f>
        <v>2087.159</v>
      </c>
      <c r="G1570" s="173">
        <f>abs(Generate!H$5-F1570)</f>
        <v>982.841</v>
      </c>
    </row>
    <row r="1571">
      <c r="A1571" s="71" t="s">
        <v>64</v>
      </c>
      <c r="B1571" s="71">
        <v>1.0</v>
      </c>
      <c r="C1571" s="71">
        <v>1.0</v>
      </c>
      <c r="D1571" s="71">
        <v>2.0</v>
      </c>
      <c r="E1571" s="71">
        <v>2.0</v>
      </c>
      <c r="F1571" s="172">
        <f>vlookup(VLOOKUP(A1571,'Meal Plan Combinations'!A$5:E$17,2,false),indirect(I$1),2,false)*B1571+vlookup(VLOOKUP(A1571,'Meal Plan Combinations'!A$5:E$17,3,false),indirect(I$1),2,false)*C1571+vlookup(VLOOKUP(A1571,'Meal Plan Combinations'!A$5:E$17,4,false),indirect(I$1),2,false)*D1571+vlookup(VLOOKUP(A1571,'Meal Plan Combinations'!A$5:E$17,5,false),indirect(I$1),2,false)*E1571</f>
        <v>2220.939</v>
      </c>
      <c r="G1571" s="173">
        <f>abs(Generate!H$5-F1571)</f>
        <v>849.061</v>
      </c>
    </row>
    <row r="1572">
      <c r="A1572" s="71" t="s">
        <v>64</v>
      </c>
      <c r="B1572" s="71">
        <v>1.0</v>
      </c>
      <c r="C1572" s="71">
        <v>1.0</v>
      </c>
      <c r="D1572" s="71">
        <v>2.0</v>
      </c>
      <c r="E1572" s="71">
        <v>2.5</v>
      </c>
      <c r="F1572" s="172">
        <f>vlookup(VLOOKUP(A1572,'Meal Plan Combinations'!A$5:E$17,2,false),indirect(I$1),2,false)*B1572+vlookup(VLOOKUP(A1572,'Meal Plan Combinations'!A$5:E$17,3,false),indirect(I$1),2,false)*C1572+vlookup(VLOOKUP(A1572,'Meal Plan Combinations'!A$5:E$17,4,false),indirect(I$1),2,false)*D1572+vlookup(VLOOKUP(A1572,'Meal Plan Combinations'!A$5:E$17,5,false),indirect(I$1),2,false)*E1572</f>
        <v>2354.719</v>
      </c>
      <c r="G1572" s="173">
        <f>abs(Generate!H$5-F1572)</f>
        <v>715.281</v>
      </c>
    </row>
    <row r="1573">
      <c r="A1573" s="71" t="s">
        <v>64</v>
      </c>
      <c r="B1573" s="71">
        <v>1.0</v>
      </c>
      <c r="C1573" s="71">
        <v>1.0</v>
      </c>
      <c r="D1573" s="71">
        <v>2.0</v>
      </c>
      <c r="E1573" s="71">
        <v>3.0</v>
      </c>
      <c r="F1573" s="172">
        <f>vlookup(VLOOKUP(A1573,'Meal Plan Combinations'!A$5:E$17,2,false),indirect(I$1),2,false)*B1573+vlookup(VLOOKUP(A1573,'Meal Plan Combinations'!A$5:E$17,3,false),indirect(I$1),2,false)*C1573+vlookup(VLOOKUP(A1573,'Meal Plan Combinations'!A$5:E$17,4,false),indirect(I$1),2,false)*D1573+vlookup(VLOOKUP(A1573,'Meal Plan Combinations'!A$5:E$17,5,false),indirect(I$1),2,false)*E1573</f>
        <v>2488.499</v>
      </c>
      <c r="G1573" s="173">
        <f>abs(Generate!H$5-F1573)</f>
        <v>581.501</v>
      </c>
    </row>
    <row r="1574">
      <c r="A1574" s="71" t="s">
        <v>64</v>
      </c>
      <c r="B1574" s="71">
        <v>1.0</v>
      </c>
      <c r="C1574" s="71">
        <v>1.0</v>
      </c>
      <c r="D1574" s="71">
        <v>2.5</v>
      </c>
      <c r="E1574" s="71">
        <v>0.5</v>
      </c>
      <c r="F1574" s="172">
        <f>vlookup(VLOOKUP(A1574,'Meal Plan Combinations'!A$5:E$17,2,false),indirect(I$1),2,false)*B1574+vlookup(VLOOKUP(A1574,'Meal Plan Combinations'!A$5:E$17,3,false),indirect(I$1),2,false)*C1574+vlookup(VLOOKUP(A1574,'Meal Plan Combinations'!A$5:E$17,4,false),indirect(I$1),2,false)*D1574+vlookup(VLOOKUP(A1574,'Meal Plan Combinations'!A$5:E$17,5,false),indirect(I$1),2,false)*E1574</f>
        <v>2042.444</v>
      </c>
      <c r="G1574" s="173">
        <f>abs(Generate!H$5-F1574)</f>
        <v>1027.556</v>
      </c>
    </row>
    <row r="1575">
      <c r="A1575" s="71" t="s">
        <v>64</v>
      </c>
      <c r="B1575" s="71">
        <v>1.0</v>
      </c>
      <c r="C1575" s="71">
        <v>1.0</v>
      </c>
      <c r="D1575" s="71">
        <v>2.5</v>
      </c>
      <c r="E1575" s="71">
        <v>1.0</v>
      </c>
      <c r="F1575" s="172">
        <f>vlookup(VLOOKUP(A1575,'Meal Plan Combinations'!A$5:E$17,2,false),indirect(I$1),2,false)*B1575+vlookup(VLOOKUP(A1575,'Meal Plan Combinations'!A$5:E$17,3,false),indirect(I$1),2,false)*C1575+vlookup(VLOOKUP(A1575,'Meal Plan Combinations'!A$5:E$17,4,false),indirect(I$1),2,false)*D1575+vlookup(VLOOKUP(A1575,'Meal Plan Combinations'!A$5:E$17,5,false),indirect(I$1),2,false)*E1575</f>
        <v>2176.224</v>
      </c>
      <c r="G1575" s="173">
        <f>abs(Generate!H$5-F1575)</f>
        <v>893.776</v>
      </c>
    </row>
    <row r="1576">
      <c r="A1576" s="71" t="s">
        <v>64</v>
      </c>
      <c r="B1576" s="71">
        <v>1.0</v>
      </c>
      <c r="C1576" s="71">
        <v>1.0</v>
      </c>
      <c r="D1576" s="71">
        <v>2.5</v>
      </c>
      <c r="E1576" s="71">
        <v>1.5</v>
      </c>
      <c r="F1576" s="172">
        <f>vlookup(VLOOKUP(A1576,'Meal Plan Combinations'!A$5:E$17,2,false),indirect(I$1),2,false)*B1576+vlookup(VLOOKUP(A1576,'Meal Plan Combinations'!A$5:E$17,3,false),indirect(I$1),2,false)*C1576+vlookup(VLOOKUP(A1576,'Meal Plan Combinations'!A$5:E$17,4,false),indirect(I$1),2,false)*D1576+vlookup(VLOOKUP(A1576,'Meal Plan Combinations'!A$5:E$17,5,false),indirect(I$1),2,false)*E1576</f>
        <v>2310.004</v>
      </c>
      <c r="G1576" s="173">
        <f>abs(Generate!H$5-F1576)</f>
        <v>759.996</v>
      </c>
    </row>
    <row r="1577">
      <c r="A1577" s="71" t="s">
        <v>64</v>
      </c>
      <c r="B1577" s="71">
        <v>1.0</v>
      </c>
      <c r="C1577" s="71">
        <v>1.0</v>
      </c>
      <c r="D1577" s="71">
        <v>2.5</v>
      </c>
      <c r="E1577" s="71">
        <v>2.0</v>
      </c>
      <c r="F1577" s="172">
        <f>vlookup(VLOOKUP(A1577,'Meal Plan Combinations'!A$5:E$17,2,false),indirect(I$1),2,false)*B1577+vlookup(VLOOKUP(A1577,'Meal Plan Combinations'!A$5:E$17,3,false),indirect(I$1),2,false)*C1577+vlookup(VLOOKUP(A1577,'Meal Plan Combinations'!A$5:E$17,4,false),indirect(I$1),2,false)*D1577+vlookup(VLOOKUP(A1577,'Meal Plan Combinations'!A$5:E$17,5,false),indirect(I$1),2,false)*E1577</f>
        <v>2443.784</v>
      </c>
      <c r="G1577" s="173">
        <f>abs(Generate!H$5-F1577)</f>
        <v>626.216</v>
      </c>
    </row>
    <row r="1578">
      <c r="A1578" s="71" t="s">
        <v>64</v>
      </c>
      <c r="B1578" s="71">
        <v>1.0</v>
      </c>
      <c r="C1578" s="71">
        <v>1.0</v>
      </c>
      <c r="D1578" s="71">
        <v>2.5</v>
      </c>
      <c r="E1578" s="71">
        <v>2.5</v>
      </c>
      <c r="F1578" s="172">
        <f>vlookup(VLOOKUP(A1578,'Meal Plan Combinations'!A$5:E$17,2,false),indirect(I$1),2,false)*B1578+vlookup(VLOOKUP(A1578,'Meal Plan Combinations'!A$5:E$17,3,false),indirect(I$1),2,false)*C1578+vlookup(VLOOKUP(A1578,'Meal Plan Combinations'!A$5:E$17,4,false),indirect(I$1),2,false)*D1578+vlookup(VLOOKUP(A1578,'Meal Plan Combinations'!A$5:E$17,5,false),indirect(I$1),2,false)*E1578</f>
        <v>2577.564</v>
      </c>
      <c r="G1578" s="173">
        <f>abs(Generate!H$5-F1578)</f>
        <v>492.436</v>
      </c>
    </row>
    <row r="1579">
      <c r="A1579" s="71" t="s">
        <v>64</v>
      </c>
      <c r="B1579" s="71">
        <v>1.0</v>
      </c>
      <c r="C1579" s="71">
        <v>1.0</v>
      </c>
      <c r="D1579" s="71">
        <v>2.5</v>
      </c>
      <c r="E1579" s="71">
        <v>3.0</v>
      </c>
      <c r="F1579" s="172">
        <f>vlookup(VLOOKUP(A1579,'Meal Plan Combinations'!A$5:E$17,2,false),indirect(I$1),2,false)*B1579+vlookup(VLOOKUP(A1579,'Meal Plan Combinations'!A$5:E$17,3,false),indirect(I$1),2,false)*C1579+vlookup(VLOOKUP(A1579,'Meal Plan Combinations'!A$5:E$17,4,false),indirect(I$1),2,false)*D1579+vlookup(VLOOKUP(A1579,'Meal Plan Combinations'!A$5:E$17,5,false),indirect(I$1),2,false)*E1579</f>
        <v>2711.344</v>
      </c>
      <c r="G1579" s="173">
        <f>abs(Generate!H$5-F1579)</f>
        <v>358.656</v>
      </c>
    </row>
    <row r="1580">
      <c r="A1580" s="71" t="s">
        <v>64</v>
      </c>
      <c r="B1580" s="71">
        <v>1.0</v>
      </c>
      <c r="C1580" s="71">
        <v>1.0</v>
      </c>
      <c r="D1580" s="71">
        <v>3.0</v>
      </c>
      <c r="E1580" s="71">
        <v>0.5</v>
      </c>
      <c r="F1580" s="172">
        <f>vlookup(VLOOKUP(A1580,'Meal Plan Combinations'!A$5:E$17,2,false),indirect(I$1),2,false)*B1580+vlookup(VLOOKUP(A1580,'Meal Plan Combinations'!A$5:E$17,3,false),indirect(I$1),2,false)*C1580+vlookup(VLOOKUP(A1580,'Meal Plan Combinations'!A$5:E$17,4,false),indirect(I$1),2,false)*D1580+vlookup(VLOOKUP(A1580,'Meal Plan Combinations'!A$5:E$17,5,false),indirect(I$1),2,false)*E1580</f>
        <v>2265.289</v>
      </c>
      <c r="G1580" s="173">
        <f>abs(Generate!H$5-F1580)</f>
        <v>804.711</v>
      </c>
    </row>
    <row r="1581">
      <c r="A1581" s="71" t="s">
        <v>64</v>
      </c>
      <c r="B1581" s="71">
        <v>1.0</v>
      </c>
      <c r="C1581" s="71">
        <v>1.0</v>
      </c>
      <c r="D1581" s="71">
        <v>3.0</v>
      </c>
      <c r="E1581" s="71">
        <v>1.0</v>
      </c>
      <c r="F1581" s="172">
        <f>vlookup(VLOOKUP(A1581,'Meal Plan Combinations'!A$5:E$17,2,false),indirect(I$1),2,false)*B1581+vlookup(VLOOKUP(A1581,'Meal Plan Combinations'!A$5:E$17,3,false),indirect(I$1),2,false)*C1581+vlookup(VLOOKUP(A1581,'Meal Plan Combinations'!A$5:E$17,4,false),indirect(I$1),2,false)*D1581+vlookup(VLOOKUP(A1581,'Meal Plan Combinations'!A$5:E$17,5,false),indirect(I$1),2,false)*E1581</f>
        <v>2399.069</v>
      </c>
      <c r="G1581" s="173">
        <f>abs(Generate!H$5-F1581)</f>
        <v>670.931</v>
      </c>
    </row>
    <row r="1582">
      <c r="A1582" s="71" t="s">
        <v>64</v>
      </c>
      <c r="B1582" s="71">
        <v>1.0</v>
      </c>
      <c r="C1582" s="71">
        <v>1.0</v>
      </c>
      <c r="D1582" s="71">
        <v>3.0</v>
      </c>
      <c r="E1582" s="71">
        <v>1.5</v>
      </c>
      <c r="F1582" s="172">
        <f>vlookup(VLOOKUP(A1582,'Meal Plan Combinations'!A$5:E$17,2,false),indirect(I$1),2,false)*B1582+vlookup(VLOOKUP(A1582,'Meal Plan Combinations'!A$5:E$17,3,false),indirect(I$1),2,false)*C1582+vlookup(VLOOKUP(A1582,'Meal Plan Combinations'!A$5:E$17,4,false),indirect(I$1),2,false)*D1582+vlookup(VLOOKUP(A1582,'Meal Plan Combinations'!A$5:E$17,5,false),indirect(I$1),2,false)*E1582</f>
        <v>2532.849</v>
      </c>
      <c r="G1582" s="173">
        <f>abs(Generate!H$5-F1582)</f>
        <v>537.151</v>
      </c>
    </row>
    <row r="1583">
      <c r="A1583" s="71" t="s">
        <v>64</v>
      </c>
      <c r="B1583" s="71">
        <v>1.0</v>
      </c>
      <c r="C1583" s="71">
        <v>1.0</v>
      </c>
      <c r="D1583" s="71">
        <v>3.0</v>
      </c>
      <c r="E1583" s="71">
        <v>2.0</v>
      </c>
      <c r="F1583" s="172">
        <f>vlookup(VLOOKUP(A1583,'Meal Plan Combinations'!A$5:E$17,2,false),indirect(I$1),2,false)*B1583+vlookup(VLOOKUP(A1583,'Meal Plan Combinations'!A$5:E$17,3,false),indirect(I$1),2,false)*C1583+vlookup(VLOOKUP(A1583,'Meal Plan Combinations'!A$5:E$17,4,false),indirect(I$1),2,false)*D1583+vlookup(VLOOKUP(A1583,'Meal Plan Combinations'!A$5:E$17,5,false),indirect(I$1),2,false)*E1583</f>
        <v>2666.629</v>
      </c>
      <c r="G1583" s="173">
        <f>abs(Generate!H$5-F1583)</f>
        <v>403.371</v>
      </c>
    </row>
    <row r="1584">
      <c r="A1584" s="71" t="s">
        <v>64</v>
      </c>
      <c r="B1584" s="71">
        <v>1.0</v>
      </c>
      <c r="C1584" s="71">
        <v>1.0</v>
      </c>
      <c r="D1584" s="71">
        <v>3.0</v>
      </c>
      <c r="E1584" s="71">
        <v>2.5</v>
      </c>
      <c r="F1584" s="172">
        <f>vlookup(VLOOKUP(A1584,'Meal Plan Combinations'!A$5:E$17,2,false),indirect(I$1),2,false)*B1584+vlookup(VLOOKUP(A1584,'Meal Plan Combinations'!A$5:E$17,3,false),indirect(I$1),2,false)*C1584+vlookup(VLOOKUP(A1584,'Meal Plan Combinations'!A$5:E$17,4,false),indirect(I$1),2,false)*D1584+vlookup(VLOOKUP(A1584,'Meal Plan Combinations'!A$5:E$17,5,false),indirect(I$1),2,false)*E1584</f>
        <v>2800.409</v>
      </c>
      <c r="G1584" s="173">
        <f>abs(Generate!H$5-F1584)</f>
        <v>269.591</v>
      </c>
    </row>
    <row r="1585">
      <c r="A1585" s="71" t="s">
        <v>64</v>
      </c>
      <c r="B1585" s="71">
        <v>1.0</v>
      </c>
      <c r="C1585" s="71">
        <v>1.0</v>
      </c>
      <c r="D1585" s="71">
        <v>3.0</v>
      </c>
      <c r="E1585" s="71">
        <v>3.0</v>
      </c>
      <c r="F1585" s="172">
        <f>vlookup(VLOOKUP(A1585,'Meal Plan Combinations'!A$5:E$17,2,false),indirect(I$1),2,false)*B1585+vlookup(VLOOKUP(A1585,'Meal Plan Combinations'!A$5:E$17,3,false),indirect(I$1),2,false)*C1585+vlookup(VLOOKUP(A1585,'Meal Plan Combinations'!A$5:E$17,4,false),indirect(I$1),2,false)*D1585+vlookup(VLOOKUP(A1585,'Meal Plan Combinations'!A$5:E$17,5,false),indirect(I$1),2,false)*E1585</f>
        <v>2934.189</v>
      </c>
      <c r="G1585" s="173">
        <f>abs(Generate!H$5-F1585)</f>
        <v>135.811</v>
      </c>
    </row>
    <row r="1586">
      <c r="A1586" s="71" t="s">
        <v>64</v>
      </c>
      <c r="B1586" s="71">
        <v>1.0</v>
      </c>
      <c r="C1586" s="71">
        <v>1.5</v>
      </c>
      <c r="D1586" s="71">
        <v>0.5</v>
      </c>
      <c r="E1586" s="71">
        <v>0.5</v>
      </c>
      <c r="F1586" s="172">
        <f>vlookup(VLOOKUP(A1586,'Meal Plan Combinations'!A$5:E$17,2,false),indirect(I$1),2,false)*B1586+vlookup(VLOOKUP(A1586,'Meal Plan Combinations'!A$5:E$17,3,false),indirect(I$1),2,false)*C1586+vlookup(VLOOKUP(A1586,'Meal Plan Combinations'!A$5:E$17,4,false),indirect(I$1),2,false)*D1586+vlookup(VLOOKUP(A1586,'Meal Plan Combinations'!A$5:E$17,5,false),indirect(I$1),2,false)*E1586</f>
        <v>1403.669</v>
      </c>
      <c r="G1586" s="173">
        <f>abs(Generate!H$5-F1586)</f>
        <v>1666.331</v>
      </c>
    </row>
    <row r="1587">
      <c r="A1587" s="71" t="s">
        <v>64</v>
      </c>
      <c r="B1587" s="71">
        <v>1.0</v>
      </c>
      <c r="C1587" s="71">
        <v>1.5</v>
      </c>
      <c r="D1587" s="71">
        <v>0.5</v>
      </c>
      <c r="E1587" s="71">
        <v>1.0</v>
      </c>
      <c r="F1587" s="172">
        <f>vlookup(VLOOKUP(A1587,'Meal Plan Combinations'!A$5:E$17,2,false),indirect(I$1),2,false)*B1587+vlookup(VLOOKUP(A1587,'Meal Plan Combinations'!A$5:E$17,3,false),indirect(I$1),2,false)*C1587+vlookup(VLOOKUP(A1587,'Meal Plan Combinations'!A$5:E$17,4,false),indirect(I$1),2,false)*D1587+vlookup(VLOOKUP(A1587,'Meal Plan Combinations'!A$5:E$17,5,false),indirect(I$1),2,false)*E1587</f>
        <v>1537.449</v>
      </c>
      <c r="G1587" s="173">
        <f>abs(Generate!H$5-F1587)</f>
        <v>1532.551</v>
      </c>
    </row>
    <row r="1588">
      <c r="A1588" s="71" t="s">
        <v>64</v>
      </c>
      <c r="B1588" s="71">
        <v>1.0</v>
      </c>
      <c r="C1588" s="71">
        <v>1.5</v>
      </c>
      <c r="D1588" s="71">
        <v>0.5</v>
      </c>
      <c r="E1588" s="71">
        <v>1.5</v>
      </c>
      <c r="F1588" s="172">
        <f>vlookup(VLOOKUP(A1588,'Meal Plan Combinations'!A$5:E$17,2,false),indirect(I$1),2,false)*B1588+vlookup(VLOOKUP(A1588,'Meal Plan Combinations'!A$5:E$17,3,false),indirect(I$1),2,false)*C1588+vlookup(VLOOKUP(A1588,'Meal Plan Combinations'!A$5:E$17,4,false),indirect(I$1),2,false)*D1588+vlookup(VLOOKUP(A1588,'Meal Plan Combinations'!A$5:E$17,5,false),indirect(I$1),2,false)*E1588</f>
        <v>1671.229</v>
      </c>
      <c r="G1588" s="173">
        <f>abs(Generate!H$5-F1588)</f>
        <v>1398.771</v>
      </c>
    </row>
    <row r="1589">
      <c r="A1589" s="71" t="s">
        <v>64</v>
      </c>
      <c r="B1589" s="71">
        <v>1.0</v>
      </c>
      <c r="C1589" s="71">
        <v>1.5</v>
      </c>
      <c r="D1589" s="71">
        <v>0.5</v>
      </c>
      <c r="E1589" s="71">
        <v>2.0</v>
      </c>
      <c r="F1589" s="172">
        <f>vlookup(VLOOKUP(A1589,'Meal Plan Combinations'!A$5:E$17,2,false),indirect(I$1),2,false)*B1589+vlookup(VLOOKUP(A1589,'Meal Plan Combinations'!A$5:E$17,3,false),indirect(I$1),2,false)*C1589+vlookup(VLOOKUP(A1589,'Meal Plan Combinations'!A$5:E$17,4,false),indirect(I$1),2,false)*D1589+vlookup(VLOOKUP(A1589,'Meal Plan Combinations'!A$5:E$17,5,false),indirect(I$1),2,false)*E1589</f>
        <v>1805.009</v>
      </c>
      <c r="G1589" s="173">
        <f>abs(Generate!H$5-F1589)</f>
        <v>1264.991</v>
      </c>
    </row>
    <row r="1590">
      <c r="A1590" s="71" t="s">
        <v>64</v>
      </c>
      <c r="B1590" s="71">
        <v>1.0</v>
      </c>
      <c r="C1590" s="71">
        <v>1.5</v>
      </c>
      <c r="D1590" s="71">
        <v>0.5</v>
      </c>
      <c r="E1590" s="71">
        <v>2.5</v>
      </c>
      <c r="F1590" s="172">
        <f>vlookup(VLOOKUP(A1590,'Meal Plan Combinations'!A$5:E$17,2,false),indirect(I$1),2,false)*B1590+vlookup(VLOOKUP(A1590,'Meal Plan Combinations'!A$5:E$17,3,false),indirect(I$1),2,false)*C1590+vlookup(VLOOKUP(A1590,'Meal Plan Combinations'!A$5:E$17,4,false),indirect(I$1),2,false)*D1590+vlookup(VLOOKUP(A1590,'Meal Plan Combinations'!A$5:E$17,5,false),indirect(I$1),2,false)*E1590</f>
        <v>1938.789</v>
      </c>
      <c r="G1590" s="173">
        <f>abs(Generate!H$5-F1590)</f>
        <v>1131.211</v>
      </c>
    </row>
    <row r="1591">
      <c r="A1591" s="71" t="s">
        <v>64</v>
      </c>
      <c r="B1591" s="71">
        <v>1.0</v>
      </c>
      <c r="C1591" s="71">
        <v>1.5</v>
      </c>
      <c r="D1591" s="71">
        <v>0.5</v>
      </c>
      <c r="E1591" s="71">
        <v>3.0</v>
      </c>
      <c r="F1591" s="172">
        <f>vlookup(VLOOKUP(A1591,'Meal Plan Combinations'!A$5:E$17,2,false),indirect(I$1),2,false)*B1591+vlookup(VLOOKUP(A1591,'Meal Plan Combinations'!A$5:E$17,3,false),indirect(I$1),2,false)*C1591+vlookup(VLOOKUP(A1591,'Meal Plan Combinations'!A$5:E$17,4,false),indirect(I$1),2,false)*D1591+vlookup(VLOOKUP(A1591,'Meal Plan Combinations'!A$5:E$17,5,false),indirect(I$1),2,false)*E1591</f>
        <v>2072.569</v>
      </c>
      <c r="G1591" s="173">
        <f>abs(Generate!H$5-F1591)</f>
        <v>997.431</v>
      </c>
    </row>
    <row r="1592">
      <c r="A1592" s="71" t="s">
        <v>64</v>
      </c>
      <c r="B1592" s="71">
        <v>1.0</v>
      </c>
      <c r="C1592" s="71">
        <v>1.5</v>
      </c>
      <c r="D1592" s="71">
        <v>1.0</v>
      </c>
      <c r="E1592" s="71">
        <v>0.5</v>
      </c>
      <c r="F1592" s="172">
        <f>vlookup(VLOOKUP(A1592,'Meal Plan Combinations'!A$5:E$17,2,false),indirect(I$1),2,false)*B1592+vlookup(VLOOKUP(A1592,'Meal Plan Combinations'!A$5:E$17,3,false),indirect(I$1),2,false)*C1592+vlookup(VLOOKUP(A1592,'Meal Plan Combinations'!A$5:E$17,4,false),indirect(I$1),2,false)*D1592+vlookup(VLOOKUP(A1592,'Meal Plan Combinations'!A$5:E$17,5,false),indirect(I$1),2,false)*E1592</f>
        <v>1626.514</v>
      </c>
      <c r="G1592" s="173">
        <f>abs(Generate!H$5-F1592)</f>
        <v>1443.486</v>
      </c>
    </row>
    <row r="1593">
      <c r="A1593" s="71" t="s">
        <v>64</v>
      </c>
      <c r="B1593" s="71">
        <v>1.0</v>
      </c>
      <c r="C1593" s="71">
        <v>1.5</v>
      </c>
      <c r="D1593" s="71">
        <v>1.0</v>
      </c>
      <c r="E1593" s="71">
        <v>1.0</v>
      </c>
      <c r="F1593" s="172">
        <f>vlookup(VLOOKUP(A1593,'Meal Plan Combinations'!A$5:E$17,2,false),indirect(I$1),2,false)*B1593+vlookup(VLOOKUP(A1593,'Meal Plan Combinations'!A$5:E$17,3,false),indirect(I$1),2,false)*C1593+vlookup(VLOOKUP(A1593,'Meal Plan Combinations'!A$5:E$17,4,false),indirect(I$1),2,false)*D1593+vlookup(VLOOKUP(A1593,'Meal Plan Combinations'!A$5:E$17,5,false),indirect(I$1),2,false)*E1593</f>
        <v>1760.294</v>
      </c>
      <c r="G1593" s="173">
        <f>abs(Generate!H$5-F1593)</f>
        <v>1309.706</v>
      </c>
    </row>
    <row r="1594">
      <c r="A1594" s="71" t="s">
        <v>64</v>
      </c>
      <c r="B1594" s="71">
        <v>1.0</v>
      </c>
      <c r="C1594" s="71">
        <v>1.5</v>
      </c>
      <c r="D1594" s="71">
        <v>1.0</v>
      </c>
      <c r="E1594" s="71">
        <v>1.5</v>
      </c>
      <c r="F1594" s="172">
        <f>vlookup(VLOOKUP(A1594,'Meal Plan Combinations'!A$5:E$17,2,false),indirect(I$1),2,false)*B1594+vlookup(VLOOKUP(A1594,'Meal Plan Combinations'!A$5:E$17,3,false),indirect(I$1),2,false)*C1594+vlookup(VLOOKUP(A1594,'Meal Plan Combinations'!A$5:E$17,4,false),indirect(I$1),2,false)*D1594+vlookup(VLOOKUP(A1594,'Meal Plan Combinations'!A$5:E$17,5,false),indirect(I$1),2,false)*E1594</f>
        <v>1894.074</v>
      </c>
      <c r="G1594" s="173">
        <f>abs(Generate!H$5-F1594)</f>
        <v>1175.926</v>
      </c>
    </row>
    <row r="1595">
      <c r="A1595" s="71" t="s">
        <v>64</v>
      </c>
      <c r="B1595" s="71">
        <v>1.0</v>
      </c>
      <c r="C1595" s="71">
        <v>1.5</v>
      </c>
      <c r="D1595" s="71">
        <v>1.0</v>
      </c>
      <c r="E1595" s="71">
        <v>2.0</v>
      </c>
      <c r="F1595" s="172">
        <f>vlookup(VLOOKUP(A1595,'Meal Plan Combinations'!A$5:E$17,2,false),indirect(I$1),2,false)*B1595+vlookup(VLOOKUP(A1595,'Meal Plan Combinations'!A$5:E$17,3,false),indirect(I$1),2,false)*C1595+vlookup(VLOOKUP(A1595,'Meal Plan Combinations'!A$5:E$17,4,false),indirect(I$1),2,false)*D1595+vlookup(VLOOKUP(A1595,'Meal Plan Combinations'!A$5:E$17,5,false),indirect(I$1),2,false)*E1595</f>
        <v>2027.854</v>
      </c>
      <c r="G1595" s="173">
        <f>abs(Generate!H$5-F1595)</f>
        <v>1042.146</v>
      </c>
    </row>
    <row r="1596">
      <c r="A1596" s="71" t="s">
        <v>64</v>
      </c>
      <c r="B1596" s="71">
        <v>1.0</v>
      </c>
      <c r="C1596" s="71">
        <v>1.5</v>
      </c>
      <c r="D1596" s="71">
        <v>1.0</v>
      </c>
      <c r="E1596" s="71">
        <v>2.5</v>
      </c>
      <c r="F1596" s="172">
        <f>vlookup(VLOOKUP(A1596,'Meal Plan Combinations'!A$5:E$17,2,false),indirect(I$1),2,false)*B1596+vlookup(VLOOKUP(A1596,'Meal Plan Combinations'!A$5:E$17,3,false),indirect(I$1),2,false)*C1596+vlookup(VLOOKUP(A1596,'Meal Plan Combinations'!A$5:E$17,4,false),indirect(I$1),2,false)*D1596+vlookup(VLOOKUP(A1596,'Meal Plan Combinations'!A$5:E$17,5,false),indirect(I$1),2,false)*E1596</f>
        <v>2161.634</v>
      </c>
      <c r="G1596" s="173">
        <f>abs(Generate!H$5-F1596)</f>
        <v>908.366</v>
      </c>
    </row>
    <row r="1597">
      <c r="A1597" s="71" t="s">
        <v>64</v>
      </c>
      <c r="B1597" s="71">
        <v>1.0</v>
      </c>
      <c r="C1597" s="71">
        <v>1.5</v>
      </c>
      <c r="D1597" s="71">
        <v>1.0</v>
      </c>
      <c r="E1597" s="71">
        <v>3.0</v>
      </c>
      <c r="F1597" s="172">
        <f>vlookup(VLOOKUP(A1597,'Meal Plan Combinations'!A$5:E$17,2,false),indirect(I$1),2,false)*B1597+vlookup(VLOOKUP(A1597,'Meal Plan Combinations'!A$5:E$17,3,false),indirect(I$1),2,false)*C1597+vlookup(VLOOKUP(A1597,'Meal Plan Combinations'!A$5:E$17,4,false),indirect(I$1),2,false)*D1597+vlookup(VLOOKUP(A1597,'Meal Plan Combinations'!A$5:E$17,5,false),indirect(I$1),2,false)*E1597</f>
        <v>2295.414</v>
      </c>
      <c r="G1597" s="173">
        <f>abs(Generate!H$5-F1597)</f>
        <v>774.586</v>
      </c>
    </row>
    <row r="1598">
      <c r="A1598" s="71" t="s">
        <v>64</v>
      </c>
      <c r="B1598" s="71">
        <v>1.0</v>
      </c>
      <c r="C1598" s="71">
        <v>1.5</v>
      </c>
      <c r="D1598" s="71">
        <v>1.5</v>
      </c>
      <c r="E1598" s="71">
        <v>0.5</v>
      </c>
      <c r="F1598" s="172">
        <f>vlookup(VLOOKUP(A1598,'Meal Plan Combinations'!A$5:E$17,2,false),indirect(I$1),2,false)*B1598+vlookup(VLOOKUP(A1598,'Meal Plan Combinations'!A$5:E$17,3,false),indirect(I$1),2,false)*C1598+vlookup(VLOOKUP(A1598,'Meal Plan Combinations'!A$5:E$17,4,false),indirect(I$1),2,false)*D1598+vlookup(VLOOKUP(A1598,'Meal Plan Combinations'!A$5:E$17,5,false),indirect(I$1),2,false)*E1598</f>
        <v>1849.359</v>
      </c>
      <c r="G1598" s="173">
        <f>abs(Generate!H$5-F1598)</f>
        <v>1220.641</v>
      </c>
    </row>
    <row r="1599">
      <c r="A1599" s="71" t="s">
        <v>64</v>
      </c>
      <c r="B1599" s="71">
        <v>1.0</v>
      </c>
      <c r="C1599" s="71">
        <v>1.5</v>
      </c>
      <c r="D1599" s="71">
        <v>1.5</v>
      </c>
      <c r="E1599" s="71">
        <v>1.0</v>
      </c>
      <c r="F1599" s="172">
        <f>vlookup(VLOOKUP(A1599,'Meal Plan Combinations'!A$5:E$17,2,false),indirect(I$1),2,false)*B1599+vlookup(VLOOKUP(A1599,'Meal Plan Combinations'!A$5:E$17,3,false),indirect(I$1),2,false)*C1599+vlookup(VLOOKUP(A1599,'Meal Plan Combinations'!A$5:E$17,4,false),indirect(I$1),2,false)*D1599+vlookup(VLOOKUP(A1599,'Meal Plan Combinations'!A$5:E$17,5,false),indirect(I$1),2,false)*E1599</f>
        <v>1983.139</v>
      </c>
      <c r="G1599" s="173">
        <f>abs(Generate!H$5-F1599)</f>
        <v>1086.861</v>
      </c>
    </row>
    <row r="1600">
      <c r="A1600" s="71" t="s">
        <v>64</v>
      </c>
      <c r="B1600" s="71">
        <v>1.0</v>
      </c>
      <c r="C1600" s="71">
        <v>1.5</v>
      </c>
      <c r="D1600" s="71">
        <v>1.5</v>
      </c>
      <c r="E1600" s="71">
        <v>1.5</v>
      </c>
      <c r="F1600" s="172">
        <f>vlookup(VLOOKUP(A1600,'Meal Plan Combinations'!A$5:E$17,2,false),indirect(I$1),2,false)*B1600+vlookup(VLOOKUP(A1600,'Meal Plan Combinations'!A$5:E$17,3,false),indirect(I$1),2,false)*C1600+vlookup(VLOOKUP(A1600,'Meal Plan Combinations'!A$5:E$17,4,false),indirect(I$1),2,false)*D1600+vlookup(VLOOKUP(A1600,'Meal Plan Combinations'!A$5:E$17,5,false),indirect(I$1),2,false)*E1600</f>
        <v>2116.919</v>
      </c>
      <c r="G1600" s="173">
        <f>abs(Generate!H$5-F1600)</f>
        <v>953.081</v>
      </c>
    </row>
    <row r="1601">
      <c r="A1601" s="71" t="s">
        <v>64</v>
      </c>
      <c r="B1601" s="71">
        <v>1.0</v>
      </c>
      <c r="C1601" s="71">
        <v>1.5</v>
      </c>
      <c r="D1601" s="71">
        <v>1.5</v>
      </c>
      <c r="E1601" s="71">
        <v>2.0</v>
      </c>
      <c r="F1601" s="172">
        <f>vlookup(VLOOKUP(A1601,'Meal Plan Combinations'!A$5:E$17,2,false),indirect(I$1),2,false)*B1601+vlookup(VLOOKUP(A1601,'Meal Plan Combinations'!A$5:E$17,3,false),indirect(I$1),2,false)*C1601+vlookup(VLOOKUP(A1601,'Meal Plan Combinations'!A$5:E$17,4,false),indirect(I$1),2,false)*D1601+vlookup(VLOOKUP(A1601,'Meal Plan Combinations'!A$5:E$17,5,false),indirect(I$1),2,false)*E1601</f>
        <v>2250.699</v>
      </c>
      <c r="G1601" s="173">
        <f>abs(Generate!H$5-F1601)</f>
        <v>819.301</v>
      </c>
    </row>
    <row r="1602">
      <c r="A1602" s="71" t="s">
        <v>64</v>
      </c>
      <c r="B1602" s="71">
        <v>1.0</v>
      </c>
      <c r="C1602" s="71">
        <v>1.5</v>
      </c>
      <c r="D1602" s="71">
        <v>1.5</v>
      </c>
      <c r="E1602" s="71">
        <v>2.5</v>
      </c>
      <c r="F1602" s="172">
        <f>vlookup(VLOOKUP(A1602,'Meal Plan Combinations'!A$5:E$17,2,false),indirect(I$1),2,false)*B1602+vlookup(VLOOKUP(A1602,'Meal Plan Combinations'!A$5:E$17,3,false),indirect(I$1),2,false)*C1602+vlookup(VLOOKUP(A1602,'Meal Plan Combinations'!A$5:E$17,4,false),indirect(I$1),2,false)*D1602+vlookup(VLOOKUP(A1602,'Meal Plan Combinations'!A$5:E$17,5,false),indirect(I$1),2,false)*E1602</f>
        <v>2384.479</v>
      </c>
      <c r="G1602" s="173">
        <f>abs(Generate!H$5-F1602)</f>
        <v>685.521</v>
      </c>
    </row>
    <row r="1603">
      <c r="A1603" s="71" t="s">
        <v>64</v>
      </c>
      <c r="B1603" s="71">
        <v>1.0</v>
      </c>
      <c r="C1603" s="71">
        <v>1.5</v>
      </c>
      <c r="D1603" s="71">
        <v>1.5</v>
      </c>
      <c r="E1603" s="71">
        <v>3.0</v>
      </c>
      <c r="F1603" s="172">
        <f>vlookup(VLOOKUP(A1603,'Meal Plan Combinations'!A$5:E$17,2,false),indirect(I$1),2,false)*B1603+vlookup(VLOOKUP(A1603,'Meal Plan Combinations'!A$5:E$17,3,false),indirect(I$1),2,false)*C1603+vlookup(VLOOKUP(A1603,'Meal Plan Combinations'!A$5:E$17,4,false),indirect(I$1),2,false)*D1603+vlookup(VLOOKUP(A1603,'Meal Plan Combinations'!A$5:E$17,5,false),indirect(I$1),2,false)*E1603</f>
        <v>2518.259</v>
      </c>
      <c r="G1603" s="173">
        <f>abs(Generate!H$5-F1603)</f>
        <v>551.741</v>
      </c>
    </row>
    <row r="1604">
      <c r="A1604" s="71" t="s">
        <v>64</v>
      </c>
      <c r="B1604" s="71">
        <v>1.0</v>
      </c>
      <c r="C1604" s="71">
        <v>1.5</v>
      </c>
      <c r="D1604" s="71">
        <v>2.0</v>
      </c>
      <c r="E1604" s="71">
        <v>0.5</v>
      </c>
      <c r="F1604" s="172">
        <f>vlookup(VLOOKUP(A1604,'Meal Plan Combinations'!A$5:E$17,2,false),indirect(I$1),2,false)*B1604+vlookup(VLOOKUP(A1604,'Meal Plan Combinations'!A$5:E$17,3,false),indirect(I$1),2,false)*C1604+vlookup(VLOOKUP(A1604,'Meal Plan Combinations'!A$5:E$17,4,false),indirect(I$1),2,false)*D1604+vlookup(VLOOKUP(A1604,'Meal Plan Combinations'!A$5:E$17,5,false),indirect(I$1),2,false)*E1604</f>
        <v>2072.204</v>
      </c>
      <c r="G1604" s="173">
        <f>abs(Generate!H$5-F1604)</f>
        <v>997.796</v>
      </c>
    </row>
    <row r="1605">
      <c r="A1605" s="71" t="s">
        <v>64</v>
      </c>
      <c r="B1605" s="71">
        <v>1.0</v>
      </c>
      <c r="C1605" s="71">
        <v>1.5</v>
      </c>
      <c r="D1605" s="71">
        <v>2.0</v>
      </c>
      <c r="E1605" s="71">
        <v>1.0</v>
      </c>
      <c r="F1605" s="172">
        <f>vlookup(VLOOKUP(A1605,'Meal Plan Combinations'!A$5:E$17,2,false),indirect(I$1),2,false)*B1605+vlookup(VLOOKUP(A1605,'Meal Plan Combinations'!A$5:E$17,3,false),indirect(I$1),2,false)*C1605+vlookup(VLOOKUP(A1605,'Meal Plan Combinations'!A$5:E$17,4,false),indirect(I$1),2,false)*D1605+vlookup(VLOOKUP(A1605,'Meal Plan Combinations'!A$5:E$17,5,false),indirect(I$1),2,false)*E1605</f>
        <v>2205.984</v>
      </c>
      <c r="G1605" s="173">
        <f>abs(Generate!H$5-F1605)</f>
        <v>864.016</v>
      </c>
    </row>
    <row r="1606">
      <c r="A1606" s="71" t="s">
        <v>64</v>
      </c>
      <c r="B1606" s="71">
        <v>1.0</v>
      </c>
      <c r="C1606" s="71">
        <v>1.5</v>
      </c>
      <c r="D1606" s="71">
        <v>2.0</v>
      </c>
      <c r="E1606" s="71">
        <v>1.5</v>
      </c>
      <c r="F1606" s="172">
        <f>vlookup(VLOOKUP(A1606,'Meal Plan Combinations'!A$5:E$17,2,false),indirect(I$1),2,false)*B1606+vlookup(VLOOKUP(A1606,'Meal Plan Combinations'!A$5:E$17,3,false),indirect(I$1),2,false)*C1606+vlookup(VLOOKUP(A1606,'Meal Plan Combinations'!A$5:E$17,4,false),indirect(I$1),2,false)*D1606+vlookup(VLOOKUP(A1606,'Meal Plan Combinations'!A$5:E$17,5,false),indirect(I$1),2,false)*E1606</f>
        <v>2339.764</v>
      </c>
      <c r="G1606" s="173">
        <f>abs(Generate!H$5-F1606)</f>
        <v>730.236</v>
      </c>
    </row>
    <row r="1607">
      <c r="A1607" s="71" t="s">
        <v>64</v>
      </c>
      <c r="B1607" s="71">
        <v>1.0</v>
      </c>
      <c r="C1607" s="71">
        <v>1.5</v>
      </c>
      <c r="D1607" s="71">
        <v>2.0</v>
      </c>
      <c r="E1607" s="71">
        <v>2.0</v>
      </c>
      <c r="F1607" s="172">
        <f>vlookup(VLOOKUP(A1607,'Meal Plan Combinations'!A$5:E$17,2,false),indirect(I$1),2,false)*B1607+vlookup(VLOOKUP(A1607,'Meal Plan Combinations'!A$5:E$17,3,false),indirect(I$1),2,false)*C1607+vlookup(VLOOKUP(A1607,'Meal Plan Combinations'!A$5:E$17,4,false),indirect(I$1),2,false)*D1607+vlookup(VLOOKUP(A1607,'Meal Plan Combinations'!A$5:E$17,5,false),indirect(I$1),2,false)*E1607</f>
        <v>2473.544</v>
      </c>
      <c r="G1607" s="173">
        <f>abs(Generate!H$5-F1607)</f>
        <v>596.456</v>
      </c>
    </row>
    <row r="1608">
      <c r="A1608" s="71" t="s">
        <v>64</v>
      </c>
      <c r="B1608" s="71">
        <v>1.0</v>
      </c>
      <c r="C1608" s="71">
        <v>1.5</v>
      </c>
      <c r="D1608" s="71">
        <v>2.0</v>
      </c>
      <c r="E1608" s="71">
        <v>2.5</v>
      </c>
      <c r="F1608" s="172">
        <f>vlookup(VLOOKUP(A1608,'Meal Plan Combinations'!A$5:E$17,2,false),indirect(I$1),2,false)*B1608+vlookup(VLOOKUP(A1608,'Meal Plan Combinations'!A$5:E$17,3,false),indirect(I$1),2,false)*C1608+vlookup(VLOOKUP(A1608,'Meal Plan Combinations'!A$5:E$17,4,false),indirect(I$1),2,false)*D1608+vlookup(VLOOKUP(A1608,'Meal Plan Combinations'!A$5:E$17,5,false),indirect(I$1),2,false)*E1608</f>
        <v>2607.324</v>
      </c>
      <c r="G1608" s="173">
        <f>abs(Generate!H$5-F1608)</f>
        <v>462.676</v>
      </c>
    </row>
    <row r="1609">
      <c r="A1609" s="71" t="s">
        <v>64</v>
      </c>
      <c r="B1609" s="71">
        <v>1.0</v>
      </c>
      <c r="C1609" s="71">
        <v>1.5</v>
      </c>
      <c r="D1609" s="71">
        <v>2.0</v>
      </c>
      <c r="E1609" s="71">
        <v>3.0</v>
      </c>
      <c r="F1609" s="172">
        <f>vlookup(VLOOKUP(A1609,'Meal Plan Combinations'!A$5:E$17,2,false),indirect(I$1),2,false)*B1609+vlookup(VLOOKUP(A1609,'Meal Plan Combinations'!A$5:E$17,3,false),indirect(I$1),2,false)*C1609+vlookup(VLOOKUP(A1609,'Meal Plan Combinations'!A$5:E$17,4,false),indirect(I$1),2,false)*D1609+vlookup(VLOOKUP(A1609,'Meal Plan Combinations'!A$5:E$17,5,false),indirect(I$1),2,false)*E1609</f>
        <v>2741.104</v>
      </c>
      <c r="G1609" s="173">
        <f>abs(Generate!H$5-F1609)</f>
        <v>328.896</v>
      </c>
    </row>
    <row r="1610">
      <c r="A1610" s="71" t="s">
        <v>64</v>
      </c>
      <c r="B1610" s="71">
        <v>1.0</v>
      </c>
      <c r="C1610" s="71">
        <v>1.5</v>
      </c>
      <c r="D1610" s="71">
        <v>2.5</v>
      </c>
      <c r="E1610" s="71">
        <v>0.5</v>
      </c>
      <c r="F1610" s="172">
        <f>vlookup(VLOOKUP(A1610,'Meal Plan Combinations'!A$5:E$17,2,false),indirect(I$1),2,false)*B1610+vlookup(VLOOKUP(A1610,'Meal Plan Combinations'!A$5:E$17,3,false),indirect(I$1),2,false)*C1610+vlookup(VLOOKUP(A1610,'Meal Plan Combinations'!A$5:E$17,4,false),indirect(I$1),2,false)*D1610+vlookup(VLOOKUP(A1610,'Meal Plan Combinations'!A$5:E$17,5,false),indirect(I$1),2,false)*E1610</f>
        <v>2295.049</v>
      </c>
      <c r="G1610" s="173">
        <f>abs(Generate!H$5-F1610)</f>
        <v>774.951</v>
      </c>
    </row>
    <row r="1611">
      <c r="A1611" s="71" t="s">
        <v>64</v>
      </c>
      <c r="B1611" s="71">
        <v>1.0</v>
      </c>
      <c r="C1611" s="71">
        <v>1.5</v>
      </c>
      <c r="D1611" s="71">
        <v>2.5</v>
      </c>
      <c r="E1611" s="71">
        <v>1.0</v>
      </c>
      <c r="F1611" s="172">
        <f>vlookup(VLOOKUP(A1611,'Meal Plan Combinations'!A$5:E$17,2,false),indirect(I$1),2,false)*B1611+vlookup(VLOOKUP(A1611,'Meal Plan Combinations'!A$5:E$17,3,false),indirect(I$1),2,false)*C1611+vlookup(VLOOKUP(A1611,'Meal Plan Combinations'!A$5:E$17,4,false),indirect(I$1),2,false)*D1611+vlookup(VLOOKUP(A1611,'Meal Plan Combinations'!A$5:E$17,5,false),indirect(I$1),2,false)*E1611</f>
        <v>2428.829</v>
      </c>
      <c r="G1611" s="173">
        <f>abs(Generate!H$5-F1611)</f>
        <v>641.171</v>
      </c>
    </row>
    <row r="1612">
      <c r="A1612" s="71" t="s">
        <v>64</v>
      </c>
      <c r="B1612" s="71">
        <v>1.0</v>
      </c>
      <c r="C1612" s="71">
        <v>1.5</v>
      </c>
      <c r="D1612" s="71">
        <v>2.5</v>
      </c>
      <c r="E1612" s="71">
        <v>1.5</v>
      </c>
      <c r="F1612" s="172">
        <f>vlookup(VLOOKUP(A1612,'Meal Plan Combinations'!A$5:E$17,2,false),indirect(I$1),2,false)*B1612+vlookup(VLOOKUP(A1612,'Meal Plan Combinations'!A$5:E$17,3,false),indirect(I$1),2,false)*C1612+vlookup(VLOOKUP(A1612,'Meal Plan Combinations'!A$5:E$17,4,false),indirect(I$1),2,false)*D1612+vlookup(VLOOKUP(A1612,'Meal Plan Combinations'!A$5:E$17,5,false),indirect(I$1),2,false)*E1612</f>
        <v>2562.609</v>
      </c>
      <c r="G1612" s="173">
        <f>abs(Generate!H$5-F1612)</f>
        <v>507.391</v>
      </c>
    </row>
    <row r="1613">
      <c r="A1613" s="71" t="s">
        <v>64</v>
      </c>
      <c r="B1613" s="71">
        <v>1.0</v>
      </c>
      <c r="C1613" s="71">
        <v>1.5</v>
      </c>
      <c r="D1613" s="71">
        <v>2.5</v>
      </c>
      <c r="E1613" s="71">
        <v>2.0</v>
      </c>
      <c r="F1613" s="172">
        <f>vlookup(VLOOKUP(A1613,'Meal Plan Combinations'!A$5:E$17,2,false),indirect(I$1),2,false)*B1613+vlookup(VLOOKUP(A1613,'Meal Plan Combinations'!A$5:E$17,3,false),indirect(I$1),2,false)*C1613+vlookup(VLOOKUP(A1613,'Meal Plan Combinations'!A$5:E$17,4,false),indirect(I$1),2,false)*D1613+vlookup(VLOOKUP(A1613,'Meal Plan Combinations'!A$5:E$17,5,false),indirect(I$1),2,false)*E1613</f>
        <v>2696.389</v>
      </c>
      <c r="G1613" s="173">
        <f>abs(Generate!H$5-F1613)</f>
        <v>373.611</v>
      </c>
    </row>
    <row r="1614">
      <c r="A1614" s="71" t="s">
        <v>64</v>
      </c>
      <c r="B1614" s="71">
        <v>1.0</v>
      </c>
      <c r="C1614" s="71">
        <v>1.5</v>
      </c>
      <c r="D1614" s="71">
        <v>2.5</v>
      </c>
      <c r="E1614" s="71">
        <v>2.5</v>
      </c>
      <c r="F1614" s="172">
        <f>vlookup(VLOOKUP(A1614,'Meal Plan Combinations'!A$5:E$17,2,false),indirect(I$1),2,false)*B1614+vlookup(VLOOKUP(A1614,'Meal Plan Combinations'!A$5:E$17,3,false),indirect(I$1),2,false)*C1614+vlookup(VLOOKUP(A1614,'Meal Plan Combinations'!A$5:E$17,4,false),indirect(I$1),2,false)*D1614+vlookup(VLOOKUP(A1614,'Meal Plan Combinations'!A$5:E$17,5,false),indirect(I$1),2,false)*E1614</f>
        <v>2830.169</v>
      </c>
      <c r="G1614" s="173">
        <f>abs(Generate!H$5-F1614)</f>
        <v>239.831</v>
      </c>
    </row>
    <row r="1615">
      <c r="A1615" s="71" t="s">
        <v>64</v>
      </c>
      <c r="B1615" s="71">
        <v>1.0</v>
      </c>
      <c r="C1615" s="71">
        <v>1.5</v>
      </c>
      <c r="D1615" s="71">
        <v>2.5</v>
      </c>
      <c r="E1615" s="71">
        <v>3.0</v>
      </c>
      <c r="F1615" s="172">
        <f>vlookup(VLOOKUP(A1615,'Meal Plan Combinations'!A$5:E$17,2,false),indirect(I$1),2,false)*B1615+vlookup(VLOOKUP(A1615,'Meal Plan Combinations'!A$5:E$17,3,false),indirect(I$1),2,false)*C1615+vlookup(VLOOKUP(A1615,'Meal Plan Combinations'!A$5:E$17,4,false),indirect(I$1),2,false)*D1615+vlookup(VLOOKUP(A1615,'Meal Plan Combinations'!A$5:E$17,5,false),indirect(I$1),2,false)*E1615</f>
        <v>2963.949</v>
      </c>
      <c r="G1615" s="173">
        <f>abs(Generate!H$5-F1615)</f>
        <v>106.051</v>
      </c>
    </row>
    <row r="1616">
      <c r="A1616" s="71" t="s">
        <v>64</v>
      </c>
      <c r="B1616" s="71">
        <v>1.0</v>
      </c>
      <c r="C1616" s="71">
        <v>1.5</v>
      </c>
      <c r="D1616" s="71">
        <v>3.0</v>
      </c>
      <c r="E1616" s="71">
        <v>0.5</v>
      </c>
      <c r="F1616" s="172">
        <f>vlookup(VLOOKUP(A1616,'Meal Plan Combinations'!A$5:E$17,2,false),indirect(I$1),2,false)*B1616+vlookup(VLOOKUP(A1616,'Meal Plan Combinations'!A$5:E$17,3,false),indirect(I$1),2,false)*C1616+vlookup(VLOOKUP(A1616,'Meal Plan Combinations'!A$5:E$17,4,false),indirect(I$1),2,false)*D1616+vlookup(VLOOKUP(A1616,'Meal Plan Combinations'!A$5:E$17,5,false),indirect(I$1),2,false)*E1616</f>
        <v>2517.894</v>
      </c>
      <c r="G1616" s="173">
        <f>abs(Generate!H$5-F1616)</f>
        <v>552.106</v>
      </c>
    </row>
    <row r="1617">
      <c r="A1617" s="71" t="s">
        <v>64</v>
      </c>
      <c r="B1617" s="71">
        <v>1.0</v>
      </c>
      <c r="C1617" s="71">
        <v>1.5</v>
      </c>
      <c r="D1617" s="71">
        <v>3.0</v>
      </c>
      <c r="E1617" s="71">
        <v>1.0</v>
      </c>
      <c r="F1617" s="172">
        <f>vlookup(VLOOKUP(A1617,'Meal Plan Combinations'!A$5:E$17,2,false),indirect(I$1),2,false)*B1617+vlookup(VLOOKUP(A1617,'Meal Plan Combinations'!A$5:E$17,3,false),indirect(I$1),2,false)*C1617+vlookup(VLOOKUP(A1617,'Meal Plan Combinations'!A$5:E$17,4,false),indirect(I$1),2,false)*D1617+vlookup(VLOOKUP(A1617,'Meal Plan Combinations'!A$5:E$17,5,false),indirect(I$1),2,false)*E1617</f>
        <v>2651.674</v>
      </c>
      <c r="G1617" s="173">
        <f>abs(Generate!H$5-F1617)</f>
        <v>418.326</v>
      </c>
    </row>
    <row r="1618">
      <c r="A1618" s="71" t="s">
        <v>64</v>
      </c>
      <c r="B1618" s="71">
        <v>1.0</v>
      </c>
      <c r="C1618" s="71">
        <v>1.5</v>
      </c>
      <c r="D1618" s="71">
        <v>3.0</v>
      </c>
      <c r="E1618" s="71">
        <v>1.5</v>
      </c>
      <c r="F1618" s="172">
        <f>vlookup(VLOOKUP(A1618,'Meal Plan Combinations'!A$5:E$17,2,false),indirect(I$1),2,false)*B1618+vlookup(VLOOKUP(A1618,'Meal Plan Combinations'!A$5:E$17,3,false),indirect(I$1),2,false)*C1618+vlookup(VLOOKUP(A1618,'Meal Plan Combinations'!A$5:E$17,4,false),indirect(I$1),2,false)*D1618+vlookup(VLOOKUP(A1618,'Meal Plan Combinations'!A$5:E$17,5,false),indirect(I$1),2,false)*E1618</f>
        <v>2785.454</v>
      </c>
      <c r="G1618" s="173">
        <f>abs(Generate!H$5-F1618)</f>
        <v>284.546</v>
      </c>
    </row>
    <row r="1619">
      <c r="A1619" s="71" t="s">
        <v>64</v>
      </c>
      <c r="B1619" s="71">
        <v>1.0</v>
      </c>
      <c r="C1619" s="71">
        <v>1.5</v>
      </c>
      <c r="D1619" s="71">
        <v>3.0</v>
      </c>
      <c r="E1619" s="71">
        <v>2.0</v>
      </c>
      <c r="F1619" s="172">
        <f>vlookup(VLOOKUP(A1619,'Meal Plan Combinations'!A$5:E$17,2,false),indirect(I$1),2,false)*B1619+vlookup(VLOOKUP(A1619,'Meal Plan Combinations'!A$5:E$17,3,false),indirect(I$1),2,false)*C1619+vlookup(VLOOKUP(A1619,'Meal Plan Combinations'!A$5:E$17,4,false),indirect(I$1),2,false)*D1619+vlookup(VLOOKUP(A1619,'Meal Plan Combinations'!A$5:E$17,5,false),indirect(I$1),2,false)*E1619</f>
        <v>2919.234</v>
      </c>
      <c r="G1619" s="173">
        <f>abs(Generate!H$5-F1619)</f>
        <v>150.766</v>
      </c>
    </row>
    <row r="1620">
      <c r="A1620" s="71" t="s">
        <v>64</v>
      </c>
      <c r="B1620" s="71">
        <v>1.0</v>
      </c>
      <c r="C1620" s="71">
        <v>1.5</v>
      </c>
      <c r="D1620" s="71">
        <v>3.0</v>
      </c>
      <c r="E1620" s="71">
        <v>2.5</v>
      </c>
      <c r="F1620" s="172">
        <f>vlookup(VLOOKUP(A1620,'Meal Plan Combinations'!A$5:E$17,2,false),indirect(I$1),2,false)*B1620+vlookup(VLOOKUP(A1620,'Meal Plan Combinations'!A$5:E$17,3,false),indirect(I$1),2,false)*C1620+vlookup(VLOOKUP(A1620,'Meal Plan Combinations'!A$5:E$17,4,false),indirect(I$1),2,false)*D1620+vlookup(VLOOKUP(A1620,'Meal Plan Combinations'!A$5:E$17,5,false),indirect(I$1),2,false)*E1620</f>
        <v>3053.014</v>
      </c>
      <c r="G1620" s="173">
        <f>abs(Generate!H$5-F1620)</f>
        <v>16.986</v>
      </c>
    </row>
    <row r="1621">
      <c r="A1621" s="71" t="s">
        <v>64</v>
      </c>
      <c r="B1621" s="71">
        <v>1.0</v>
      </c>
      <c r="C1621" s="71">
        <v>1.5</v>
      </c>
      <c r="D1621" s="71">
        <v>3.0</v>
      </c>
      <c r="E1621" s="71">
        <v>3.0</v>
      </c>
      <c r="F1621" s="172">
        <f>vlookup(VLOOKUP(A1621,'Meal Plan Combinations'!A$5:E$17,2,false),indirect(I$1),2,false)*B1621+vlookup(VLOOKUP(A1621,'Meal Plan Combinations'!A$5:E$17,3,false),indirect(I$1),2,false)*C1621+vlookup(VLOOKUP(A1621,'Meal Plan Combinations'!A$5:E$17,4,false),indirect(I$1),2,false)*D1621+vlookup(VLOOKUP(A1621,'Meal Plan Combinations'!A$5:E$17,5,false),indirect(I$1),2,false)*E1621</f>
        <v>3186.794</v>
      </c>
      <c r="G1621" s="173">
        <f>abs(Generate!H$5-F1621)</f>
        <v>116.794</v>
      </c>
    </row>
    <row r="1622">
      <c r="A1622" s="71" t="s">
        <v>64</v>
      </c>
      <c r="B1622" s="71">
        <v>1.0</v>
      </c>
      <c r="C1622" s="71">
        <v>2.0</v>
      </c>
      <c r="D1622" s="71">
        <v>0.5</v>
      </c>
      <c r="E1622" s="71">
        <v>0.5</v>
      </c>
      <c r="F1622" s="172">
        <f>vlookup(VLOOKUP(A1622,'Meal Plan Combinations'!A$5:E$17,2,false),indirect(I$1),2,false)*B1622+vlookup(VLOOKUP(A1622,'Meal Plan Combinations'!A$5:E$17,3,false),indirect(I$1),2,false)*C1622+vlookup(VLOOKUP(A1622,'Meal Plan Combinations'!A$5:E$17,4,false),indirect(I$1),2,false)*D1622+vlookup(VLOOKUP(A1622,'Meal Plan Combinations'!A$5:E$17,5,false),indirect(I$1),2,false)*E1622</f>
        <v>1656.274</v>
      </c>
      <c r="G1622" s="173">
        <f>abs(Generate!H$5-F1622)</f>
        <v>1413.726</v>
      </c>
    </row>
    <row r="1623">
      <c r="A1623" s="71" t="s">
        <v>64</v>
      </c>
      <c r="B1623" s="71">
        <v>1.0</v>
      </c>
      <c r="C1623" s="71">
        <v>2.0</v>
      </c>
      <c r="D1623" s="71">
        <v>0.5</v>
      </c>
      <c r="E1623" s="71">
        <v>1.0</v>
      </c>
      <c r="F1623" s="172">
        <f>vlookup(VLOOKUP(A1623,'Meal Plan Combinations'!A$5:E$17,2,false),indirect(I$1),2,false)*B1623+vlookup(VLOOKUP(A1623,'Meal Plan Combinations'!A$5:E$17,3,false),indirect(I$1),2,false)*C1623+vlookup(VLOOKUP(A1623,'Meal Plan Combinations'!A$5:E$17,4,false),indirect(I$1),2,false)*D1623+vlookup(VLOOKUP(A1623,'Meal Plan Combinations'!A$5:E$17,5,false),indirect(I$1),2,false)*E1623</f>
        <v>1790.054</v>
      </c>
      <c r="G1623" s="173">
        <f>abs(Generate!H$5-F1623)</f>
        <v>1279.946</v>
      </c>
    </row>
    <row r="1624">
      <c r="A1624" s="71" t="s">
        <v>64</v>
      </c>
      <c r="B1624" s="71">
        <v>1.0</v>
      </c>
      <c r="C1624" s="71">
        <v>2.0</v>
      </c>
      <c r="D1624" s="71">
        <v>0.5</v>
      </c>
      <c r="E1624" s="71">
        <v>1.5</v>
      </c>
      <c r="F1624" s="172">
        <f>vlookup(VLOOKUP(A1624,'Meal Plan Combinations'!A$5:E$17,2,false),indirect(I$1),2,false)*B1624+vlookup(VLOOKUP(A1624,'Meal Plan Combinations'!A$5:E$17,3,false),indirect(I$1),2,false)*C1624+vlookup(VLOOKUP(A1624,'Meal Plan Combinations'!A$5:E$17,4,false),indirect(I$1),2,false)*D1624+vlookup(VLOOKUP(A1624,'Meal Plan Combinations'!A$5:E$17,5,false),indirect(I$1),2,false)*E1624</f>
        <v>1923.834</v>
      </c>
      <c r="G1624" s="173">
        <f>abs(Generate!H$5-F1624)</f>
        <v>1146.166</v>
      </c>
    </row>
    <row r="1625">
      <c r="A1625" s="71" t="s">
        <v>64</v>
      </c>
      <c r="B1625" s="71">
        <v>1.0</v>
      </c>
      <c r="C1625" s="71">
        <v>2.0</v>
      </c>
      <c r="D1625" s="71">
        <v>0.5</v>
      </c>
      <c r="E1625" s="71">
        <v>2.0</v>
      </c>
      <c r="F1625" s="172">
        <f>vlookup(VLOOKUP(A1625,'Meal Plan Combinations'!A$5:E$17,2,false),indirect(I$1),2,false)*B1625+vlookup(VLOOKUP(A1625,'Meal Plan Combinations'!A$5:E$17,3,false),indirect(I$1),2,false)*C1625+vlookup(VLOOKUP(A1625,'Meal Plan Combinations'!A$5:E$17,4,false),indirect(I$1),2,false)*D1625+vlookup(VLOOKUP(A1625,'Meal Plan Combinations'!A$5:E$17,5,false),indirect(I$1),2,false)*E1625</f>
        <v>2057.614</v>
      </c>
      <c r="G1625" s="173">
        <f>abs(Generate!H$5-F1625)</f>
        <v>1012.386</v>
      </c>
    </row>
    <row r="1626">
      <c r="A1626" s="71" t="s">
        <v>64</v>
      </c>
      <c r="B1626" s="71">
        <v>1.0</v>
      </c>
      <c r="C1626" s="71">
        <v>2.0</v>
      </c>
      <c r="D1626" s="71">
        <v>0.5</v>
      </c>
      <c r="E1626" s="71">
        <v>2.5</v>
      </c>
      <c r="F1626" s="172">
        <f>vlookup(VLOOKUP(A1626,'Meal Plan Combinations'!A$5:E$17,2,false),indirect(I$1),2,false)*B1626+vlookup(VLOOKUP(A1626,'Meal Plan Combinations'!A$5:E$17,3,false),indirect(I$1),2,false)*C1626+vlookup(VLOOKUP(A1626,'Meal Plan Combinations'!A$5:E$17,4,false),indirect(I$1),2,false)*D1626+vlookup(VLOOKUP(A1626,'Meal Plan Combinations'!A$5:E$17,5,false),indirect(I$1),2,false)*E1626</f>
        <v>2191.394</v>
      </c>
      <c r="G1626" s="173">
        <f>abs(Generate!H$5-F1626)</f>
        <v>878.606</v>
      </c>
    </row>
    <row r="1627">
      <c r="A1627" s="71" t="s">
        <v>64</v>
      </c>
      <c r="B1627" s="71">
        <v>1.0</v>
      </c>
      <c r="C1627" s="71">
        <v>2.0</v>
      </c>
      <c r="D1627" s="71">
        <v>0.5</v>
      </c>
      <c r="E1627" s="71">
        <v>3.0</v>
      </c>
      <c r="F1627" s="172">
        <f>vlookup(VLOOKUP(A1627,'Meal Plan Combinations'!A$5:E$17,2,false),indirect(I$1),2,false)*B1627+vlookup(VLOOKUP(A1627,'Meal Plan Combinations'!A$5:E$17,3,false),indirect(I$1),2,false)*C1627+vlookup(VLOOKUP(A1627,'Meal Plan Combinations'!A$5:E$17,4,false),indirect(I$1),2,false)*D1627+vlookup(VLOOKUP(A1627,'Meal Plan Combinations'!A$5:E$17,5,false),indirect(I$1),2,false)*E1627</f>
        <v>2325.174</v>
      </c>
      <c r="G1627" s="173">
        <f>abs(Generate!H$5-F1627)</f>
        <v>744.826</v>
      </c>
    </row>
    <row r="1628">
      <c r="A1628" s="71" t="s">
        <v>64</v>
      </c>
      <c r="B1628" s="71">
        <v>1.0</v>
      </c>
      <c r="C1628" s="71">
        <v>2.0</v>
      </c>
      <c r="D1628" s="71">
        <v>1.0</v>
      </c>
      <c r="E1628" s="71">
        <v>0.5</v>
      </c>
      <c r="F1628" s="172">
        <f>vlookup(VLOOKUP(A1628,'Meal Plan Combinations'!A$5:E$17,2,false),indirect(I$1),2,false)*B1628+vlookup(VLOOKUP(A1628,'Meal Plan Combinations'!A$5:E$17,3,false),indirect(I$1),2,false)*C1628+vlookup(VLOOKUP(A1628,'Meal Plan Combinations'!A$5:E$17,4,false),indirect(I$1),2,false)*D1628+vlookup(VLOOKUP(A1628,'Meal Plan Combinations'!A$5:E$17,5,false),indirect(I$1),2,false)*E1628</f>
        <v>1879.119</v>
      </c>
      <c r="G1628" s="173">
        <f>abs(Generate!H$5-F1628)</f>
        <v>1190.881</v>
      </c>
    </row>
    <row r="1629">
      <c r="A1629" s="71" t="s">
        <v>64</v>
      </c>
      <c r="B1629" s="71">
        <v>1.0</v>
      </c>
      <c r="C1629" s="71">
        <v>2.0</v>
      </c>
      <c r="D1629" s="71">
        <v>1.0</v>
      </c>
      <c r="E1629" s="71">
        <v>1.0</v>
      </c>
      <c r="F1629" s="172">
        <f>vlookup(VLOOKUP(A1629,'Meal Plan Combinations'!A$5:E$17,2,false),indirect(I$1),2,false)*B1629+vlookup(VLOOKUP(A1629,'Meal Plan Combinations'!A$5:E$17,3,false),indirect(I$1),2,false)*C1629+vlookup(VLOOKUP(A1629,'Meal Plan Combinations'!A$5:E$17,4,false),indirect(I$1),2,false)*D1629+vlookup(VLOOKUP(A1629,'Meal Plan Combinations'!A$5:E$17,5,false),indirect(I$1),2,false)*E1629</f>
        <v>2012.899</v>
      </c>
      <c r="G1629" s="173">
        <f>abs(Generate!H$5-F1629)</f>
        <v>1057.101</v>
      </c>
    </row>
    <row r="1630">
      <c r="A1630" s="71" t="s">
        <v>64</v>
      </c>
      <c r="B1630" s="71">
        <v>1.0</v>
      </c>
      <c r="C1630" s="71">
        <v>2.0</v>
      </c>
      <c r="D1630" s="71">
        <v>1.0</v>
      </c>
      <c r="E1630" s="71">
        <v>1.5</v>
      </c>
      <c r="F1630" s="172">
        <f>vlookup(VLOOKUP(A1630,'Meal Plan Combinations'!A$5:E$17,2,false),indirect(I$1),2,false)*B1630+vlookup(VLOOKUP(A1630,'Meal Plan Combinations'!A$5:E$17,3,false),indirect(I$1),2,false)*C1630+vlookup(VLOOKUP(A1630,'Meal Plan Combinations'!A$5:E$17,4,false),indirect(I$1),2,false)*D1630+vlookup(VLOOKUP(A1630,'Meal Plan Combinations'!A$5:E$17,5,false),indirect(I$1),2,false)*E1630</f>
        <v>2146.679</v>
      </c>
      <c r="G1630" s="173">
        <f>abs(Generate!H$5-F1630)</f>
        <v>923.321</v>
      </c>
    </row>
    <row r="1631">
      <c r="A1631" s="71" t="s">
        <v>64</v>
      </c>
      <c r="B1631" s="71">
        <v>1.0</v>
      </c>
      <c r="C1631" s="71">
        <v>2.0</v>
      </c>
      <c r="D1631" s="71">
        <v>1.0</v>
      </c>
      <c r="E1631" s="71">
        <v>2.0</v>
      </c>
      <c r="F1631" s="172">
        <f>vlookup(VLOOKUP(A1631,'Meal Plan Combinations'!A$5:E$17,2,false),indirect(I$1),2,false)*B1631+vlookup(VLOOKUP(A1631,'Meal Plan Combinations'!A$5:E$17,3,false),indirect(I$1),2,false)*C1631+vlookup(VLOOKUP(A1631,'Meal Plan Combinations'!A$5:E$17,4,false),indirect(I$1),2,false)*D1631+vlookup(VLOOKUP(A1631,'Meal Plan Combinations'!A$5:E$17,5,false),indirect(I$1),2,false)*E1631</f>
        <v>2280.459</v>
      </c>
      <c r="G1631" s="173">
        <f>abs(Generate!H$5-F1631)</f>
        <v>789.541</v>
      </c>
    </row>
    <row r="1632">
      <c r="A1632" s="71" t="s">
        <v>64</v>
      </c>
      <c r="B1632" s="71">
        <v>1.0</v>
      </c>
      <c r="C1632" s="71">
        <v>2.0</v>
      </c>
      <c r="D1632" s="71">
        <v>1.0</v>
      </c>
      <c r="E1632" s="71">
        <v>2.5</v>
      </c>
      <c r="F1632" s="172">
        <f>vlookup(VLOOKUP(A1632,'Meal Plan Combinations'!A$5:E$17,2,false),indirect(I$1),2,false)*B1632+vlookup(VLOOKUP(A1632,'Meal Plan Combinations'!A$5:E$17,3,false),indirect(I$1),2,false)*C1632+vlookup(VLOOKUP(A1632,'Meal Plan Combinations'!A$5:E$17,4,false),indirect(I$1),2,false)*D1632+vlookup(VLOOKUP(A1632,'Meal Plan Combinations'!A$5:E$17,5,false),indirect(I$1),2,false)*E1632</f>
        <v>2414.239</v>
      </c>
      <c r="G1632" s="173">
        <f>abs(Generate!H$5-F1632)</f>
        <v>655.761</v>
      </c>
    </row>
    <row r="1633">
      <c r="A1633" s="71" t="s">
        <v>64</v>
      </c>
      <c r="B1633" s="71">
        <v>1.0</v>
      </c>
      <c r="C1633" s="71">
        <v>2.0</v>
      </c>
      <c r="D1633" s="71">
        <v>1.0</v>
      </c>
      <c r="E1633" s="71">
        <v>3.0</v>
      </c>
      <c r="F1633" s="172">
        <f>vlookup(VLOOKUP(A1633,'Meal Plan Combinations'!A$5:E$17,2,false),indirect(I$1),2,false)*B1633+vlookup(VLOOKUP(A1633,'Meal Plan Combinations'!A$5:E$17,3,false),indirect(I$1),2,false)*C1633+vlookup(VLOOKUP(A1633,'Meal Plan Combinations'!A$5:E$17,4,false),indirect(I$1),2,false)*D1633+vlookup(VLOOKUP(A1633,'Meal Plan Combinations'!A$5:E$17,5,false),indirect(I$1),2,false)*E1633</f>
        <v>2548.019</v>
      </c>
      <c r="G1633" s="173">
        <f>abs(Generate!H$5-F1633)</f>
        <v>521.981</v>
      </c>
    </row>
    <row r="1634">
      <c r="A1634" s="71" t="s">
        <v>64</v>
      </c>
      <c r="B1634" s="71">
        <v>1.0</v>
      </c>
      <c r="C1634" s="71">
        <v>2.0</v>
      </c>
      <c r="D1634" s="71">
        <v>1.5</v>
      </c>
      <c r="E1634" s="71">
        <v>0.5</v>
      </c>
      <c r="F1634" s="172">
        <f>vlookup(VLOOKUP(A1634,'Meal Plan Combinations'!A$5:E$17,2,false),indirect(I$1),2,false)*B1634+vlookup(VLOOKUP(A1634,'Meal Plan Combinations'!A$5:E$17,3,false),indirect(I$1),2,false)*C1634+vlookup(VLOOKUP(A1634,'Meal Plan Combinations'!A$5:E$17,4,false),indirect(I$1),2,false)*D1634+vlookup(VLOOKUP(A1634,'Meal Plan Combinations'!A$5:E$17,5,false),indirect(I$1),2,false)*E1634</f>
        <v>2101.964</v>
      </c>
      <c r="G1634" s="173">
        <f>abs(Generate!H$5-F1634)</f>
        <v>968.036</v>
      </c>
    </row>
    <row r="1635">
      <c r="A1635" s="71" t="s">
        <v>64</v>
      </c>
      <c r="B1635" s="71">
        <v>1.0</v>
      </c>
      <c r="C1635" s="71">
        <v>2.0</v>
      </c>
      <c r="D1635" s="71">
        <v>1.5</v>
      </c>
      <c r="E1635" s="71">
        <v>1.0</v>
      </c>
      <c r="F1635" s="172">
        <f>vlookup(VLOOKUP(A1635,'Meal Plan Combinations'!A$5:E$17,2,false),indirect(I$1),2,false)*B1635+vlookup(VLOOKUP(A1635,'Meal Plan Combinations'!A$5:E$17,3,false),indirect(I$1),2,false)*C1635+vlookup(VLOOKUP(A1635,'Meal Plan Combinations'!A$5:E$17,4,false),indirect(I$1),2,false)*D1635+vlookup(VLOOKUP(A1635,'Meal Plan Combinations'!A$5:E$17,5,false),indirect(I$1),2,false)*E1635</f>
        <v>2235.744</v>
      </c>
      <c r="G1635" s="173">
        <f>abs(Generate!H$5-F1635)</f>
        <v>834.256</v>
      </c>
    </row>
    <row r="1636">
      <c r="A1636" s="71" t="s">
        <v>64</v>
      </c>
      <c r="B1636" s="71">
        <v>1.0</v>
      </c>
      <c r="C1636" s="71">
        <v>2.0</v>
      </c>
      <c r="D1636" s="71">
        <v>1.5</v>
      </c>
      <c r="E1636" s="71">
        <v>1.5</v>
      </c>
      <c r="F1636" s="172">
        <f>vlookup(VLOOKUP(A1636,'Meal Plan Combinations'!A$5:E$17,2,false),indirect(I$1),2,false)*B1636+vlookup(VLOOKUP(A1636,'Meal Plan Combinations'!A$5:E$17,3,false),indirect(I$1),2,false)*C1636+vlookup(VLOOKUP(A1636,'Meal Plan Combinations'!A$5:E$17,4,false),indirect(I$1),2,false)*D1636+vlookup(VLOOKUP(A1636,'Meal Plan Combinations'!A$5:E$17,5,false),indirect(I$1),2,false)*E1636</f>
        <v>2369.524</v>
      </c>
      <c r="G1636" s="173">
        <f>abs(Generate!H$5-F1636)</f>
        <v>700.476</v>
      </c>
    </row>
    <row r="1637">
      <c r="A1637" s="71" t="s">
        <v>64</v>
      </c>
      <c r="B1637" s="71">
        <v>1.0</v>
      </c>
      <c r="C1637" s="71">
        <v>2.0</v>
      </c>
      <c r="D1637" s="71">
        <v>1.5</v>
      </c>
      <c r="E1637" s="71">
        <v>2.0</v>
      </c>
      <c r="F1637" s="172">
        <f>vlookup(VLOOKUP(A1637,'Meal Plan Combinations'!A$5:E$17,2,false),indirect(I$1),2,false)*B1637+vlookup(VLOOKUP(A1637,'Meal Plan Combinations'!A$5:E$17,3,false),indirect(I$1),2,false)*C1637+vlookup(VLOOKUP(A1637,'Meal Plan Combinations'!A$5:E$17,4,false),indirect(I$1),2,false)*D1637+vlookup(VLOOKUP(A1637,'Meal Plan Combinations'!A$5:E$17,5,false),indirect(I$1),2,false)*E1637</f>
        <v>2503.304</v>
      </c>
      <c r="G1637" s="173">
        <f>abs(Generate!H$5-F1637)</f>
        <v>566.696</v>
      </c>
    </row>
    <row r="1638">
      <c r="A1638" s="71" t="s">
        <v>64</v>
      </c>
      <c r="B1638" s="71">
        <v>1.0</v>
      </c>
      <c r="C1638" s="71">
        <v>2.0</v>
      </c>
      <c r="D1638" s="71">
        <v>1.5</v>
      </c>
      <c r="E1638" s="71">
        <v>2.5</v>
      </c>
      <c r="F1638" s="172">
        <f>vlookup(VLOOKUP(A1638,'Meal Plan Combinations'!A$5:E$17,2,false),indirect(I$1),2,false)*B1638+vlookup(VLOOKUP(A1638,'Meal Plan Combinations'!A$5:E$17,3,false),indirect(I$1),2,false)*C1638+vlookup(VLOOKUP(A1638,'Meal Plan Combinations'!A$5:E$17,4,false),indirect(I$1),2,false)*D1638+vlookup(VLOOKUP(A1638,'Meal Plan Combinations'!A$5:E$17,5,false),indirect(I$1),2,false)*E1638</f>
        <v>2637.084</v>
      </c>
      <c r="G1638" s="173">
        <f>abs(Generate!H$5-F1638)</f>
        <v>432.916</v>
      </c>
    </row>
    <row r="1639">
      <c r="A1639" s="71" t="s">
        <v>64</v>
      </c>
      <c r="B1639" s="71">
        <v>1.0</v>
      </c>
      <c r="C1639" s="71">
        <v>2.0</v>
      </c>
      <c r="D1639" s="71">
        <v>1.5</v>
      </c>
      <c r="E1639" s="71">
        <v>3.0</v>
      </c>
      <c r="F1639" s="172">
        <f>vlookup(VLOOKUP(A1639,'Meal Plan Combinations'!A$5:E$17,2,false),indirect(I$1),2,false)*B1639+vlookup(VLOOKUP(A1639,'Meal Plan Combinations'!A$5:E$17,3,false),indirect(I$1),2,false)*C1639+vlookup(VLOOKUP(A1639,'Meal Plan Combinations'!A$5:E$17,4,false),indirect(I$1),2,false)*D1639+vlookup(VLOOKUP(A1639,'Meal Plan Combinations'!A$5:E$17,5,false),indirect(I$1),2,false)*E1639</f>
        <v>2770.864</v>
      </c>
      <c r="G1639" s="173">
        <f>abs(Generate!H$5-F1639)</f>
        <v>299.136</v>
      </c>
    </row>
    <row r="1640">
      <c r="A1640" s="71" t="s">
        <v>64</v>
      </c>
      <c r="B1640" s="71">
        <v>1.0</v>
      </c>
      <c r="C1640" s="71">
        <v>2.0</v>
      </c>
      <c r="D1640" s="71">
        <v>2.0</v>
      </c>
      <c r="E1640" s="71">
        <v>0.5</v>
      </c>
      <c r="F1640" s="172">
        <f>vlookup(VLOOKUP(A1640,'Meal Plan Combinations'!A$5:E$17,2,false),indirect(I$1),2,false)*B1640+vlookup(VLOOKUP(A1640,'Meal Plan Combinations'!A$5:E$17,3,false),indirect(I$1),2,false)*C1640+vlookup(VLOOKUP(A1640,'Meal Plan Combinations'!A$5:E$17,4,false),indirect(I$1),2,false)*D1640+vlookup(VLOOKUP(A1640,'Meal Plan Combinations'!A$5:E$17,5,false),indirect(I$1),2,false)*E1640</f>
        <v>2324.809</v>
      </c>
      <c r="G1640" s="173">
        <f>abs(Generate!H$5-F1640)</f>
        <v>745.191</v>
      </c>
    </row>
    <row r="1641">
      <c r="A1641" s="71" t="s">
        <v>64</v>
      </c>
      <c r="B1641" s="71">
        <v>1.0</v>
      </c>
      <c r="C1641" s="71">
        <v>2.0</v>
      </c>
      <c r="D1641" s="71">
        <v>2.0</v>
      </c>
      <c r="E1641" s="71">
        <v>1.0</v>
      </c>
      <c r="F1641" s="172">
        <f>vlookup(VLOOKUP(A1641,'Meal Plan Combinations'!A$5:E$17,2,false),indirect(I$1),2,false)*B1641+vlookup(VLOOKUP(A1641,'Meal Plan Combinations'!A$5:E$17,3,false),indirect(I$1),2,false)*C1641+vlookup(VLOOKUP(A1641,'Meal Plan Combinations'!A$5:E$17,4,false),indirect(I$1),2,false)*D1641+vlookup(VLOOKUP(A1641,'Meal Plan Combinations'!A$5:E$17,5,false),indirect(I$1),2,false)*E1641</f>
        <v>2458.589</v>
      </c>
      <c r="G1641" s="173">
        <f>abs(Generate!H$5-F1641)</f>
        <v>611.411</v>
      </c>
    </row>
    <row r="1642">
      <c r="A1642" s="71" t="s">
        <v>64</v>
      </c>
      <c r="B1642" s="71">
        <v>1.0</v>
      </c>
      <c r="C1642" s="71">
        <v>2.0</v>
      </c>
      <c r="D1642" s="71">
        <v>2.0</v>
      </c>
      <c r="E1642" s="71">
        <v>1.5</v>
      </c>
      <c r="F1642" s="172">
        <f>vlookup(VLOOKUP(A1642,'Meal Plan Combinations'!A$5:E$17,2,false),indirect(I$1),2,false)*B1642+vlookup(VLOOKUP(A1642,'Meal Plan Combinations'!A$5:E$17,3,false),indirect(I$1),2,false)*C1642+vlookup(VLOOKUP(A1642,'Meal Plan Combinations'!A$5:E$17,4,false),indirect(I$1),2,false)*D1642+vlookup(VLOOKUP(A1642,'Meal Plan Combinations'!A$5:E$17,5,false),indirect(I$1),2,false)*E1642</f>
        <v>2592.369</v>
      </c>
      <c r="G1642" s="173">
        <f>abs(Generate!H$5-F1642)</f>
        <v>477.631</v>
      </c>
    </row>
    <row r="1643">
      <c r="A1643" s="71" t="s">
        <v>64</v>
      </c>
      <c r="B1643" s="71">
        <v>1.0</v>
      </c>
      <c r="C1643" s="71">
        <v>2.0</v>
      </c>
      <c r="D1643" s="71">
        <v>2.0</v>
      </c>
      <c r="E1643" s="71">
        <v>2.0</v>
      </c>
      <c r="F1643" s="172">
        <f>vlookup(VLOOKUP(A1643,'Meal Plan Combinations'!A$5:E$17,2,false),indirect(I$1),2,false)*B1643+vlookup(VLOOKUP(A1643,'Meal Plan Combinations'!A$5:E$17,3,false),indirect(I$1),2,false)*C1643+vlookup(VLOOKUP(A1643,'Meal Plan Combinations'!A$5:E$17,4,false),indirect(I$1),2,false)*D1643+vlookup(VLOOKUP(A1643,'Meal Plan Combinations'!A$5:E$17,5,false),indirect(I$1),2,false)*E1643</f>
        <v>2726.149</v>
      </c>
      <c r="G1643" s="173">
        <f>abs(Generate!H$5-F1643)</f>
        <v>343.851</v>
      </c>
    </row>
    <row r="1644">
      <c r="A1644" s="71" t="s">
        <v>64</v>
      </c>
      <c r="B1644" s="71">
        <v>1.0</v>
      </c>
      <c r="C1644" s="71">
        <v>2.0</v>
      </c>
      <c r="D1644" s="71">
        <v>2.0</v>
      </c>
      <c r="E1644" s="71">
        <v>2.5</v>
      </c>
      <c r="F1644" s="172">
        <f>vlookup(VLOOKUP(A1644,'Meal Plan Combinations'!A$5:E$17,2,false),indirect(I$1),2,false)*B1644+vlookup(VLOOKUP(A1644,'Meal Plan Combinations'!A$5:E$17,3,false),indirect(I$1),2,false)*C1644+vlookup(VLOOKUP(A1644,'Meal Plan Combinations'!A$5:E$17,4,false),indirect(I$1),2,false)*D1644+vlookup(VLOOKUP(A1644,'Meal Plan Combinations'!A$5:E$17,5,false),indirect(I$1),2,false)*E1644</f>
        <v>2859.929</v>
      </c>
      <c r="G1644" s="173">
        <f>abs(Generate!H$5-F1644)</f>
        <v>210.071</v>
      </c>
    </row>
    <row r="1645">
      <c r="A1645" s="71" t="s">
        <v>64</v>
      </c>
      <c r="B1645" s="71">
        <v>1.0</v>
      </c>
      <c r="C1645" s="71">
        <v>2.0</v>
      </c>
      <c r="D1645" s="71">
        <v>2.0</v>
      </c>
      <c r="E1645" s="71">
        <v>3.0</v>
      </c>
      <c r="F1645" s="172">
        <f>vlookup(VLOOKUP(A1645,'Meal Plan Combinations'!A$5:E$17,2,false),indirect(I$1),2,false)*B1645+vlookup(VLOOKUP(A1645,'Meal Plan Combinations'!A$5:E$17,3,false),indirect(I$1),2,false)*C1645+vlookup(VLOOKUP(A1645,'Meal Plan Combinations'!A$5:E$17,4,false),indirect(I$1),2,false)*D1645+vlookup(VLOOKUP(A1645,'Meal Plan Combinations'!A$5:E$17,5,false),indirect(I$1),2,false)*E1645</f>
        <v>2993.709</v>
      </c>
      <c r="G1645" s="173">
        <f>abs(Generate!H$5-F1645)</f>
        <v>76.291</v>
      </c>
    </row>
    <row r="1646">
      <c r="A1646" s="71" t="s">
        <v>64</v>
      </c>
      <c r="B1646" s="71">
        <v>1.0</v>
      </c>
      <c r="C1646" s="71">
        <v>2.0</v>
      </c>
      <c r="D1646" s="71">
        <v>2.5</v>
      </c>
      <c r="E1646" s="71">
        <v>0.5</v>
      </c>
      <c r="F1646" s="172">
        <f>vlookup(VLOOKUP(A1646,'Meal Plan Combinations'!A$5:E$17,2,false),indirect(I$1),2,false)*B1646+vlookup(VLOOKUP(A1646,'Meal Plan Combinations'!A$5:E$17,3,false),indirect(I$1),2,false)*C1646+vlookup(VLOOKUP(A1646,'Meal Plan Combinations'!A$5:E$17,4,false),indirect(I$1),2,false)*D1646+vlookup(VLOOKUP(A1646,'Meal Plan Combinations'!A$5:E$17,5,false),indirect(I$1),2,false)*E1646</f>
        <v>2547.654</v>
      </c>
      <c r="G1646" s="173">
        <f>abs(Generate!H$5-F1646)</f>
        <v>522.346</v>
      </c>
    </row>
    <row r="1647">
      <c r="A1647" s="71" t="s">
        <v>64</v>
      </c>
      <c r="B1647" s="71">
        <v>1.0</v>
      </c>
      <c r="C1647" s="71">
        <v>2.0</v>
      </c>
      <c r="D1647" s="71">
        <v>2.5</v>
      </c>
      <c r="E1647" s="71">
        <v>1.0</v>
      </c>
      <c r="F1647" s="172">
        <f>vlookup(VLOOKUP(A1647,'Meal Plan Combinations'!A$5:E$17,2,false),indirect(I$1),2,false)*B1647+vlookup(VLOOKUP(A1647,'Meal Plan Combinations'!A$5:E$17,3,false),indirect(I$1),2,false)*C1647+vlookup(VLOOKUP(A1647,'Meal Plan Combinations'!A$5:E$17,4,false),indirect(I$1),2,false)*D1647+vlookup(VLOOKUP(A1647,'Meal Plan Combinations'!A$5:E$17,5,false),indirect(I$1),2,false)*E1647</f>
        <v>2681.434</v>
      </c>
      <c r="G1647" s="173">
        <f>abs(Generate!H$5-F1647)</f>
        <v>388.566</v>
      </c>
    </row>
    <row r="1648">
      <c r="A1648" s="71" t="s">
        <v>64</v>
      </c>
      <c r="B1648" s="71">
        <v>1.0</v>
      </c>
      <c r="C1648" s="71">
        <v>2.0</v>
      </c>
      <c r="D1648" s="71">
        <v>2.5</v>
      </c>
      <c r="E1648" s="71">
        <v>1.5</v>
      </c>
      <c r="F1648" s="172">
        <f>vlookup(VLOOKUP(A1648,'Meal Plan Combinations'!A$5:E$17,2,false),indirect(I$1),2,false)*B1648+vlookup(VLOOKUP(A1648,'Meal Plan Combinations'!A$5:E$17,3,false),indirect(I$1),2,false)*C1648+vlookup(VLOOKUP(A1648,'Meal Plan Combinations'!A$5:E$17,4,false),indirect(I$1),2,false)*D1648+vlookup(VLOOKUP(A1648,'Meal Plan Combinations'!A$5:E$17,5,false),indirect(I$1),2,false)*E1648</f>
        <v>2815.214</v>
      </c>
      <c r="G1648" s="173">
        <f>abs(Generate!H$5-F1648)</f>
        <v>254.786</v>
      </c>
    </row>
    <row r="1649">
      <c r="A1649" s="71" t="s">
        <v>64</v>
      </c>
      <c r="B1649" s="71">
        <v>1.0</v>
      </c>
      <c r="C1649" s="71">
        <v>2.0</v>
      </c>
      <c r="D1649" s="71">
        <v>2.5</v>
      </c>
      <c r="E1649" s="71">
        <v>2.0</v>
      </c>
      <c r="F1649" s="172">
        <f>vlookup(VLOOKUP(A1649,'Meal Plan Combinations'!A$5:E$17,2,false),indirect(I$1),2,false)*B1649+vlookup(VLOOKUP(A1649,'Meal Plan Combinations'!A$5:E$17,3,false),indirect(I$1),2,false)*C1649+vlookup(VLOOKUP(A1649,'Meal Plan Combinations'!A$5:E$17,4,false),indirect(I$1),2,false)*D1649+vlookup(VLOOKUP(A1649,'Meal Plan Combinations'!A$5:E$17,5,false),indirect(I$1),2,false)*E1649</f>
        <v>2948.994</v>
      </c>
      <c r="G1649" s="173">
        <f>abs(Generate!H$5-F1649)</f>
        <v>121.006</v>
      </c>
    </row>
    <row r="1650">
      <c r="A1650" s="71" t="s">
        <v>64</v>
      </c>
      <c r="B1650" s="71">
        <v>1.0</v>
      </c>
      <c r="C1650" s="71">
        <v>2.0</v>
      </c>
      <c r="D1650" s="71">
        <v>2.5</v>
      </c>
      <c r="E1650" s="71">
        <v>2.5</v>
      </c>
      <c r="F1650" s="172">
        <f>vlookup(VLOOKUP(A1650,'Meal Plan Combinations'!A$5:E$17,2,false),indirect(I$1),2,false)*B1650+vlookup(VLOOKUP(A1650,'Meal Plan Combinations'!A$5:E$17,3,false),indirect(I$1),2,false)*C1650+vlookup(VLOOKUP(A1650,'Meal Plan Combinations'!A$5:E$17,4,false),indirect(I$1),2,false)*D1650+vlookup(VLOOKUP(A1650,'Meal Plan Combinations'!A$5:E$17,5,false),indirect(I$1),2,false)*E1650</f>
        <v>3082.774</v>
      </c>
      <c r="G1650" s="173">
        <f>abs(Generate!H$5-F1650)</f>
        <v>12.774</v>
      </c>
    </row>
    <row r="1651">
      <c r="A1651" s="71" t="s">
        <v>64</v>
      </c>
      <c r="B1651" s="71">
        <v>1.0</v>
      </c>
      <c r="C1651" s="71">
        <v>2.0</v>
      </c>
      <c r="D1651" s="71">
        <v>2.5</v>
      </c>
      <c r="E1651" s="71">
        <v>3.0</v>
      </c>
      <c r="F1651" s="172">
        <f>vlookup(VLOOKUP(A1651,'Meal Plan Combinations'!A$5:E$17,2,false),indirect(I$1),2,false)*B1651+vlookup(VLOOKUP(A1651,'Meal Plan Combinations'!A$5:E$17,3,false),indirect(I$1),2,false)*C1651+vlookup(VLOOKUP(A1651,'Meal Plan Combinations'!A$5:E$17,4,false),indirect(I$1),2,false)*D1651+vlookup(VLOOKUP(A1651,'Meal Plan Combinations'!A$5:E$17,5,false),indirect(I$1),2,false)*E1651</f>
        <v>3216.554</v>
      </c>
      <c r="G1651" s="173">
        <f>abs(Generate!H$5-F1651)</f>
        <v>146.554</v>
      </c>
    </row>
    <row r="1652">
      <c r="A1652" s="71" t="s">
        <v>64</v>
      </c>
      <c r="B1652" s="71">
        <v>1.0</v>
      </c>
      <c r="C1652" s="71">
        <v>2.0</v>
      </c>
      <c r="D1652" s="71">
        <v>3.0</v>
      </c>
      <c r="E1652" s="71">
        <v>0.5</v>
      </c>
      <c r="F1652" s="172">
        <f>vlookup(VLOOKUP(A1652,'Meal Plan Combinations'!A$5:E$17,2,false),indirect(I$1),2,false)*B1652+vlookup(VLOOKUP(A1652,'Meal Plan Combinations'!A$5:E$17,3,false),indirect(I$1),2,false)*C1652+vlookup(VLOOKUP(A1652,'Meal Plan Combinations'!A$5:E$17,4,false),indirect(I$1),2,false)*D1652+vlookup(VLOOKUP(A1652,'Meal Plan Combinations'!A$5:E$17,5,false),indirect(I$1),2,false)*E1652</f>
        <v>2770.499</v>
      </c>
      <c r="G1652" s="173">
        <f>abs(Generate!H$5-F1652)</f>
        <v>299.501</v>
      </c>
    </row>
    <row r="1653">
      <c r="A1653" s="71" t="s">
        <v>64</v>
      </c>
      <c r="B1653" s="71">
        <v>1.0</v>
      </c>
      <c r="C1653" s="71">
        <v>2.0</v>
      </c>
      <c r="D1653" s="71">
        <v>3.0</v>
      </c>
      <c r="E1653" s="71">
        <v>1.0</v>
      </c>
      <c r="F1653" s="172">
        <f>vlookup(VLOOKUP(A1653,'Meal Plan Combinations'!A$5:E$17,2,false),indirect(I$1),2,false)*B1653+vlookup(VLOOKUP(A1653,'Meal Plan Combinations'!A$5:E$17,3,false),indirect(I$1),2,false)*C1653+vlookup(VLOOKUP(A1653,'Meal Plan Combinations'!A$5:E$17,4,false),indirect(I$1),2,false)*D1653+vlookup(VLOOKUP(A1653,'Meal Plan Combinations'!A$5:E$17,5,false),indirect(I$1),2,false)*E1653</f>
        <v>2904.279</v>
      </c>
      <c r="G1653" s="173">
        <f>abs(Generate!H$5-F1653)</f>
        <v>165.721</v>
      </c>
    </row>
    <row r="1654">
      <c r="A1654" s="71" t="s">
        <v>64</v>
      </c>
      <c r="B1654" s="71">
        <v>1.0</v>
      </c>
      <c r="C1654" s="71">
        <v>2.0</v>
      </c>
      <c r="D1654" s="71">
        <v>3.0</v>
      </c>
      <c r="E1654" s="71">
        <v>1.5</v>
      </c>
      <c r="F1654" s="172">
        <f>vlookup(VLOOKUP(A1654,'Meal Plan Combinations'!A$5:E$17,2,false),indirect(I$1),2,false)*B1654+vlookup(VLOOKUP(A1654,'Meal Plan Combinations'!A$5:E$17,3,false),indirect(I$1),2,false)*C1654+vlookup(VLOOKUP(A1654,'Meal Plan Combinations'!A$5:E$17,4,false),indirect(I$1),2,false)*D1654+vlookup(VLOOKUP(A1654,'Meal Plan Combinations'!A$5:E$17,5,false),indirect(I$1),2,false)*E1654</f>
        <v>3038.059</v>
      </c>
      <c r="G1654" s="173">
        <f>abs(Generate!H$5-F1654)</f>
        <v>31.941</v>
      </c>
    </row>
    <row r="1655">
      <c r="A1655" s="71" t="s">
        <v>64</v>
      </c>
      <c r="B1655" s="71">
        <v>1.0</v>
      </c>
      <c r="C1655" s="71">
        <v>2.0</v>
      </c>
      <c r="D1655" s="71">
        <v>3.0</v>
      </c>
      <c r="E1655" s="71">
        <v>2.0</v>
      </c>
      <c r="F1655" s="172">
        <f>vlookup(VLOOKUP(A1655,'Meal Plan Combinations'!A$5:E$17,2,false),indirect(I$1),2,false)*B1655+vlookup(VLOOKUP(A1655,'Meal Plan Combinations'!A$5:E$17,3,false),indirect(I$1),2,false)*C1655+vlookup(VLOOKUP(A1655,'Meal Plan Combinations'!A$5:E$17,4,false),indirect(I$1),2,false)*D1655+vlookup(VLOOKUP(A1655,'Meal Plan Combinations'!A$5:E$17,5,false),indirect(I$1),2,false)*E1655</f>
        <v>3171.839</v>
      </c>
      <c r="G1655" s="173">
        <f>abs(Generate!H$5-F1655)</f>
        <v>101.839</v>
      </c>
    </row>
    <row r="1656">
      <c r="A1656" s="71" t="s">
        <v>64</v>
      </c>
      <c r="B1656" s="71">
        <v>1.0</v>
      </c>
      <c r="C1656" s="71">
        <v>2.0</v>
      </c>
      <c r="D1656" s="71">
        <v>3.0</v>
      </c>
      <c r="E1656" s="71">
        <v>2.5</v>
      </c>
      <c r="F1656" s="172">
        <f>vlookup(VLOOKUP(A1656,'Meal Plan Combinations'!A$5:E$17,2,false),indirect(I$1),2,false)*B1656+vlookup(VLOOKUP(A1656,'Meal Plan Combinations'!A$5:E$17,3,false),indirect(I$1),2,false)*C1656+vlookup(VLOOKUP(A1656,'Meal Plan Combinations'!A$5:E$17,4,false),indirect(I$1),2,false)*D1656+vlookup(VLOOKUP(A1656,'Meal Plan Combinations'!A$5:E$17,5,false),indirect(I$1),2,false)*E1656</f>
        <v>3305.619</v>
      </c>
      <c r="G1656" s="173">
        <f>abs(Generate!H$5-F1656)</f>
        <v>235.619</v>
      </c>
    </row>
    <row r="1657">
      <c r="A1657" s="71" t="s">
        <v>64</v>
      </c>
      <c r="B1657" s="71">
        <v>1.0</v>
      </c>
      <c r="C1657" s="71">
        <v>2.0</v>
      </c>
      <c r="D1657" s="71">
        <v>3.0</v>
      </c>
      <c r="E1657" s="71">
        <v>3.0</v>
      </c>
      <c r="F1657" s="172">
        <f>vlookup(VLOOKUP(A1657,'Meal Plan Combinations'!A$5:E$17,2,false),indirect(I$1),2,false)*B1657+vlookup(VLOOKUP(A1657,'Meal Plan Combinations'!A$5:E$17,3,false),indirect(I$1),2,false)*C1657+vlookup(VLOOKUP(A1657,'Meal Plan Combinations'!A$5:E$17,4,false),indirect(I$1),2,false)*D1657+vlookup(VLOOKUP(A1657,'Meal Plan Combinations'!A$5:E$17,5,false),indirect(I$1),2,false)*E1657</f>
        <v>3439.399</v>
      </c>
      <c r="G1657" s="173">
        <f>abs(Generate!H$5-F1657)</f>
        <v>369.399</v>
      </c>
    </row>
    <row r="1658">
      <c r="A1658" s="71" t="s">
        <v>64</v>
      </c>
      <c r="B1658" s="71">
        <v>1.0</v>
      </c>
      <c r="C1658" s="71">
        <v>2.5</v>
      </c>
      <c r="D1658" s="71">
        <v>0.5</v>
      </c>
      <c r="E1658" s="71">
        <v>0.5</v>
      </c>
      <c r="F1658" s="172">
        <f>vlookup(VLOOKUP(A1658,'Meal Plan Combinations'!A$5:E$17,2,false),indirect(I$1),2,false)*B1658+vlookup(VLOOKUP(A1658,'Meal Plan Combinations'!A$5:E$17,3,false),indirect(I$1),2,false)*C1658+vlookup(VLOOKUP(A1658,'Meal Plan Combinations'!A$5:E$17,4,false),indirect(I$1),2,false)*D1658+vlookup(VLOOKUP(A1658,'Meal Plan Combinations'!A$5:E$17,5,false),indirect(I$1),2,false)*E1658</f>
        <v>1908.879</v>
      </c>
      <c r="G1658" s="173">
        <f>abs(Generate!H$5-F1658)</f>
        <v>1161.121</v>
      </c>
    </row>
    <row r="1659">
      <c r="A1659" s="71" t="s">
        <v>64</v>
      </c>
      <c r="B1659" s="71">
        <v>1.0</v>
      </c>
      <c r="C1659" s="71">
        <v>2.5</v>
      </c>
      <c r="D1659" s="71">
        <v>0.5</v>
      </c>
      <c r="E1659" s="71">
        <v>1.0</v>
      </c>
      <c r="F1659" s="172">
        <f>vlookup(VLOOKUP(A1659,'Meal Plan Combinations'!A$5:E$17,2,false),indirect(I$1),2,false)*B1659+vlookup(VLOOKUP(A1659,'Meal Plan Combinations'!A$5:E$17,3,false),indirect(I$1),2,false)*C1659+vlookup(VLOOKUP(A1659,'Meal Plan Combinations'!A$5:E$17,4,false),indirect(I$1),2,false)*D1659+vlookup(VLOOKUP(A1659,'Meal Plan Combinations'!A$5:E$17,5,false),indirect(I$1),2,false)*E1659</f>
        <v>2042.659</v>
      </c>
      <c r="G1659" s="173">
        <f>abs(Generate!H$5-F1659)</f>
        <v>1027.341</v>
      </c>
    </row>
    <row r="1660">
      <c r="A1660" s="71" t="s">
        <v>64</v>
      </c>
      <c r="B1660" s="71">
        <v>1.0</v>
      </c>
      <c r="C1660" s="71">
        <v>2.5</v>
      </c>
      <c r="D1660" s="71">
        <v>0.5</v>
      </c>
      <c r="E1660" s="71">
        <v>1.5</v>
      </c>
      <c r="F1660" s="172">
        <f>vlookup(VLOOKUP(A1660,'Meal Plan Combinations'!A$5:E$17,2,false),indirect(I$1),2,false)*B1660+vlookup(VLOOKUP(A1660,'Meal Plan Combinations'!A$5:E$17,3,false),indirect(I$1),2,false)*C1660+vlookup(VLOOKUP(A1660,'Meal Plan Combinations'!A$5:E$17,4,false),indirect(I$1),2,false)*D1660+vlookup(VLOOKUP(A1660,'Meal Plan Combinations'!A$5:E$17,5,false),indirect(I$1),2,false)*E1660</f>
        <v>2176.439</v>
      </c>
      <c r="G1660" s="173">
        <f>abs(Generate!H$5-F1660)</f>
        <v>893.561</v>
      </c>
    </row>
    <row r="1661">
      <c r="A1661" s="71" t="s">
        <v>64</v>
      </c>
      <c r="B1661" s="71">
        <v>1.0</v>
      </c>
      <c r="C1661" s="71">
        <v>2.5</v>
      </c>
      <c r="D1661" s="71">
        <v>0.5</v>
      </c>
      <c r="E1661" s="71">
        <v>2.0</v>
      </c>
      <c r="F1661" s="172">
        <f>vlookup(VLOOKUP(A1661,'Meal Plan Combinations'!A$5:E$17,2,false),indirect(I$1),2,false)*B1661+vlookup(VLOOKUP(A1661,'Meal Plan Combinations'!A$5:E$17,3,false),indirect(I$1),2,false)*C1661+vlookup(VLOOKUP(A1661,'Meal Plan Combinations'!A$5:E$17,4,false),indirect(I$1),2,false)*D1661+vlookup(VLOOKUP(A1661,'Meal Plan Combinations'!A$5:E$17,5,false),indirect(I$1),2,false)*E1661</f>
        <v>2310.219</v>
      </c>
      <c r="G1661" s="173">
        <f>abs(Generate!H$5-F1661)</f>
        <v>759.781</v>
      </c>
    </row>
    <row r="1662">
      <c r="A1662" s="71" t="s">
        <v>64</v>
      </c>
      <c r="B1662" s="71">
        <v>1.0</v>
      </c>
      <c r="C1662" s="71">
        <v>2.5</v>
      </c>
      <c r="D1662" s="71">
        <v>0.5</v>
      </c>
      <c r="E1662" s="71">
        <v>2.5</v>
      </c>
      <c r="F1662" s="172">
        <f>vlookup(VLOOKUP(A1662,'Meal Plan Combinations'!A$5:E$17,2,false),indirect(I$1),2,false)*B1662+vlookup(VLOOKUP(A1662,'Meal Plan Combinations'!A$5:E$17,3,false),indirect(I$1),2,false)*C1662+vlookup(VLOOKUP(A1662,'Meal Plan Combinations'!A$5:E$17,4,false),indirect(I$1),2,false)*D1662+vlookup(VLOOKUP(A1662,'Meal Plan Combinations'!A$5:E$17,5,false),indirect(I$1),2,false)*E1662</f>
        <v>2443.999</v>
      </c>
      <c r="G1662" s="173">
        <f>abs(Generate!H$5-F1662)</f>
        <v>626.001</v>
      </c>
    </row>
    <row r="1663">
      <c r="A1663" s="71" t="s">
        <v>64</v>
      </c>
      <c r="B1663" s="71">
        <v>1.0</v>
      </c>
      <c r="C1663" s="71">
        <v>2.5</v>
      </c>
      <c r="D1663" s="71">
        <v>0.5</v>
      </c>
      <c r="E1663" s="71">
        <v>3.0</v>
      </c>
      <c r="F1663" s="172">
        <f>vlookup(VLOOKUP(A1663,'Meal Plan Combinations'!A$5:E$17,2,false),indirect(I$1),2,false)*B1663+vlookup(VLOOKUP(A1663,'Meal Plan Combinations'!A$5:E$17,3,false),indirect(I$1),2,false)*C1663+vlookup(VLOOKUP(A1663,'Meal Plan Combinations'!A$5:E$17,4,false),indirect(I$1),2,false)*D1663+vlookup(VLOOKUP(A1663,'Meal Plan Combinations'!A$5:E$17,5,false),indirect(I$1),2,false)*E1663</f>
        <v>2577.779</v>
      </c>
      <c r="G1663" s="173">
        <f>abs(Generate!H$5-F1663)</f>
        <v>492.221</v>
      </c>
    </row>
    <row r="1664">
      <c r="A1664" s="71" t="s">
        <v>64</v>
      </c>
      <c r="B1664" s="71">
        <v>1.0</v>
      </c>
      <c r="C1664" s="71">
        <v>2.5</v>
      </c>
      <c r="D1664" s="71">
        <v>1.0</v>
      </c>
      <c r="E1664" s="71">
        <v>0.5</v>
      </c>
      <c r="F1664" s="172">
        <f>vlookup(VLOOKUP(A1664,'Meal Plan Combinations'!A$5:E$17,2,false),indirect(I$1),2,false)*B1664+vlookup(VLOOKUP(A1664,'Meal Plan Combinations'!A$5:E$17,3,false),indirect(I$1),2,false)*C1664+vlookup(VLOOKUP(A1664,'Meal Plan Combinations'!A$5:E$17,4,false),indirect(I$1),2,false)*D1664+vlookup(VLOOKUP(A1664,'Meal Plan Combinations'!A$5:E$17,5,false),indirect(I$1),2,false)*E1664</f>
        <v>2131.724</v>
      </c>
      <c r="G1664" s="173">
        <f>abs(Generate!H$5-F1664)</f>
        <v>938.276</v>
      </c>
    </row>
    <row r="1665">
      <c r="A1665" s="71" t="s">
        <v>64</v>
      </c>
      <c r="B1665" s="71">
        <v>1.0</v>
      </c>
      <c r="C1665" s="71">
        <v>2.5</v>
      </c>
      <c r="D1665" s="71">
        <v>1.0</v>
      </c>
      <c r="E1665" s="71">
        <v>1.0</v>
      </c>
      <c r="F1665" s="172">
        <f>vlookup(VLOOKUP(A1665,'Meal Plan Combinations'!A$5:E$17,2,false),indirect(I$1),2,false)*B1665+vlookup(VLOOKUP(A1665,'Meal Plan Combinations'!A$5:E$17,3,false),indirect(I$1),2,false)*C1665+vlookup(VLOOKUP(A1665,'Meal Plan Combinations'!A$5:E$17,4,false),indirect(I$1),2,false)*D1665+vlookup(VLOOKUP(A1665,'Meal Plan Combinations'!A$5:E$17,5,false),indirect(I$1),2,false)*E1665</f>
        <v>2265.504</v>
      </c>
      <c r="G1665" s="173">
        <f>abs(Generate!H$5-F1665)</f>
        <v>804.496</v>
      </c>
    </row>
    <row r="1666">
      <c r="A1666" s="71" t="s">
        <v>64</v>
      </c>
      <c r="B1666" s="71">
        <v>1.0</v>
      </c>
      <c r="C1666" s="71">
        <v>2.5</v>
      </c>
      <c r="D1666" s="71">
        <v>1.0</v>
      </c>
      <c r="E1666" s="71">
        <v>1.5</v>
      </c>
      <c r="F1666" s="172">
        <f>vlookup(VLOOKUP(A1666,'Meal Plan Combinations'!A$5:E$17,2,false),indirect(I$1),2,false)*B1666+vlookup(VLOOKUP(A1666,'Meal Plan Combinations'!A$5:E$17,3,false),indirect(I$1),2,false)*C1666+vlookup(VLOOKUP(A1666,'Meal Plan Combinations'!A$5:E$17,4,false),indirect(I$1),2,false)*D1666+vlookup(VLOOKUP(A1666,'Meal Plan Combinations'!A$5:E$17,5,false),indirect(I$1),2,false)*E1666</f>
        <v>2399.284</v>
      </c>
      <c r="G1666" s="173">
        <f>abs(Generate!H$5-F1666)</f>
        <v>670.716</v>
      </c>
    </row>
    <row r="1667">
      <c r="A1667" s="71" t="s">
        <v>64</v>
      </c>
      <c r="B1667" s="71">
        <v>1.0</v>
      </c>
      <c r="C1667" s="71">
        <v>2.5</v>
      </c>
      <c r="D1667" s="71">
        <v>1.0</v>
      </c>
      <c r="E1667" s="71">
        <v>2.0</v>
      </c>
      <c r="F1667" s="172">
        <f>vlookup(VLOOKUP(A1667,'Meal Plan Combinations'!A$5:E$17,2,false),indirect(I$1),2,false)*B1667+vlookup(VLOOKUP(A1667,'Meal Plan Combinations'!A$5:E$17,3,false),indirect(I$1),2,false)*C1667+vlookup(VLOOKUP(A1667,'Meal Plan Combinations'!A$5:E$17,4,false),indirect(I$1),2,false)*D1667+vlookup(VLOOKUP(A1667,'Meal Plan Combinations'!A$5:E$17,5,false),indirect(I$1),2,false)*E1667</f>
        <v>2533.064</v>
      </c>
      <c r="G1667" s="173">
        <f>abs(Generate!H$5-F1667)</f>
        <v>536.936</v>
      </c>
    </row>
    <row r="1668">
      <c r="A1668" s="71" t="s">
        <v>64</v>
      </c>
      <c r="B1668" s="71">
        <v>1.0</v>
      </c>
      <c r="C1668" s="71">
        <v>2.5</v>
      </c>
      <c r="D1668" s="71">
        <v>1.0</v>
      </c>
      <c r="E1668" s="71">
        <v>2.5</v>
      </c>
      <c r="F1668" s="172">
        <f>vlookup(VLOOKUP(A1668,'Meal Plan Combinations'!A$5:E$17,2,false),indirect(I$1),2,false)*B1668+vlookup(VLOOKUP(A1668,'Meal Plan Combinations'!A$5:E$17,3,false),indirect(I$1),2,false)*C1668+vlookup(VLOOKUP(A1668,'Meal Plan Combinations'!A$5:E$17,4,false),indirect(I$1),2,false)*D1668+vlookup(VLOOKUP(A1668,'Meal Plan Combinations'!A$5:E$17,5,false),indirect(I$1),2,false)*E1668</f>
        <v>2666.844</v>
      </c>
      <c r="G1668" s="173">
        <f>abs(Generate!H$5-F1668)</f>
        <v>403.156</v>
      </c>
    </row>
    <row r="1669">
      <c r="A1669" s="71" t="s">
        <v>64</v>
      </c>
      <c r="B1669" s="71">
        <v>1.0</v>
      </c>
      <c r="C1669" s="71">
        <v>2.5</v>
      </c>
      <c r="D1669" s="71">
        <v>1.0</v>
      </c>
      <c r="E1669" s="71">
        <v>3.0</v>
      </c>
      <c r="F1669" s="172">
        <f>vlookup(VLOOKUP(A1669,'Meal Plan Combinations'!A$5:E$17,2,false),indirect(I$1),2,false)*B1669+vlookup(VLOOKUP(A1669,'Meal Plan Combinations'!A$5:E$17,3,false),indirect(I$1),2,false)*C1669+vlookup(VLOOKUP(A1669,'Meal Plan Combinations'!A$5:E$17,4,false),indirect(I$1),2,false)*D1669+vlookup(VLOOKUP(A1669,'Meal Plan Combinations'!A$5:E$17,5,false),indirect(I$1),2,false)*E1669</f>
        <v>2800.624</v>
      </c>
      <c r="G1669" s="173">
        <f>abs(Generate!H$5-F1669)</f>
        <v>269.376</v>
      </c>
    </row>
    <row r="1670">
      <c r="A1670" s="71" t="s">
        <v>64</v>
      </c>
      <c r="B1670" s="71">
        <v>1.0</v>
      </c>
      <c r="C1670" s="71">
        <v>2.5</v>
      </c>
      <c r="D1670" s="71">
        <v>1.5</v>
      </c>
      <c r="E1670" s="71">
        <v>0.5</v>
      </c>
      <c r="F1670" s="172">
        <f>vlookup(VLOOKUP(A1670,'Meal Plan Combinations'!A$5:E$17,2,false),indirect(I$1),2,false)*B1670+vlookup(VLOOKUP(A1670,'Meal Plan Combinations'!A$5:E$17,3,false),indirect(I$1),2,false)*C1670+vlookup(VLOOKUP(A1670,'Meal Plan Combinations'!A$5:E$17,4,false),indirect(I$1),2,false)*D1670+vlookup(VLOOKUP(A1670,'Meal Plan Combinations'!A$5:E$17,5,false),indirect(I$1),2,false)*E1670</f>
        <v>2354.569</v>
      </c>
      <c r="G1670" s="173">
        <f>abs(Generate!H$5-F1670)</f>
        <v>715.431</v>
      </c>
    </row>
    <row r="1671">
      <c r="A1671" s="71" t="s">
        <v>64</v>
      </c>
      <c r="B1671" s="71">
        <v>1.0</v>
      </c>
      <c r="C1671" s="71">
        <v>2.5</v>
      </c>
      <c r="D1671" s="71">
        <v>1.5</v>
      </c>
      <c r="E1671" s="71">
        <v>1.0</v>
      </c>
      <c r="F1671" s="172">
        <f>vlookup(VLOOKUP(A1671,'Meal Plan Combinations'!A$5:E$17,2,false),indirect(I$1),2,false)*B1671+vlookup(VLOOKUP(A1671,'Meal Plan Combinations'!A$5:E$17,3,false),indirect(I$1),2,false)*C1671+vlookup(VLOOKUP(A1671,'Meal Plan Combinations'!A$5:E$17,4,false),indirect(I$1),2,false)*D1671+vlookup(VLOOKUP(A1671,'Meal Plan Combinations'!A$5:E$17,5,false),indirect(I$1),2,false)*E1671</f>
        <v>2488.349</v>
      </c>
      <c r="G1671" s="173">
        <f>abs(Generate!H$5-F1671)</f>
        <v>581.651</v>
      </c>
    </row>
    <row r="1672">
      <c r="A1672" s="71" t="s">
        <v>64</v>
      </c>
      <c r="B1672" s="71">
        <v>1.0</v>
      </c>
      <c r="C1672" s="71">
        <v>2.5</v>
      </c>
      <c r="D1672" s="71">
        <v>1.5</v>
      </c>
      <c r="E1672" s="71">
        <v>1.5</v>
      </c>
      <c r="F1672" s="172">
        <f>vlookup(VLOOKUP(A1672,'Meal Plan Combinations'!A$5:E$17,2,false),indirect(I$1),2,false)*B1672+vlookup(VLOOKUP(A1672,'Meal Plan Combinations'!A$5:E$17,3,false),indirect(I$1),2,false)*C1672+vlookup(VLOOKUP(A1672,'Meal Plan Combinations'!A$5:E$17,4,false),indirect(I$1),2,false)*D1672+vlookup(VLOOKUP(A1672,'Meal Plan Combinations'!A$5:E$17,5,false),indirect(I$1),2,false)*E1672</f>
        <v>2622.129</v>
      </c>
      <c r="G1672" s="173">
        <f>abs(Generate!H$5-F1672)</f>
        <v>447.871</v>
      </c>
    </row>
    <row r="1673">
      <c r="A1673" s="71" t="s">
        <v>64</v>
      </c>
      <c r="B1673" s="71">
        <v>1.0</v>
      </c>
      <c r="C1673" s="71">
        <v>2.5</v>
      </c>
      <c r="D1673" s="71">
        <v>1.5</v>
      </c>
      <c r="E1673" s="71">
        <v>2.0</v>
      </c>
      <c r="F1673" s="172">
        <f>vlookup(VLOOKUP(A1673,'Meal Plan Combinations'!A$5:E$17,2,false),indirect(I$1),2,false)*B1673+vlookup(VLOOKUP(A1673,'Meal Plan Combinations'!A$5:E$17,3,false),indirect(I$1),2,false)*C1673+vlookup(VLOOKUP(A1673,'Meal Plan Combinations'!A$5:E$17,4,false),indirect(I$1),2,false)*D1673+vlookup(VLOOKUP(A1673,'Meal Plan Combinations'!A$5:E$17,5,false),indirect(I$1),2,false)*E1673</f>
        <v>2755.909</v>
      </c>
      <c r="G1673" s="173">
        <f>abs(Generate!H$5-F1673)</f>
        <v>314.091</v>
      </c>
    </row>
    <row r="1674">
      <c r="A1674" s="71" t="s">
        <v>64</v>
      </c>
      <c r="B1674" s="71">
        <v>1.0</v>
      </c>
      <c r="C1674" s="71">
        <v>2.5</v>
      </c>
      <c r="D1674" s="71">
        <v>1.5</v>
      </c>
      <c r="E1674" s="71">
        <v>2.5</v>
      </c>
      <c r="F1674" s="172">
        <f>vlookup(VLOOKUP(A1674,'Meal Plan Combinations'!A$5:E$17,2,false),indirect(I$1),2,false)*B1674+vlookup(VLOOKUP(A1674,'Meal Plan Combinations'!A$5:E$17,3,false),indirect(I$1),2,false)*C1674+vlookup(VLOOKUP(A1674,'Meal Plan Combinations'!A$5:E$17,4,false),indirect(I$1),2,false)*D1674+vlookup(VLOOKUP(A1674,'Meal Plan Combinations'!A$5:E$17,5,false),indirect(I$1),2,false)*E1674</f>
        <v>2889.689</v>
      </c>
      <c r="G1674" s="173">
        <f>abs(Generate!H$5-F1674)</f>
        <v>180.311</v>
      </c>
    </row>
    <row r="1675">
      <c r="A1675" s="71" t="s">
        <v>64</v>
      </c>
      <c r="B1675" s="71">
        <v>1.0</v>
      </c>
      <c r="C1675" s="71">
        <v>2.5</v>
      </c>
      <c r="D1675" s="71">
        <v>1.5</v>
      </c>
      <c r="E1675" s="71">
        <v>3.0</v>
      </c>
      <c r="F1675" s="172">
        <f>vlookup(VLOOKUP(A1675,'Meal Plan Combinations'!A$5:E$17,2,false),indirect(I$1),2,false)*B1675+vlookup(VLOOKUP(A1675,'Meal Plan Combinations'!A$5:E$17,3,false),indirect(I$1),2,false)*C1675+vlookup(VLOOKUP(A1675,'Meal Plan Combinations'!A$5:E$17,4,false),indirect(I$1),2,false)*D1675+vlookup(VLOOKUP(A1675,'Meal Plan Combinations'!A$5:E$17,5,false),indirect(I$1),2,false)*E1675</f>
        <v>3023.469</v>
      </c>
      <c r="G1675" s="173">
        <f>abs(Generate!H$5-F1675)</f>
        <v>46.531</v>
      </c>
    </row>
    <row r="1676">
      <c r="A1676" s="71" t="s">
        <v>64</v>
      </c>
      <c r="B1676" s="71">
        <v>1.0</v>
      </c>
      <c r="C1676" s="71">
        <v>2.5</v>
      </c>
      <c r="D1676" s="71">
        <v>2.0</v>
      </c>
      <c r="E1676" s="71">
        <v>0.5</v>
      </c>
      <c r="F1676" s="172">
        <f>vlookup(VLOOKUP(A1676,'Meal Plan Combinations'!A$5:E$17,2,false),indirect(I$1),2,false)*B1676+vlookup(VLOOKUP(A1676,'Meal Plan Combinations'!A$5:E$17,3,false),indirect(I$1),2,false)*C1676+vlookup(VLOOKUP(A1676,'Meal Plan Combinations'!A$5:E$17,4,false),indirect(I$1),2,false)*D1676+vlookup(VLOOKUP(A1676,'Meal Plan Combinations'!A$5:E$17,5,false),indirect(I$1),2,false)*E1676</f>
        <v>2577.414</v>
      </c>
      <c r="G1676" s="173">
        <f>abs(Generate!H$5-F1676)</f>
        <v>492.586</v>
      </c>
    </row>
    <row r="1677">
      <c r="A1677" s="71" t="s">
        <v>64</v>
      </c>
      <c r="B1677" s="71">
        <v>1.0</v>
      </c>
      <c r="C1677" s="71">
        <v>2.5</v>
      </c>
      <c r="D1677" s="71">
        <v>2.0</v>
      </c>
      <c r="E1677" s="71">
        <v>1.0</v>
      </c>
      <c r="F1677" s="172">
        <f>vlookup(VLOOKUP(A1677,'Meal Plan Combinations'!A$5:E$17,2,false),indirect(I$1),2,false)*B1677+vlookup(VLOOKUP(A1677,'Meal Plan Combinations'!A$5:E$17,3,false),indirect(I$1),2,false)*C1677+vlookup(VLOOKUP(A1677,'Meal Plan Combinations'!A$5:E$17,4,false),indirect(I$1),2,false)*D1677+vlookup(VLOOKUP(A1677,'Meal Plan Combinations'!A$5:E$17,5,false),indirect(I$1),2,false)*E1677</f>
        <v>2711.194</v>
      </c>
      <c r="G1677" s="173">
        <f>abs(Generate!H$5-F1677)</f>
        <v>358.806</v>
      </c>
    </row>
    <row r="1678">
      <c r="A1678" s="71" t="s">
        <v>64</v>
      </c>
      <c r="B1678" s="71">
        <v>1.0</v>
      </c>
      <c r="C1678" s="71">
        <v>2.5</v>
      </c>
      <c r="D1678" s="71">
        <v>2.0</v>
      </c>
      <c r="E1678" s="71">
        <v>1.5</v>
      </c>
      <c r="F1678" s="172">
        <f>vlookup(VLOOKUP(A1678,'Meal Plan Combinations'!A$5:E$17,2,false),indirect(I$1),2,false)*B1678+vlookup(VLOOKUP(A1678,'Meal Plan Combinations'!A$5:E$17,3,false),indirect(I$1),2,false)*C1678+vlookup(VLOOKUP(A1678,'Meal Plan Combinations'!A$5:E$17,4,false),indirect(I$1),2,false)*D1678+vlookup(VLOOKUP(A1678,'Meal Plan Combinations'!A$5:E$17,5,false),indirect(I$1),2,false)*E1678</f>
        <v>2844.974</v>
      </c>
      <c r="G1678" s="173">
        <f>abs(Generate!H$5-F1678)</f>
        <v>225.026</v>
      </c>
    </row>
    <row r="1679">
      <c r="A1679" s="71" t="s">
        <v>64</v>
      </c>
      <c r="B1679" s="71">
        <v>1.0</v>
      </c>
      <c r="C1679" s="71">
        <v>2.5</v>
      </c>
      <c r="D1679" s="71">
        <v>2.0</v>
      </c>
      <c r="E1679" s="71">
        <v>2.0</v>
      </c>
      <c r="F1679" s="172">
        <f>vlookup(VLOOKUP(A1679,'Meal Plan Combinations'!A$5:E$17,2,false),indirect(I$1),2,false)*B1679+vlookup(VLOOKUP(A1679,'Meal Plan Combinations'!A$5:E$17,3,false),indirect(I$1),2,false)*C1679+vlookup(VLOOKUP(A1679,'Meal Plan Combinations'!A$5:E$17,4,false),indirect(I$1),2,false)*D1679+vlookup(VLOOKUP(A1679,'Meal Plan Combinations'!A$5:E$17,5,false),indirect(I$1),2,false)*E1679</f>
        <v>2978.754</v>
      </c>
      <c r="G1679" s="173">
        <f>abs(Generate!H$5-F1679)</f>
        <v>91.246</v>
      </c>
    </row>
    <row r="1680">
      <c r="A1680" s="71" t="s">
        <v>64</v>
      </c>
      <c r="B1680" s="71">
        <v>1.0</v>
      </c>
      <c r="C1680" s="71">
        <v>2.5</v>
      </c>
      <c r="D1680" s="71">
        <v>2.0</v>
      </c>
      <c r="E1680" s="71">
        <v>2.5</v>
      </c>
      <c r="F1680" s="172">
        <f>vlookup(VLOOKUP(A1680,'Meal Plan Combinations'!A$5:E$17,2,false),indirect(I$1),2,false)*B1680+vlookup(VLOOKUP(A1680,'Meal Plan Combinations'!A$5:E$17,3,false),indirect(I$1),2,false)*C1680+vlookup(VLOOKUP(A1680,'Meal Plan Combinations'!A$5:E$17,4,false),indirect(I$1),2,false)*D1680+vlookup(VLOOKUP(A1680,'Meal Plan Combinations'!A$5:E$17,5,false),indirect(I$1),2,false)*E1680</f>
        <v>3112.534</v>
      </c>
      <c r="G1680" s="173">
        <f>abs(Generate!H$5-F1680)</f>
        <v>42.534</v>
      </c>
    </row>
    <row r="1681">
      <c r="A1681" s="71" t="s">
        <v>64</v>
      </c>
      <c r="B1681" s="71">
        <v>1.0</v>
      </c>
      <c r="C1681" s="71">
        <v>2.5</v>
      </c>
      <c r="D1681" s="71">
        <v>2.0</v>
      </c>
      <c r="E1681" s="71">
        <v>3.0</v>
      </c>
      <c r="F1681" s="172">
        <f>vlookup(VLOOKUP(A1681,'Meal Plan Combinations'!A$5:E$17,2,false),indirect(I$1),2,false)*B1681+vlookup(VLOOKUP(A1681,'Meal Plan Combinations'!A$5:E$17,3,false),indirect(I$1),2,false)*C1681+vlookup(VLOOKUP(A1681,'Meal Plan Combinations'!A$5:E$17,4,false),indirect(I$1),2,false)*D1681+vlookup(VLOOKUP(A1681,'Meal Plan Combinations'!A$5:E$17,5,false),indirect(I$1),2,false)*E1681</f>
        <v>3246.314</v>
      </c>
      <c r="G1681" s="173">
        <f>abs(Generate!H$5-F1681)</f>
        <v>176.314</v>
      </c>
    </row>
    <row r="1682">
      <c r="A1682" s="71" t="s">
        <v>64</v>
      </c>
      <c r="B1682" s="71">
        <v>1.0</v>
      </c>
      <c r="C1682" s="71">
        <v>2.5</v>
      </c>
      <c r="D1682" s="71">
        <v>2.5</v>
      </c>
      <c r="E1682" s="71">
        <v>0.5</v>
      </c>
      <c r="F1682" s="172">
        <f>vlookup(VLOOKUP(A1682,'Meal Plan Combinations'!A$5:E$17,2,false),indirect(I$1),2,false)*B1682+vlookup(VLOOKUP(A1682,'Meal Plan Combinations'!A$5:E$17,3,false),indirect(I$1),2,false)*C1682+vlookup(VLOOKUP(A1682,'Meal Plan Combinations'!A$5:E$17,4,false),indirect(I$1),2,false)*D1682+vlookup(VLOOKUP(A1682,'Meal Plan Combinations'!A$5:E$17,5,false),indirect(I$1),2,false)*E1682</f>
        <v>2800.259</v>
      </c>
      <c r="G1682" s="173">
        <f>abs(Generate!H$5-F1682)</f>
        <v>269.741</v>
      </c>
    </row>
    <row r="1683">
      <c r="A1683" s="71" t="s">
        <v>64</v>
      </c>
      <c r="B1683" s="71">
        <v>1.0</v>
      </c>
      <c r="C1683" s="71">
        <v>2.5</v>
      </c>
      <c r="D1683" s="71">
        <v>2.5</v>
      </c>
      <c r="E1683" s="71">
        <v>1.0</v>
      </c>
      <c r="F1683" s="172">
        <f>vlookup(VLOOKUP(A1683,'Meal Plan Combinations'!A$5:E$17,2,false),indirect(I$1),2,false)*B1683+vlookup(VLOOKUP(A1683,'Meal Plan Combinations'!A$5:E$17,3,false),indirect(I$1),2,false)*C1683+vlookup(VLOOKUP(A1683,'Meal Plan Combinations'!A$5:E$17,4,false),indirect(I$1),2,false)*D1683+vlookup(VLOOKUP(A1683,'Meal Plan Combinations'!A$5:E$17,5,false),indirect(I$1),2,false)*E1683</f>
        <v>2934.039</v>
      </c>
      <c r="G1683" s="173">
        <f>abs(Generate!H$5-F1683)</f>
        <v>135.961</v>
      </c>
    </row>
    <row r="1684">
      <c r="A1684" s="71" t="s">
        <v>64</v>
      </c>
      <c r="B1684" s="71">
        <v>1.0</v>
      </c>
      <c r="C1684" s="71">
        <v>2.5</v>
      </c>
      <c r="D1684" s="71">
        <v>2.5</v>
      </c>
      <c r="E1684" s="71">
        <v>1.5</v>
      </c>
      <c r="F1684" s="172">
        <f>vlookup(VLOOKUP(A1684,'Meal Plan Combinations'!A$5:E$17,2,false),indirect(I$1),2,false)*B1684+vlookup(VLOOKUP(A1684,'Meal Plan Combinations'!A$5:E$17,3,false),indirect(I$1),2,false)*C1684+vlookup(VLOOKUP(A1684,'Meal Plan Combinations'!A$5:E$17,4,false),indirect(I$1),2,false)*D1684+vlookup(VLOOKUP(A1684,'Meal Plan Combinations'!A$5:E$17,5,false),indirect(I$1),2,false)*E1684</f>
        <v>3067.819</v>
      </c>
      <c r="G1684" s="173">
        <f>abs(Generate!H$5-F1684)</f>
        <v>2.181</v>
      </c>
    </row>
    <row r="1685">
      <c r="A1685" s="71" t="s">
        <v>64</v>
      </c>
      <c r="B1685" s="71">
        <v>1.0</v>
      </c>
      <c r="C1685" s="71">
        <v>2.5</v>
      </c>
      <c r="D1685" s="71">
        <v>2.5</v>
      </c>
      <c r="E1685" s="71">
        <v>2.0</v>
      </c>
      <c r="F1685" s="172">
        <f>vlookup(VLOOKUP(A1685,'Meal Plan Combinations'!A$5:E$17,2,false),indirect(I$1),2,false)*B1685+vlookup(VLOOKUP(A1685,'Meal Plan Combinations'!A$5:E$17,3,false),indirect(I$1),2,false)*C1685+vlookup(VLOOKUP(A1685,'Meal Plan Combinations'!A$5:E$17,4,false),indirect(I$1),2,false)*D1685+vlookup(VLOOKUP(A1685,'Meal Plan Combinations'!A$5:E$17,5,false),indirect(I$1),2,false)*E1685</f>
        <v>3201.599</v>
      </c>
      <c r="G1685" s="173">
        <f>abs(Generate!H$5-F1685)</f>
        <v>131.599</v>
      </c>
    </row>
    <row r="1686">
      <c r="A1686" s="71" t="s">
        <v>64</v>
      </c>
      <c r="B1686" s="71">
        <v>1.0</v>
      </c>
      <c r="C1686" s="71">
        <v>2.5</v>
      </c>
      <c r="D1686" s="71">
        <v>2.5</v>
      </c>
      <c r="E1686" s="71">
        <v>2.5</v>
      </c>
      <c r="F1686" s="172">
        <f>vlookup(VLOOKUP(A1686,'Meal Plan Combinations'!A$5:E$17,2,false),indirect(I$1),2,false)*B1686+vlookup(VLOOKUP(A1686,'Meal Plan Combinations'!A$5:E$17,3,false),indirect(I$1),2,false)*C1686+vlookup(VLOOKUP(A1686,'Meal Plan Combinations'!A$5:E$17,4,false),indirect(I$1),2,false)*D1686+vlookup(VLOOKUP(A1686,'Meal Plan Combinations'!A$5:E$17,5,false),indirect(I$1),2,false)*E1686</f>
        <v>3335.379</v>
      </c>
      <c r="G1686" s="173">
        <f>abs(Generate!H$5-F1686)</f>
        <v>265.379</v>
      </c>
    </row>
    <row r="1687">
      <c r="A1687" s="71" t="s">
        <v>64</v>
      </c>
      <c r="B1687" s="71">
        <v>1.0</v>
      </c>
      <c r="C1687" s="71">
        <v>2.5</v>
      </c>
      <c r="D1687" s="71">
        <v>2.5</v>
      </c>
      <c r="E1687" s="71">
        <v>3.0</v>
      </c>
      <c r="F1687" s="172">
        <f>vlookup(VLOOKUP(A1687,'Meal Plan Combinations'!A$5:E$17,2,false),indirect(I$1),2,false)*B1687+vlookup(VLOOKUP(A1687,'Meal Plan Combinations'!A$5:E$17,3,false),indirect(I$1),2,false)*C1687+vlookup(VLOOKUP(A1687,'Meal Plan Combinations'!A$5:E$17,4,false),indirect(I$1),2,false)*D1687+vlookup(VLOOKUP(A1687,'Meal Plan Combinations'!A$5:E$17,5,false),indirect(I$1),2,false)*E1687</f>
        <v>3469.159</v>
      </c>
      <c r="G1687" s="173">
        <f>abs(Generate!H$5-F1687)</f>
        <v>399.159</v>
      </c>
    </row>
    <row r="1688">
      <c r="A1688" s="71" t="s">
        <v>64</v>
      </c>
      <c r="B1688" s="71">
        <v>1.0</v>
      </c>
      <c r="C1688" s="71">
        <v>2.5</v>
      </c>
      <c r="D1688" s="71">
        <v>3.0</v>
      </c>
      <c r="E1688" s="71">
        <v>0.5</v>
      </c>
      <c r="F1688" s="172">
        <f>vlookup(VLOOKUP(A1688,'Meal Plan Combinations'!A$5:E$17,2,false),indirect(I$1),2,false)*B1688+vlookup(VLOOKUP(A1688,'Meal Plan Combinations'!A$5:E$17,3,false),indirect(I$1),2,false)*C1688+vlookup(VLOOKUP(A1688,'Meal Plan Combinations'!A$5:E$17,4,false),indirect(I$1),2,false)*D1688+vlookup(VLOOKUP(A1688,'Meal Plan Combinations'!A$5:E$17,5,false),indirect(I$1),2,false)*E1688</f>
        <v>3023.104</v>
      </c>
      <c r="G1688" s="173">
        <f>abs(Generate!H$5-F1688)</f>
        <v>46.896</v>
      </c>
    </row>
    <row r="1689">
      <c r="A1689" s="71" t="s">
        <v>64</v>
      </c>
      <c r="B1689" s="71">
        <v>1.0</v>
      </c>
      <c r="C1689" s="71">
        <v>2.5</v>
      </c>
      <c r="D1689" s="71">
        <v>3.0</v>
      </c>
      <c r="E1689" s="71">
        <v>1.0</v>
      </c>
      <c r="F1689" s="172">
        <f>vlookup(VLOOKUP(A1689,'Meal Plan Combinations'!A$5:E$17,2,false),indirect(I$1),2,false)*B1689+vlookup(VLOOKUP(A1689,'Meal Plan Combinations'!A$5:E$17,3,false),indirect(I$1),2,false)*C1689+vlookup(VLOOKUP(A1689,'Meal Plan Combinations'!A$5:E$17,4,false),indirect(I$1),2,false)*D1689+vlookup(VLOOKUP(A1689,'Meal Plan Combinations'!A$5:E$17,5,false),indirect(I$1),2,false)*E1689</f>
        <v>3156.884</v>
      </c>
      <c r="G1689" s="173">
        <f>abs(Generate!H$5-F1689)</f>
        <v>86.884</v>
      </c>
    </row>
    <row r="1690">
      <c r="A1690" s="71" t="s">
        <v>64</v>
      </c>
      <c r="B1690" s="71">
        <v>1.0</v>
      </c>
      <c r="C1690" s="71">
        <v>2.5</v>
      </c>
      <c r="D1690" s="71">
        <v>3.0</v>
      </c>
      <c r="E1690" s="71">
        <v>1.5</v>
      </c>
      <c r="F1690" s="172">
        <f>vlookup(VLOOKUP(A1690,'Meal Plan Combinations'!A$5:E$17,2,false),indirect(I$1),2,false)*B1690+vlookup(VLOOKUP(A1690,'Meal Plan Combinations'!A$5:E$17,3,false),indirect(I$1),2,false)*C1690+vlookup(VLOOKUP(A1690,'Meal Plan Combinations'!A$5:E$17,4,false),indirect(I$1),2,false)*D1690+vlookup(VLOOKUP(A1690,'Meal Plan Combinations'!A$5:E$17,5,false),indirect(I$1),2,false)*E1690</f>
        <v>3290.664</v>
      </c>
      <c r="G1690" s="173">
        <f>abs(Generate!H$5-F1690)</f>
        <v>220.664</v>
      </c>
    </row>
    <row r="1691">
      <c r="A1691" s="71" t="s">
        <v>64</v>
      </c>
      <c r="B1691" s="71">
        <v>1.0</v>
      </c>
      <c r="C1691" s="71">
        <v>2.5</v>
      </c>
      <c r="D1691" s="71">
        <v>3.0</v>
      </c>
      <c r="E1691" s="71">
        <v>2.0</v>
      </c>
      <c r="F1691" s="172">
        <f>vlookup(VLOOKUP(A1691,'Meal Plan Combinations'!A$5:E$17,2,false),indirect(I$1),2,false)*B1691+vlookup(VLOOKUP(A1691,'Meal Plan Combinations'!A$5:E$17,3,false),indirect(I$1),2,false)*C1691+vlookup(VLOOKUP(A1691,'Meal Plan Combinations'!A$5:E$17,4,false),indirect(I$1),2,false)*D1691+vlookup(VLOOKUP(A1691,'Meal Plan Combinations'!A$5:E$17,5,false),indirect(I$1),2,false)*E1691</f>
        <v>3424.444</v>
      </c>
      <c r="G1691" s="173">
        <f>abs(Generate!H$5-F1691)</f>
        <v>354.444</v>
      </c>
    </row>
    <row r="1692">
      <c r="A1692" s="71" t="s">
        <v>64</v>
      </c>
      <c r="B1692" s="71">
        <v>1.0</v>
      </c>
      <c r="C1692" s="71">
        <v>2.5</v>
      </c>
      <c r="D1692" s="71">
        <v>3.0</v>
      </c>
      <c r="E1692" s="71">
        <v>2.5</v>
      </c>
      <c r="F1692" s="172">
        <f>vlookup(VLOOKUP(A1692,'Meal Plan Combinations'!A$5:E$17,2,false),indirect(I$1),2,false)*B1692+vlookup(VLOOKUP(A1692,'Meal Plan Combinations'!A$5:E$17,3,false),indirect(I$1),2,false)*C1692+vlookup(VLOOKUP(A1692,'Meal Plan Combinations'!A$5:E$17,4,false),indirect(I$1),2,false)*D1692+vlookup(VLOOKUP(A1692,'Meal Plan Combinations'!A$5:E$17,5,false),indirect(I$1),2,false)*E1692</f>
        <v>3558.224</v>
      </c>
      <c r="G1692" s="173">
        <f>abs(Generate!H$5-F1692)</f>
        <v>488.224</v>
      </c>
    </row>
    <row r="1693">
      <c r="A1693" s="71" t="s">
        <v>64</v>
      </c>
      <c r="B1693" s="71">
        <v>1.0</v>
      </c>
      <c r="C1693" s="71">
        <v>2.5</v>
      </c>
      <c r="D1693" s="71">
        <v>3.0</v>
      </c>
      <c r="E1693" s="71">
        <v>3.0</v>
      </c>
      <c r="F1693" s="172">
        <f>vlookup(VLOOKUP(A1693,'Meal Plan Combinations'!A$5:E$17,2,false),indirect(I$1),2,false)*B1693+vlookup(VLOOKUP(A1693,'Meal Plan Combinations'!A$5:E$17,3,false),indirect(I$1),2,false)*C1693+vlookup(VLOOKUP(A1693,'Meal Plan Combinations'!A$5:E$17,4,false),indirect(I$1),2,false)*D1693+vlookup(VLOOKUP(A1693,'Meal Plan Combinations'!A$5:E$17,5,false),indirect(I$1),2,false)*E1693</f>
        <v>3692.004</v>
      </c>
      <c r="G1693" s="173">
        <f>abs(Generate!H$5-F1693)</f>
        <v>622.004</v>
      </c>
    </row>
    <row r="1694">
      <c r="A1694" s="71" t="s">
        <v>64</v>
      </c>
      <c r="B1694" s="71">
        <v>1.0</v>
      </c>
      <c r="C1694" s="71">
        <v>3.0</v>
      </c>
      <c r="D1694" s="71">
        <v>0.5</v>
      </c>
      <c r="E1694" s="71">
        <v>0.5</v>
      </c>
      <c r="F1694" s="172">
        <f>vlookup(VLOOKUP(A1694,'Meal Plan Combinations'!A$5:E$17,2,false),indirect(I$1),2,false)*B1694+vlookup(VLOOKUP(A1694,'Meal Plan Combinations'!A$5:E$17,3,false),indirect(I$1),2,false)*C1694+vlookup(VLOOKUP(A1694,'Meal Plan Combinations'!A$5:E$17,4,false),indirect(I$1),2,false)*D1694+vlookup(VLOOKUP(A1694,'Meal Plan Combinations'!A$5:E$17,5,false),indirect(I$1),2,false)*E1694</f>
        <v>2161.484</v>
      </c>
      <c r="G1694" s="173">
        <f>abs(Generate!H$5-F1694)</f>
        <v>908.516</v>
      </c>
    </row>
    <row r="1695">
      <c r="A1695" s="71" t="s">
        <v>64</v>
      </c>
      <c r="B1695" s="71">
        <v>1.0</v>
      </c>
      <c r="C1695" s="71">
        <v>3.0</v>
      </c>
      <c r="D1695" s="71">
        <v>0.5</v>
      </c>
      <c r="E1695" s="71">
        <v>1.0</v>
      </c>
      <c r="F1695" s="172">
        <f>vlookup(VLOOKUP(A1695,'Meal Plan Combinations'!A$5:E$17,2,false),indirect(I$1),2,false)*B1695+vlookup(VLOOKUP(A1695,'Meal Plan Combinations'!A$5:E$17,3,false),indirect(I$1),2,false)*C1695+vlookup(VLOOKUP(A1695,'Meal Plan Combinations'!A$5:E$17,4,false),indirect(I$1),2,false)*D1695+vlookup(VLOOKUP(A1695,'Meal Plan Combinations'!A$5:E$17,5,false),indirect(I$1),2,false)*E1695</f>
        <v>2295.264</v>
      </c>
      <c r="G1695" s="173">
        <f>abs(Generate!H$5-F1695)</f>
        <v>774.736</v>
      </c>
    </row>
    <row r="1696">
      <c r="A1696" s="71" t="s">
        <v>64</v>
      </c>
      <c r="B1696" s="71">
        <v>1.0</v>
      </c>
      <c r="C1696" s="71">
        <v>3.0</v>
      </c>
      <c r="D1696" s="71">
        <v>0.5</v>
      </c>
      <c r="E1696" s="71">
        <v>1.5</v>
      </c>
      <c r="F1696" s="172">
        <f>vlookup(VLOOKUP(A1696,'Meal Plan Combinations'!A$5:E$17,2,false),indirect(I$1),2,false)*B1696+vlookup(VLOOKUP(A1696,'Meal Plan Combinations'!A$5:E$17,3,false),indirect(I$1),2,false)*C1696+vlookup(VLOOKUP(A1696,'Meal Plan Combinations'!A$5:E$17,4,false),indirect(I$1),2,false)*D1696+vlookup(VLOOKUP(A1696,'Meal Plan Combinations'!A$5:E$17,5,false),indirect(I$1),2,false)*E1696</f>
        <v>2429.044</v>
      </c>
      <c r="G1696" s="173">
        <f>abs(Generate!H$5-F1696)</f>
        <v>640.956</v>
      </c>
    </row>
    <row r="1697">
      <c r="A1697" s="71" t="s">
        <v>64</v>
      </c>
      <c r="B1697" s="71">
        <v>1.0</v>
      </c>
      <c r="C1697" s="71">
        <v>3.0</v>
      </c>
      <c r="D1697" s="71">
        <v>0.5</v>
      </c>
      <c r="E1697" s="71">
        <v>2.0</v>
      </c>
      <c r="F1697" s="172">
        <f>vlookup(VLOOKUP(A1697,'Meal Plan Combinations'!A$5:E$17,2,false),indirect(I$1),2,false)*B1697+vlookup(VLOOKUP(A1697,'Meal Plan Combinations'!A$5:E$17,3,false),indirect(I$1),2,false)*C1697+vlookup(VLOOKUP(A1697,'Meal Plan Combinations'!A$5:E$17,4,false),indirect(I$1),2,false)*D1697+vlookup(VLOOKUP(A1697,'Meal Plan Combinations'!A$5:E$17,5,false),indirect(I$1),2,false)*E1697</f>
        <v>2562.824</v>
      </c>
      <c r="G1697" s="173">
        <f>abs(Generate!H$5-F1697)</f>
        <v>507.176</v>
      </c>
    </row>
    <row r="1698">
      <c r="A1698" s="71" t="s">
        <v>64</v>
      </c>
      <c r="B1698" s="71">
        <v>1.0</v>
      </c>
      <c r="C1698" s="71">
        <v>3.0</v>
      </c>
      <c r="D1698" s="71">
        <v>0.5</v>
      </c>
      <c r="E1698" s="71">
        <v>2.5</v>
      </c>
      <c r="F1698" s="172">
        <f>vlookup(VLOOKUP(A1698,'Meal Plan Combinations'!A$5:E$17,2,false),indirect(I$1),2,false)*B1698+vlookup(VLOOKUP(A1698,'Meal Plan Combinations'!A$5:E$17,3,false),indirect(I$1),2,false)*C1698+vlookup(VLOOKUP(A1698,'Meal Plan Combinations'!A$5:E$17,4,false),indirect(I$1),2,false)*D1698+vlookup(VLOOKUP(A1698,'Meal Plan Combinations'!A$5:E$17,5,false),indirect(I$1),2,false)*E1698</f>
        <v>2696.604</v>
      </c>
      <c r="G1698" s="173">
        <f>abs(Generate!H$5-F1698)</f>
        <v>373.396</v>
      </c>
    </row>
    <row r="1699">
      <c r="A1699" s="71" t="s">
        <v>64</v>
      </c>
      <c r="B1699" s="71">
        <v>1.0</v>
      </c>
      <c r="C1699" s="71">
        <v>3.0</v>
      </c>
      <c r="D1699" s="71">
        <v>0.5</v>
      </c>
      <c r="E1699" s="71">
        <v>3.0</v>
      </c>
      <c r="F1699" s="172">
        <f>vlookup(VLOOKUP(A1699,'Meal Plan Combinations'!A$5:E$17,2,false),indirect(I$1),2,false)*B1699+vlookup(VLOOKUP(A1699,'Meal Plan Combinations'!A$5:E$17,3,false),indirect(I$1),2,false)*C1699+vlookup(VLOOKUP(A1699,'Meal Plan Combinations'!A$5:E$17,4,false),indirect(I$1),2,false)*D1699+vlookup(VLOOKUP(A1699,'Meal Plan Combinations'!A$5:E$17,5,false),indirect(I$1),2,false)*E1699</f>
        <v>2830.384</v>
      </c>
      <c r="G1699" s="173">
        <f>abs(Generate!H$5-F1699)</f>
        <v>239.616</v>
      </c>
    </row>
    <row r="1700">
      <c r="A1700" s="71" t="s">
        <v>64</v>
      </c>
      <c r="B1700" s="71">
        <v>1.0</v>
      </c>
      <c r="C1700" s="71">
        <v>3.0</v>
      </c>
      <c r="D1700" s="71">
        <v>1.0</v>
      </c>
      <c r="E1700" s="71">
        <v>0.5</v>
      </c>
      <c r="F1700" s="172">
        <f>vlookup(VLOOKUP(A1700,'Meal Plan Combinations'!A$5:E$17,2,false),indirect(I$1),2,false)*B1700+vlookup(VLOOKUP(A1700,'Meal Plan Combinations'!A$5:E$17,3,false),indirect(I$1),2,false)*C1700+vlookup(VLOOKUP(A1700,'Meal Plan Combinations'!A$5:E$17,4,false),indirect(I$1),2,false)*D1700+vlookup(VLOOKUP(A1700,'Meal Plan Combinations'!A$5:E$17,5,false),indirect(I$1),2,false)*E1700</f>
        <v>2384.329</v>
      </c>
      <c r="G1700" s="173">
        <f>abs(Generate!H$5-F1700)</f>
        <v>685.671</v>
      </c>
    </row>
    <row r="1701">
      <c r="A1701" s="71" t="s">
        <v>64</v>
      </c>
      <c r="B1701" s="71">
        <v>1.0</v>
      </c>
      <c r="C1701" s="71">
        <v>3.0</v>
      </c>
      <c r="D1701" s="71">
        <v>1.0</v>
      </c>
      <c r="E1701" s="71">
        <v>1.0</v>
      </c>
      <c r="F1701" s="172">
        <f>vlookup(VLOOKUP(A1701,'Meal Plan Combinations'!A$5:E$17,2,false),indirect(I$1),2,false)*B1701+vlookup(VLOOKUP(A1701,'Meal Plan Combinations'!A$5:E$17,3,false),indirect(I$1),2,false)*C1701+vlookup(VLOOKUP(A1701,'Meal Plan Combinations'!A$5:E$17,4,false),indirect(I$1),2,false)*D1701+vlookup(VLOOKUP(A1701,'Meal Plan Combinations'!A$5:E$17,5,false),indirect(I$1),2,false)*E1701</f>
        <v>2518.109</v>
      </c>
      <c r="G1701" s="173">
        <f>abs(Generate!H$5-F1701)</f>
        <v>551.891</v>
      </c>
    </row>
    <row r="1702">
      <c r="A1702" s="71" t="s">
        <v>64</v>
      </c>
      <c r="B1702" s="71">
        <v>1.0</v>
      </c>
      <c r="C1702" s="71">
        <v>3.0</v>
      </c>
      <c r="D1702" s="71">
        <v>1.0</v>
      </c>
      <c r="E1702" s="71">
        <v>1.5</v>
      </c>
      <c r="F1702" s="172">
        <f>vlookup(VLOOKUP(A1702,'Meal Plan Combinations'!A$5:E$17,2,false),indirect(I$1),2,false)*B1702+vlookup(VLOOKUP(A1702,'Meal Plan Combinations'!A$5:E$17,3,false),indirect(I$1),2,false)*C1702+vlookup(VLOOKUP(A1702,'Meal Plan Combinations'!A$5:E$17,4,false),indirect(I$1),2,false)*D1702+vlookup(VLOOKUP(A1702,'Meal Plan Combinations'!A$5:E$17,5,false),indirect(I$1),2,false)*E1702</f>
        <v>2651.889</v>
      </c>
      <c r="G1702" s="173">
        <f>abs(Generate!H$5-F1702)</f>
        <v>418.111</v>
      </c>
    </row>
    <row r="1703">
      <c r="A1703" s="71" t="s">
        <v>64</v>
      </c>
      <c r="B1703" s="71">
        <v>1.0</v>
      </c>
      <c r="C1703" s="71">
        <v>3.0</v>
      </c>
      <c r="D1703" s="71">
        <v>1.0</v>
      </c>
      <c r="E1703" s="71">
        <v>2.0</v>
      </c>
      <c r="F1703" s="172">
        <f>vlookup(VLOOKUP(A1703,'Meal Plan Combinations'!A$5:E$17,2,false),indirect(I$1),2,false)*B1703+vlookup(VLOOKUP(A1703,'Meal Plan Combinations'!A$5:E$17,3,false),indirect(I$1),2,false)*C1703+vlookup(VLOOKUP(A1703,'Meal Plan Combinations'!A$5:E$17,4,false),indirect(I$1),2,false)*D1703+vlookup(VLOOKUP(A1703,'Meal Plan Combinations'!A$5:E$17,5,false),indirect(I$1),2,false)*E1703</f>
        <v>2785.669</v>
      </c>
      <c r="G1703" s="173">
        <f>abs(Generate!H$5-F1703)</f>
        <v>284.331</v>
      </c>
    </row>
    <row r="1704">
      <c r="A1704" s="71" t="s">
        <v>64</v>
      </c>
      <c r="B1704" s="71">
        <v>1.0</v>
      </c>
      <c r="C1704" s="71">
        <v>3.0</v>
      </c>
      <c r="D1704" s="71">
        <v>1.0</v>
      </c>
      <c r="E1704" s="71">
        <v>2.5</v>
      </c>
      <c r="F1704" s="172">
        <f>vlookup(VLOOKUP(A1704,'Meal Plan Combinations'!A$5:E$17,2,false),indirect(I$1),2,false)*B1704+vlookup(VLOOKUP(A1704,'Meal Plan Combinations'!A$5:E$17,3,false),indirect(I$1),2,false)*C1704+vlookup(VLOOKUP(A1704,'Meal Plan Combinations'!A$5:E$17,4,false),indirect(I$1),2,false)*D1704+vlookup(VLOOKUP(A1704,'Meal Plan Combinations'!A$5:E$17,5,false),indirect(I$1),2,false)*E1704</f>
        <v>2919.449</v>
      </c>
      <c r="G1704" s="173">
        <f>abs(Generate!H$5-F1704)</f>
        <v>150.551</v>
      </c>
    </row>
    <row r="1705">
      <c r="A1705" s="71" t="s">
        <v>64</v>
      </c>
      <c r="B1705" s="71">
        <v>1.0</v>
      </c>
      <c r="C1705" s="71">
        <v>3.0</v>
      </c>
      <c r="D1705" s="71">
        <v>1.0</v>
      </c>
      <c r="E1705" s="71">
        <v>3.0</v>
      </c>
      <c r="F1705" s="172">
        <f>vlookup(VLOOKUP(A1705,'Meal Plan Combinations'!A$5:E$17,2,false),indirect(I$1),2,false)*B1705+vlookup(VLOOKUP(A1705,'Meal Plan Combinations'!A$5:E$17,3,false),indirect(I$1),2,false)*C1705+vlookup(VLOOKUP(A1705,'Meal Plan Combinations'!A$5:E$17,4,false),indirect(I$1),2,false)*D1705+vlookup(VLOOKUP(A1705,'Meal Plan Combinations'!A$5:E$17,5,false),indirect(I$1),2,false)*E1705</f>
        <v>3053.229</v>
      </c>
      <c r="G1705" s="173">
        <f>abs(Generate!H$5-F1705)</f>
        <v>16.771</v>
      </c>
    </row>
    <row r="1706">
      <c r="A1706" s="71" t="s">
        <v>64</v>
      </c>
      <c r="B1706" s="71">
        <v>1.0</v>
      </c>
      <c r="C1706" s="71">
        <v>3.0</v>
      </c>
      <c r="D1706" s="71">
        <v>1.5</v>
      </c>
      <c r="E1706" s="71">
        <v>0.5</v>
      </c>
      <c r="F1706" s="172">
        <f>vlookup(VLOOKUP(A1706,'Meal Plan Combinations'!A$5:E$17,2,false),indirect(I$1),2,false)*B1706+vlookup(VLOOKUP(A1706,'Meal Plan Combinations'!A$5:E$17,3,false),indirect(I$1),2,false)*C1706+vlookup(VLOOKUP(A1706,'Meal Plan Combinations'!A$5:E$17,4,false),indirect(I$1),2,false)*D1706+vlookup(VLOOKUP(A1706,'Meal Plan Combinations'!A$5:E$17,5,false),indirect(I$1),2,false)*E1706</f>
        <v>2607.174</v>
      </c>
      <c r="G1706" s="173">
        <f>abs(Generate!H$5-F1706)</f>
        <v>462.826</v>
      </c>
    </row>
    <row r="1707">
      <c r="A1707" s="71" t="s">
        <v>64</v>
      </c>
      <c r="B1707" s="71">
        <v>1.0</v>
      </c>
      <c r="C1707" s="71">
        <v>3.0</v>
      </c>
      <c r="D1707" s="71">
        <v>1.5</v>
      </c>
      <c r="E1707" s="71">
        <v>1.0</v>
      </c>
      <c r="F1707" s="172">
        <f>vlookup(VLOOKUP(A1707,'Meal Plan Combinations'!A$5:E$17,2,false),indirect(I$1),2,false)*B1707+vlookup(VLOOKUP(A1707,'Meal Plan Combinations'!A$5:E$17,3,false),indirect(I$1),2,false)*C1707+vlookup(VLOOKUP(A1707,'Meal Plan Combinations'!A$5:E$17,4,false),indirect(I$1),2,false)*D1707+vlookup(VLOOKUP(A1707,'Meal Plan Combinations'!A$5:E$17,5,false),indirect(I$1),2,false)*E1707</f>
        <v>2740.954</v>
      </c>
      <c r="G1707" s="173">
        <f>abs(Generate!H$5-F1707)</f>
        <v>329.046</v>
      </c>
    </row>
    <row r="1708">
      <c r="A1708" s="71" t="s">
        <v>64</v>
      </c>
      <c r="B1708" s="71">
        <v>1.0</v>
      </c>
      <c r="C1708" s="71">
        <v>3.0</v>
      </c>
      <c r="D1708" s="71">
        <v>1.5</v>
      </c>
      <c r="E1708" s="71">
        <v>1.5</v>
      </c>
      <c r="F1708" s="172">
        <f>vlookup(VLOOKUP(A1708,'Meal Plan Combinations'!A$5:E$17,2,false),indirect(I$1),2,false)*B1708+vlookup(VLOOKUP(A1708,'Meal Plan Combinations'!A$5:E$17,3,false),indirect(I$1),2,false)*C1708+vlookup(VLOOKUP(A1708,'Meal Plan Combinations'!A$5:E$17,4,false),indirect(I$1),2,false)*D1708+vlookup(VLOOKUP(A1708,'Meal Plan Combinations'!A$5:E$17,5,false),indirect(I$1),2,false)*E1708</f>
        <v>2874.734</v>
      </c>
      <c r="G1708" s="173">
        <f>abs(Generate!H$5-F1708)</f>
        <v>195.266</v>
      </c>
    </row>
    <row r="1709">
      <c r="A1709" s="71" t="s">
        <v>64</v>
      </c>
      <c r="B1709" s="71">
        <v>1.0</v>
      </c>
      <c r="C1709" s="71">
        <v>3.0</v>
      </c>
      <c r="D1709" s="71">
        <v>1.5</v>
      </c>
      <c r="E1709" s="71">
        <v>2.0</v>
      </c>
      <c r="F1709" s="172">
        <f>vlookup(VLOOKUP(A1709,'Meal Plan Combinations'!A$5:E$17,2,false),indirect(I$1),2,false)*B1709+vlookup(VLOOKUP(A1709,'Meal Plan Combinations'!A$5:E$17,3,false),indirect(I$1),2,false)*C1709+vlookup(VLOOKUP(A1709,'Meal Plan Combinations'!A$5:E$17,4,false),indirect(I$1),2,false)*D1709+vlookup(VLOOKUP(A1709,'Meal Plan Combinations'!A$5:E$17,5,false),indirect(I$1),2,false)*E1709</f>
        <v>3008.514</v>
      </c>
      <c r="G1709" s="173">
        <f>abs(Generate!H$5-F1709)</f>
        <v>61.486</v>
      </c>
    </row>
    <row r="1710">
      <c r="A1710" s="71" t="s">
        <v>64</v>
      </c>
      <c r="B1710" s="71">
        <v>1.0</v>
      </c>
      <c r="C1710" s="71">
        <v>3.0</v>
      </c>
      <c r="D1710" s="71">
        <v>1.5</v>
      </c>
      <c r="E1710" s="71">
        <v>2.5</v>
      </c>
      <c r="F1710" s="172">
        <f>vlookup(VLOOKUP(A1710,'Meal Plan Combinations'!A$5:E$17,2,false),indirect(I$1),2,false)*B1710+vlookup(VLOOKUP(A1710,'Meal Plan Combinations'!A$5:E$17,3,false),indirect(I$1),2,false)*C1710+vlookup(VLOOKUP(A1710,'Meal Plan Combinations'!A$5:E$17,4,false),indirect(I$1),2,false)*D1710+vlookup(VLOOKUP(A1710,'Meal Plan Combinations'!A$5:E$17,5,false),indirect(I$1),2,false)*E1710</f>
        <v>3142.294</v>
      </c>
      <c r="G1710" s="173">
        <f>abs(Generate!H$5-F1710)</f>
        <v>72.294</v>
      </c>
    </row>
    <row r="1711">
      <c r="A1711" s="71" t="s">
        <v>64</v>
      </c>
      <c r="B1711" s="71">
        <v>1.0</v>
      </c>
      <c r="C1711" s="71">
        <v>3.0</v>
      </c>
      <c r="D1711" s="71">
        <v>1.5</v>
      </c>
      <c r="E1711" s="71">
        <v>3.0</v>
      </c>
      <c r="F1711" s="172">
        <f>vlookup(VLOOKUP(A1711,'Meal Plan Combinations'!A$5:E$17,2,false),indirect(I$1),2,false)*B1711+vlookup(VLOOKUP(A1711,'Meal Plan Combinations'!A$5:E$17,3,false),indirect(I$1),2,false)*C1711+vlookup(VLOOKUP(A1711,'Meal Plan Combinations'!A$5:E$17,4,false),indirect(I$1),2,false)*D1711+vlookup(VLOOKUP(A1711,'Meal Plan Combinations'!A$5:E$17,5,false),indirect(I$1),2,false)*E1711</f>
        <v>3276.074</v>
      </c>
      <c r="G1711" s="173">
        <f>abs(Generate!H$5-F1711)</f>
        <v>206.074</v>
      </c>
    </row>
    <row r="1712">
      <c r="A1712" s="71" t="s">
        <v>64</v>
      </c>
      <c r="B1712" s="71">
        <v>1.0</v>
      </c>
      <c r="C1712" s="71">
        <v>3.0</v>
      </c>
      <c r="D1712" s="71">
        <v>2.0</v>
      </c>
      <c r="E1712" s="71">
        <v>0.5</v>
      </c>
      <c r="F1712" s="172">
        <f>vlookup(VLOOKUP(A1712,'Meal Plan Combinations'!A$5:E$17,2,false),indirect(I$1),2,false)*B1712+vlookup(VLOOKUP(A1712,'Meal Plan Combinations'!A$5:E$17,3,false),indirect(I$1),2,false)*C1712+vlookup(VLOOKUP(A1712,'Meal Plan Combinations'!A$5:E$17,4,false),indirect(I$1),2,false)*D1712+vlookup(VLOOKUP(A1712,'Meal Plan Combinations'!A$5:E$17,5,false),indirect(I$1),2,false)*E1712</f>
        <v>2830.019</v>
      </c>
      <c r="G1712" s="173">
        <f>abs(Generate!H$5-F1712)</f>
        <v>239.981</v>
      </c>
    </row>
    <row r="1713">
      <c r="A1713" s="71" t="s">
        <v>64</v>
      </c>
      <c r="B1713" s="71">
        <v>1.0</v>
      </c>
      <c r="C1713" s="71">
        <v>3.0</v>
      </c>
      <c r="D1713" s="71">
        <v>2.0</v>
      </c>
      <c r="E1713" s="71">
        <v>1.0</v>
      </c>
      <c r="F1713" s="172">
        <f>vlookup(VLOOKUP(A1713,'Meal Plan Combinations'!A$5:E$17,2,false),indirect(I$1),2,false)*B1713+vlookup(VLOOKUP(A1713,'Meal Plan Combinations'!A$5:E$17,3,false),indirect(I$1),2,false)*C1713+vlookup(VLOOKUP(A1713,'Meal Plan Combinations'!A$5:E$17,4,false),indirect(I$1),2,false)*D1713+vlookup(VLOOKUP(A1713,'Meal Plan Combinations'!A$5:E$17,5,false),indirect(I$1),2,false)*E1713</f>
        <v>2963.799</v>
      </c>
      <c r="G1713" s="173">
        <f>abs(Generate!H$5-F1713)</f>
        <v>106.201</v>
      </c>
    </row>
    <row r="1714">
      <c r="A1714" s="71" t="s">
        <v>64</v>
      </c>
      <c r="B1714" s="71">
        <v>1.0</v>
      </c>
      <c r="C1714" s="71">
        <v>3.0</v>
      </c>
      <c r="D1714" s="71">
        <v>2.0</v>
      </c>
      <c r="E1714" s="71">
        <v>1.5</v>
      </c>
      <c r="F1714" s="172">
        <f>vlookup(VLOOKUP(A1714,'Meal Plan Combinations'!A$5:E$17,2,false),indirect(I$1),2,false)*B1714+vlookup(VLOOKUP(A1714,'Meal Plan Combinations'!A$5:E$17,3,false),indirect(I$1),2,false)*C1714+vlookup(VLOOKUP(A1714,'Meal Plan Combinations'!A$5:E$17,4,false),indirect(I$1),2,false)*D1714+vlookup(VLOOKUP(A1714,'Meal Plan Combinations'!A$5:E$17,5,false),indirect(I$1),2,false)*E1714</f>
        <v>3097.579</v>
      </c>
      <c r="G1714" s="173">
        <f>abs(Generate!H$5-F1714)</f>
        <v>27.579</v>
      </c>
    </row>
    <row r="1715">
      <c r="A1715" s="71" t="s">
        <v>64</v>
      </c>
      <c r="B1715" s="71">
        <v>1.0</v>
      </c>
      <c r="C1715" s="71">
        <v>3.0</v>
      </c>
      <c r="D1715" s="71">
        <v>2.0</v>
      </c>
      <c r="E1715" s="71">
        <v>2.0</v>
      </c>
      <c r="F1715" s="172">
        <f>vlookup(VLOOKUP(A1715,'Meal Plan Combinations'!A$5:E$17,2,false),indirect(I$1),2,false)*B1715+vlookup(VLOOKUP(A1715,'Meal Plan Combinations'!A$5:E$17,3,false),indirect(I$1),2,false)*C1715+vlookup(VLOOKUP(A1715,'Meal Plan Combinations'!A$5:E$17,4,false),indirect(I$1),2,false)*D1715+vlookup(VLOOKUP(A1715,'Meal Plan Combinations'!A$5:E$17,5,false),indirect(I$1),2,false)*E1715</f>
        <v>3231.359</v>
      </c>
      <c r="G1715" s="173">
        <f>abs(Generate!H$5-F1715)</f>
        <v>161.359</v>
      </c>
    </row>
    <row r="1716">
      <c r="A1716" s="71" t="s">
        <v>64</v>
      </c>
      <c r="B1716" s="71">
        <v>1.0</v>
      </c>
      <c r="C1716" s="71">
        <v>3.0</v>
      </c>
      <c r="D1716" s="71">
        <v>2.0</v>
      </c>
      <c r="E1716" s="71">
        <v>2.5</v>
      </c>
      <c r="F1716" s="172">
        <f>vlookup(VLOOKUP(A1716,'Meal Plan Combinations'!A$5:E$17,2,false),indirect(I$1),2,false)*B1716+vlookup(VLOOKUP(A1716,'Meal Plan Combinations'!A$5:E$17,3,false),indirect(I$1),2,false)*C1716+vlookup(VLOOKUP(A1716,'Meal Plan Combinations'!A$5:E$17,4,false),indirect(I$1),2,false)*D1716+vlookup(VLOOKUP(A1716,'Meal Plan Combinations'!A$5:E$17,5,false),indirect(I$1),2,false)*E1716</f>
        <v>3365.139</v>
      </c>
      <c r="G1716" s="173">
        <f>abs(Generate!H$5-F1716)</f>
        <v>295.139</v>
      </c>
    </row>
    <row r="1717">
      <c r="A1717" s="71" t="s">
        <v>64</v>
      </c>
      <c r="B1717" s="71">
        <v>1.0</v>
      </c>
      <c r="C1717" s="71">
        <v>3.0</v>
      </c>
      <c r="D1717" s="71">
        <v>2.0</v>
      </c>
      <c r="E1717" s="71">
        <v>3.0</v>
      </c>
      <c r="F1717" s="172">
        <f>vlookup(VLOOKUP(A1717,'Meal Plan Combinations'!A$5:E$17,2,false),indirect(I$1),2,false)*B1717+vlookup(VLOOKUP(A1717,'Meal Plan Combinations'!A$5:E$17,3,false),indirect(I$1),2,false)*C1717+vlookup(VLOOKUP(A1717,'Meal Plan Combinations'!A$5:E$17,4,false),indirect(I$1),2,false)*D1717+vlookup(VLOOKUP(A1717,'Meal Plan Combinations'!A$5:E$17,5,false),indirect(I$1),2,false)*E1717</f>
        <v>3498.919</v>
      </c>
      <c r="G1717" s="173">
        <f>abs(Generate!H$5-F1717)</f>
        <v>428.919</v>
      </c>
    </row>
    <row r="1718">
      <c r="A1718" s="71" t="s">
        <v>64</v>
      </c>
      <c r="B1718" s="71">
        <v>1.0</v>
      </c>
      <c r="C1718" s="71">
        <v>3.0</v>
      </c>
      <c r="D1718" s="71">
        <v>2.5</v>
      </c>
      <c r="E1718" s="71">
        <v>0.5</v>
      </c>
      <c r="F1718" s="172">
        <f>vlookup(VLOOKUP(A1718,'Meal Plan Combinations'!A$5:E$17,2,false),indirect(I$1),2,false)*B1718+vlookup(VLOOKUP(A1718,'Meal Plan Combinations'!A$5:E$17,3,false),indirect(I$1),2,false)*C1718+vlookup(VLOOKUP(A1718,'Meal Plan Combinations'!A$5:E$17,4,false),indirect(I$1),2,false)*D1718+vlookup(VLOOKUP(A1718,'Meal Plan Combinations'!A$5:E$17,5,false),indirect(I$1),2,false)*E1718</f>
        <v>3052.864</v>
      </c>
      <c r="G1718" s="173">
        <f>abs(Generate!H$5-F1718)</f>
        <v>17.136</v>
      </c>
    </row>
    <row r="1719">
      <c r="A1719" s="71" t="s">
        <v>64</v>
      </c>
      <c r="B1719" s="71">
        <v>1.0</v>
      </c>
      <c r="C1719" s="71">
        <v>3.0</v>
      </c>
      <c r="D1719" s="71">
        <v>2.5</v>
      </c>
      <c r="E1719" s="71">
        <v>1.0</v>
      </c>
      <c r="F1719" s="172">
        <f>vlookup(VLOOKUP(A1719,'Meal Plan Combinations'!A$5:E$17,2,false),indirect(I$1),2,false)*B1719+vlookup(VLOOKUP(A1719,'Meal Plan Combinations'!A$5:E$17,3,false),indirect(I$1),2,false)*C1719+vlookup(VLOOKUP(A1719,'Meal Plan Combinations'!A$5:E$17,4,false),indirect(I$1),2,false)*D1719+vlookup(VLOOKUP(A1719,'Meal Plan Combinations'!A$5:E$17,5,false),indirect(I$1),2,false)*E1719</f>
        <v>3186.644</v>
      </c>
      <c r="G1719" s="173">
        <f>abs(Generate!H$5-F1719)</f>
        <v>116.644</v>
      </c>
    </row>
    <row r="1720">
      <c r="A1720" s="71" t="s">
        <v>64</v>
      </c>
      <c r="B1720" s="71">
        <v>1.0</v>
      </c>
      <c r="C1720" s="71">
        <v>3.0</v>
      </c>
      <c r="D1720" s="71">
        <v>2.5</v>
      </c>
      <c r="E1720" s="71">
        <v>1.5</v>
      </c>
      <c r="F1720" s="172">
        <f>vlookup(VLOOKUP(A1720,'Meal Plan Combinations'!A$5:E$17,2,false),indirect(I$1),2,false)*B1720+vlookup(VLOOKUP(A1720,'Meal Plan Combinations'!A$5:E$17,3,false),indirect(I$1),2,false)*C1720+vlookup(VLOOKUP(A1720,'Meal Plan Combinations'!A$5:E$17,4,false),indirect(I$1),2,false)*D1720+vlookup(VLOOKUP(A1720,'Meal Plan Combinations'!A$5:E$17,5,false),indirect(I$1),2,false)*E1720</f>
        <v>3320.424</v>
      </c>
      <c r="G1720" s="173">
        <f>abs(Generate!H$5-F1720)</f>
        <v>250.424</v>
      </c>
    </row>
    <row r="1721">
      <c r="A1721" s="71" t="s">
        <v>64</v>
      </c>
      <c r="B1721" s="71">
        <v>1.0</v>
      </c>
      <c r="C1721" s="71">
        <v>3.0</v>
      </c>
      <c r="D1721" s="71">
        <v>2.5</v>
      </c>
      <c r="E1721" s="71">
        <v>2.0</v>
      </c>
      <c r="F1721" s="172">
        <f>vlookup(VLOOKUP(A1721,'Meal Plan Combinations'!A$5:E$17,2,false),indirect(I$1),2,false)*B1721+vlookup(VLOOKUP(A1721,'Meal Plan Combinations'!A$5:E$17,3,false),indirect(I$1),2,false)*C1721+vlookup(VLOOKUP(A1721,'Meal Plan Combinations'!A$5:E$17,4,false),indirect(I$1),2,false)*D1721+vlookup(VLOOKUP(A1721,'Meal Plan Combinations'!A$5:E$17,5,false),indirect(I$1),2,false)*E1721</f>
        <v>3454.204</v>
      </c>
      <c r="G1721" s="173">
        <f>abs(Generate!H$5-F1721)</f>
        <v>384.204</v>
      </c>
    </row>
    <row r="1722">
      <c r="A1722" s="71" t="s">
        <v>64</v>
      </c>
      <c r="B1722" s="71">
        <v>1.0</v>
      </c>
      <c r="C1722" s="71">
        <v>3.0</v>
      </c>
      <c r="D1722" s="71">
        <v>2.5</v>
      </c>
      <c r="E1722" s="71">
        <v>2.5</v>
      </c>
      <c r="F1722" s="172">
        <f>vlookup(VLOOKUP(A1722,'Meal Plan Combinations'!A$5:E$17,2,false),indirect(I$1),2,false)*B1722+vlookup(VLOOKUP(A1722,'Meal Plan Combinations'!A$5:E$17,3,false),indirect(I$1),2,false)*C1722+vlookup(VLOOKUP(A1722,'Meal Plan Combinations'!A$5:E$17,4,false),indirect(I$1),2,false)*D1722+vlookup(VLOOKUP(A1722,'Meal Plan Combinations'!A$5:E$17,5,false),indirect(I$1),2,false)*E1722</f>
        <v>3587.984</v>
      </c>
      <c r="G1722" s="173">
        <f>abs(Generate!H$5-F1722)</f>
        <v>517.984</v>
      </c>
    </row>
    <row r="1723">
      <c r="A1723" s="71" t="s">
        <v>64</v>
      </c>
      <c r="B1723" s="71">
        <v>1.0</v>
      </c>
      <c r="C1723" s="71">
        <v>3.0</v>
      </c>
      <c r="D1723" s="71">
        <v>2.5</v>
      </c>
      <c r="E1723" s="71">
        <v>3.0</v>
      </c>
      <c r="F1723" s="172">
        <f>vlookup(VLOOKUP(A1723,'Meal Plan Combinations'!A$5:E$17,2,false),indirect(I$1),2,false)*B1723+vlookup(VLOOKUP(A1723,'Meal Plan Combinations'!A$5:E$17,3,false),indirect(I$1),2,false)*C1723+vlookup(VLOOKUP(A1723,'Meal Plan Combinations'!A$5:E$17,4,false),indirect(I$1),2,false)*D1723+vlookup(VLOOKUP(A1723,'Meal Plan Combinations'!A$5:E$17,5,false),indirect(I$1),2,false)*E1723</f>
        <v>3721.764</v>
      </c>
      <c r="G1723" s="173">
        <f>abs(Generate!H$5-F1723)</f>
        <v>651.764</v>
      </c>
    </row>
    <row r="1724">
      <c r="A1724" s="71" t="s">
        <v>64</v>
      </c>
      <c r="B1724" s="71">
        <v>1.0</v>
      </c>
      <c r="C1724" s="71">
        <v>3.0</v>
      </c>
      <c r="D1724" s="71">
        <v>3.0</v>
      </c>
      <c r="E1724" s="71">
        <v>0.5</v>
      </c>
      <c r="F1724" s="172">
        <f>vlookup(VLOOKUP(A1724,'Meal Plan Combinations'!A$5:E$17,2,false),indirect(I$1),2,false)*B1724+vlookup(VLOOKUP(A1724,'Meal Plan Combinations'!A$5:E$17,3,false),indirect(I$1),2,false)*C1724+vlookup(VLOOKUP(A1724,'Meal Plan Combinations'!A$5:E$17,4,false),indirect(I$1),2,false)*D1724+vlookup(VLOOKUP(A1724,'Meal Plan Combinations'!A$5:E$17,5,false),indirect(I$1),2,false)*E1724</f>
        <v>3275.709</v>
      </c>
      <c r="G1724" s="173">
        <f>abs(Generate!H$5-F1724)</f>
        <v>205.709</v>
      </c>
    </row>
    <row r="1725">
      <c r="A1725" s="71" t="s">
        <v>64</v>
      </c>
      <c r="B1725" s="71">
        <v>1.0</v>
      </c>
      <c r="C1725" s="71">
        <v>3.0</v>
      </c>
      <c r="D1725" s="71">
        <v>3.0</v>
      </c>
      <c r="E1725" s="71">
        <v>1.0</v>
      </c>
      <c r="F1725" s="172">
        <f>vlookup(VLOOKUP(A1725,'Meal Plan Combinations'!A$5:E$17,2,false),indirect(I$1),2,false)*B1725+vlookup(VLOOKUP(A1725,'Meal Plan Combinations'!A$5:E$17,3,false),indirect(I$1),2,false)*C1725+vlookup(VLOOKUP(A1725,'Meal Plan Combinations'!A$5:E$17,4,false),indirect(I$1),2,false)*D1725+vlookup(VLOOKUP(A1725,'Meal Plan Combinations'!A$5:E$17,5,false),indirect(I$1),2,false)*E1725</f>
        <v>3409.489</v>
      </c>
      <c r="G1725" s="173">
        <f>abs(Generate!H$5-F1725)</f>
        <v>339.489</v>
      </c>
    </row>
    <row r="1726">
      <c r="A1726" s="71" t="s">
        <v>64</v>
      </c>
      <c r="B1726" s="71">
        <v>1.0</v>
      </c>
      <c r="C1726" s="71">
        <v>3.0</v>
      </c>
      <c r="D1726" s="71">
        <v>3.0</v>
      </c>
      <c r="E1726" s="71">
        <v>1.5</v>
      </c>
      <c r="F1726" s="172">
        <f>vlookup(VLOOKUP(A1726,'Meal Plan Combinations'!A$5:E$17,2,false),indirect(I$1),2,false)*B1726+vlookup(VLOOKUP(A1726,'Meal Plan Combinations'!A$5:E$17,3,false),indirect(I$1),2,false)*C1726+vlookup(VLOOKUP(A1726,'Meal Plan Combinations'!A$5:E$17,4,false),indirect(I$1),2,false)*D1726+vlookup(VLOOKUP(A1726,'Meal Plan Combinations'!A$5:E$17,5,false),indirect(I$1),2,false)*E1726</f>
        <v>3543.269</v>
      </c>
      <c r="G1726" s="173">
        <f>abs(Generate!H$5-F1726)</f>
        <v>473.269</v>
      </c>
    </row>
    <row r="1727">
      <c r="A1727" s="71" t="s">
        <v>64</v>
      </c>
      <c r="B1727" s="71">
        <v>1.0</v>
      </c>
      <c r="C1727" s="71">
        <v>3.0</v>
      </c>
      <c r="D1727" s="71">
        <v>3.0</v>
      </c>
      <c r="E1727" s="71">
        <v>2.0</v>
      </c>
      <c r="F1727" s="172">
        <f>vlookup(VLOOKUP(A1727,'Meal Plan Combinations'!A$5:E$17,2,false),indirect(I$1),2,false)*B1727+vlookup(VLOOKUP(A1727,'Meal Plan Combinations'!A$5:E$17,3,false),indirect(I$1),2,false)*C1727+vlookup(VLOOKUP(A1727,'Meal Plan Combinations'!A$5:E$17,4,false),indirect(I$1),2,false)*D1727+vlookup(VLOOKUP(A1727,'Meal Plan Combinations'!A$5:E$17,5,false),indirect(I$1),2,false)*E1727</f>
        <v>3677.049</v>
      </c>
      <c r="G1727" s="173">
        <f>abs(Generate!H$5-F1727)</f>
        <v>607.049</v>
      </c>
    </row>
    <row r="1728">
      <c r="A1728" s="71" t="s">
        <v>64</v>
      </c>
      <c r="B1728" s="71">
        <v>1.0</v>
      </c>
      <c r="C1728" s="71">
        <v>3.0</v>
      </c>
      <c r="D1728" s="71">
        <v>3.0</v>
      </c>
      <c r="E1728" s="71">
        <v>2.5</v>
      </c>
      <c r="F1728" s="172">
        <f>vlookup(VLOOKUP(A1728,'Meal Plan Combinations'!A$5:E$17,2,false),indirect(I$1),2,false)*B1728+vlookup(VLOOKUP(A1728,'Meal Plan Combinations'!A$5:E$17,3,false),indirect(I$1),2,false)*C1728+vlookup(VLOOKUP(A1728,'Meal Plan Combinations'!A$5:E$17,4,false),indirect(I$1),2,false)*D1728+vlookup(VLOOKUP(A1728,'Meal Plan Combinations'!A$5:E$17,5,false),indirect(I$1),2,false)*E1728</f>
        <v>3810.829</v>
      </c>
      <c r="G1728" s="173">
        <f>abs(Generate!H$5-F1728)</f>
        <v>740.829</v>
      </c>
    </row>
    <row r="1729">
      <c r="A1729" s="71" t="s">
        <v>64</v>
      </c>
      <c r="B1729" s="71">
        <v>1.0</v>
      </c>
      <c r="C1729" s="71">
        <v>3.0</v>
      </c>
      <c r="D1729" s="71">
        <v>3.0</v>
      </c>
      <c r="E1729" s="71">
        <v>3.0</v>
      </c>
      <c r="F1729" s="172">
        <f>vlookup(VLOOKUP(A1729,'Meal Plan Combinations'!A$5:E$17,2,false),indirect(I$1),2,false)*B1729+vlookup(VLOOKUP(A1729,'Meal Plan Combinations'!A$5:E$17,3,false),indirect(I$1),2,false)*C1729+vlookup(VLOOKUP(A1729,'Meal Plan Combinations'!A$5:E$17,4,false),indirect(I$1),2,false)*D1729+vlookup(VLOOKUP(A1729,'Meal Plan Combinations'!A$5:E$17,5,false),indirect(I$1),2,false)*E1729</f>
        <v>3944.609</v>
      </c>
      <c r="G1729" s="173">
        <f>abs(Generate!H$5-F1729)</f>
        <v>874.609</v>
      </c>
    </row>
    <row r="1730">
      <c r="A1730" s="71" t="s">
        <v>64</v>
      </c>
      <c r="B1730" s="71">
        <v>1.5</v>
      </c>
      <c r="C1730" s="71">
        <v>0.5</v>
      </c>
      <c r="D1730" s="71">
        <v>0.5</v>
      </c>
      <c r="E1730" s="71">
        <v>0.5</v>
      </c>
      <c r="F1730" s="172">
        <f>vlookup(VLOOKUP(A1730,'Meal Plan Combinations'!A$5:E$17,2,false),indirect(I$1),2,false)*B1730+vlookup(VLOOKUP(A1730,'Meal Plan Combinations'!A$5:E$17,3,false),indirect(I$1),2,false)*C1730+vlookup(VLOOKUP(A1730,'Meal Plan Combinations'!A$5:E$17,4,false),indirect(I$1),2,false)*D1730+vlookup(VLOOKUP(A1730,'Meal Plan Combinations'!A$5:E$17,5,false),indirect(I$1),2,false)*E1730</f>
        <v>1043.0735</v>
      </c>
      <c r="G1730" s="173">
        <f>abs(Generate!H$5-F1730)</f>
        <v>2026.9265</v>
      </c>
    </row>
    <row r="1731">
      <c r="A1731" s="71" t="s">
        <v>64</v>
      </c>
      <c r="B1731" s="71">
        <v>1.5</v>
      </c>
      <c r="C1731" s="71">
        <v>0.5</v>
      </c>
      <c r="D1731" s="71">
        <v>0.5</v>
      </c>
      <c r="E1731" s="71">
        <v>1.0</v>
      </c>
      <c r="F1731" s="172">
        <f>vlookup(VLOOKUP(A1731,'Meal Plan Combinations'!A$5:E$17,2,false),indirect(I$1),2,false)*B1731+vlookup(VLOOKUP(A1731,'Meal Plan Combinations'!A$5:E$17,3,false),indirect(I$1),2,false)*C1731+vlookup(VLOOKUP(A1731,'Meal Plan Combinations'!A$5:E$17,4,false),indirect(I$1),2,false)*D1731+vlookup(VLOOKUP(A1731,'Meal Plan Combinations'!A$5:E$17,5,false),indirect(I$1),2,false)*E1731</f>
        <v>1176.8535</v>
      </c>
      <c r="G1731" s="173">
        <f>abs(Generate!H$5-F1731)</f>
        <v>1893.1465</v>
      </c>
    </row>
    <row r="1732">
      <c r="A1732" s="71" t="s">
        <v>64</v>
      </c>
      <c r="B1732" s="71">
        <v>1.5</v>
      </c>
      <c r="C1732" s="71">
        <v>0.5</v>
      </c>
      <c r="D1732" s="71">
        <v>0.5</v>
      </c>
      <c r="E1732" s="71">
        <v>1.5</v>
      </c>
      <c r="F1732" s="172">
        <f>vlookup(VLOOKUP(A1732,'Meal Plan Combinations'!A$5:E$17,2,false),indirect(I$1),2,false)*B1732+vlookup(VLOOKUP(A1732,'Meal Plan Combinations'!A$5:E$17,3,false),indirect(I$1),2,false)*C1732+vlookup(VLOOKUP(A1732,'Meal Plan Combinations'!A$5:E$17,4,false),indirect(I$1),2,false)*D1732+vlookup(VLOOKUP(A1732,'Meal Plan Combinations'!A$5:E$17,5,false),indirect(I$1),2,false)*E1732</f>
        <v>1310.6335</v>
      </c>
      <c r="G1732" s="173">
        <f>abs(Generate!H$5-F1732)</f>
        <v>1759.3665</v>
      </c>
    </row>
    <row r="1733">
      <c r="A1733" s="71" t="s">
        <v>64</v>
      </c>
      <c r="B1733" s="71">
        <v>1.5</v>
      </c>
      <c r="C1733" s="71">
        <v>0.5</v>
      </c>
      <c r="D1733" s="71">
        <v>0.5</v>
      </c>
      <c r="E1733" s="71">
        <v>2.0</v>
      </c>
      <c r="F1733" s="172">
        <f>vlookup(VLOOKUP(A1733,'Meal Plan Combinations'!A$5:E$17,2,false),indirect(I$1),2,false)*B1733+vlookup(VLOOKUP(A1733,'Meal Plan Combinations'!A$5:E$17,3,false),indirect(I$1),2,false)*C1733+vlookup(VLOOKUP(A1733,'Meal Plan Combinations'!A$5:E$17,4,false),indirect(I$1),2,false)*D1733+vlookup(VLOOKUP(A1733,'Meal Plan Combinations'!A$5:E$17,5,false),indirect(I$1),2,false)*E1733</f>
        <v>1444.4135</v>
      </c>
      <c r="G1733" s="173">
        <f>abs(Generate!H$5-F1733)</f>
        <v>1625.5865</v>
      </c>
    </row>
    <row r="1734">
      <c r="A1734" s="71" t="s">
        <v>64</v>
      </c>
      <c r="B1734" s="71">
        <v>1.5</v>
      </c>
      <c r="C1734" s="71">
        <v>0.5</v>
      </c>
      <c r="D1734" s="71">
        <v>0.5</v>
      </c>
      <c r="E1734" s="71">
        <v>2.5</v>
      </c>
      <c r="F1734" s="172">
        <f>vlookup(VLOOKUP(A1734,'Meal Plan Combinations'!A$5:E$17,2,false),indirect(I$1),2,false)*B1734+vlookup(VLOOKUP(A1734,'Meal Plan Combinations'!A$5:E$17,3,false),indirect(I$1),2,false)*C1734+vlookup(VLOOKUP(A1734,'Meal Plan Combinations'!A$5:E$17,4,false),indirect(I$1),2,false)*D1734+vlookup(VLOOKUP(A1734,'Meal Plan Combinations'!A$5:E$17,5,false),indirect(I$1),2,false)*E1734</f>
        <v>1578.1935</v>
      </c>
      <c r="G1734" s="173">
        <f>abs(Generate!H$5-F1734)</f>
        <v>1491.8065</v>
      </c>
    </row>
    <row r="1735">
      <c r="A1735" s="71" t="s">
        <v>64</v>
      </c>
      <c r="B1735" s="71">
        <v>1.5</v>
      </c>
      <c r="C1735" s="71">
        <v>0.5</v>
      </c>
      <c r="D1735" s="71">
        <v>0.5</v>
      </c>
      <c r="E1735" s="71">
        <v>3.0</v>
      </c>
      <c r="F1735" s="172">
        <f>vlookup(VLOOKUP(A1735,'Meal Plan Combinations'!A$5:E$17,2,false),indirect(I$1),2,false)*B1735+vlookup(VLOOKUP(A1735,'Meal Plan Combinations'!A$5:E$17,3,false),indirect(I$1),2,false)*C1735+vlookup(VLOOKUP(A1735,'Meal Plan Combinations'!A$5:E$17,4,false),indirect(I$1),2,false)*D1735+vlookup(VLOOKUP(A1735,'Meal Plan Combinations'!A$5:E$17,5,false),indirect(I$1),2,false)*E1735</f>
        <v>1711.9735</v>
      </c>
      <c r="G1735" s="173">
        <f>abs(Generate!H$5-F1735)</f>
        <v>1358.0265</v>
      </c>
    </row>
    <row r="1736">
      <c r="A1736" s="71" t="s">
        <v>64</v>
      </c>
      <c r="B1736" s="71">
        <v>1.5</v>
      </c>
      <c r="C1736" s="71">
        <v>0.5</v>
      </c>
      <c r="D1736" s="71">
        <v>1.0</v>
      </c>
      <c r="E1736" s="71">
        <v>0.5</v>
      </c>
      <c r="F1736" s="172">
        <f>vlookup(VLOOKUP(A1736,'Meal Plan Combinations'!A$5:E$17,2,false),indirect(I$1),2,false)*B1736+vlookup(VLOOKUP(A1736,'Meal Plan Combinations'!A$5:E$17,3,false),indirect(I$1),2,false)*C1736+vlookup(VLOOKUP(A1736,'Meal Plan Combinations'!A$5:E$17,4,false),indirect(I$1),2,false)*D1736+vlookup(VLOOKUP(A1736,'Meal Plan Combinations'!A$5:E$17,5,false),indirect(I$1),2,false)*E1736</f>
        <v>1265.9185</v>
      </c>
      <c r="G1736" s="173">
        <f>abs(Generate!H$5-F1736)</f>
        <v>1804.0815</v>
      </c>
    </row>
    <row r="1737">
      <c r="A1737" s="71" t="s">
        <v>64</v>
      </c>
      <c r="B1737" s="71">
        <v>1.5</v>
      </c>
      <c r="C1737" s="71">
        <v>0.5</v>
      </c>
      <c r="D1737" s="71">
        <v>1.0</v>
      </c>
      <c r="E1737" s="71">
        <v>1.0</v>
      </c>
      <c r="F1737" s="172">
        <f>vlookup(VLOOKUP(A1737,'Meal Plan Combinations'!A$5:E$17,2,false),indirect(I$1),2,false)*B1737+vlookup(VLOOKUP(A1737,'Meal Plan Combinations'!A$5:E$17,3,false),indirect(I$1),2,false)*C1737+vlookup(VLOOKUP(A1737,'Meal Plan Combinations'!A$5:E$17,4,false),indirect(I$1),2,false)*D1737+vlookup(VLOOKUP(A1737,'Meal Plan Combinations'!A$5:E$17,5,false),indirect(I$1),2,false)*E1737</f>
        <v>1399.6985</v>
      </c>
      <c r="G1737" s="173">
        <f>abs(Generate!H$5-F1737)</f>
        <v>1670.3015</v>
      </c>
    </row>
    <row r="1738">
      <c r="A1738" s="71" t="s">
        <v>64</v>
      </c>
      <c r="B1738" s="71">
        <v>1.5</v>
      </c>
      <c r="C1738" s="71">
        <v>0.5</v>
      </c>
      <c r="D1738" s="71">
        <v>1.0</v>
      </c>
      <c r="E1738" s="71">
        <v>1.5</v>
      </c>
      <c r="F1738" s="172">
        <f>vlookup(VLOOKUP(A1738,'Meal Plan Combinations'!A$5:E$17,2,false),indirect(I$1),2,false)*B1738+vlookup(VLOOKUP(A1738,'Meal Plan Combinations'!A$5:E$17,3,false),indirect(I$1),2,false)*C1738+vlookup(VLOOKUP(A1738,'Meal Plan Combinations'!A$5:E$17,4,false),indirect(I$1),2,false)*D1738+vlookup(VLOOKUP(A1738,'Meal Plan Combinations'!A$5:E$17,5,false),indirect(I$1),2,false)*E1738</f>
        <v>1533.4785</v>
      </c>
      <c r="G1738" s="173">
        <f>abs(Generate!H$5-F1738)</f>
        <v>1536.5215</v>
      </c>
    </row>
    <row r="1739">
      <c r="A1739" s="71" t="s">
        <v>64</v>
      </c>
      <c r="B1739" s="71">
        <v>1.5</v>
      </c>
      <c r="C1739" s="71">
        <v>0.5</v>
      </c>
      <c r="D1739" s="71">
        <v>1.0</v>
      </c>
      <c r="E1739" s="71">
        <v>2.0</v>
      </c>
      <c r="F1739" s="172">
        <f>vlookup(VLOOKUP(A1739,'Meal Plan Combinations'!A$5:E$17,2,false),indirect(I$1),2,false)*B1739+vlookup(VLOOKUP(A1739,'Meal Plan Combinations'!A$5:E$17,3,false),indirect(I$1),2,false)*C1739+vlookup(VLOOKUP(A1739,'Meal Plan Combinations'!A$5:E$17,4,false),indirect(I$1),2,false)*D1739+vlookup(VLOOKUP(A1739,'Meal Plan Combinations'!A$5:E$17,5,false),indirect(I$1),2,false)*E1739</f>
        <v>1667.2585</v>
      </c>
      <c r="G1739" s="173">
        <f>abs(Generate!H$5-F1739)</f>
        <v>1402.7415</v>
      </c>
    </row>
    <row r="1740">
      <c r="A1740" s="71" t="s">
        <v>64</v>
      </c>
      <c r="B1740" s="71">
        <v>1.5</v>
      </c>
      <c r="C1740" s="71">
        <v>0.5</v>
      </c>
      <c r="D1740" s="71">
        <v>1.0</v>
      </c>
      <c r="E1740" s="71">
        <v>2.5</v>
      </c>
      <c r="F1740" s="172">
        <f>vlookup(VLOOKUP(A1740,'Meal Plan Combinations'!A$5:E$17,2,false),indirect(I$1),2,false)*B1740+vlookup(VLOOKUP(A1740,'Meal Plan Combinations'!A$5:E$17,3,false),indirect(I$1),2,false)*C1740+vlookup(VLOOKUP(A1740,'Meal Plan Combinations'!A$5:E$17,4,false),indirect(I$1),2,false)*D1740+vlookup(VLOOKUP(A1740,'Meal Plan Combinations'!A$5:E$17,5,false),indirect(I$1),2,false)*E1740</f>
        <v>1801.0385</v>
      </c>
      <c r="G1740" s="173">
        <f>abs(Generate!H$5-F1740)</f>
        <v>1268.9615</v>
      </c>
    </row>
    <row r="1741">
      <c r="A1741" s="71" t="s">
        <v>64</v>
      </c>
      <c r="B1741" s="71">
        <v>1.5</v>
      </c>
      <c r="C1741" s="71">
        <v>0.5</v>
      </c>
      <c r="D1741" s="71">
        <v>1.0</v>
      </c>
      <c r="E1741" s="71">
        <v>3.0</v>
      </c>
      <c r="F1741" s="172">
        <f>vlookup(VLOOKUP(A1741,'Meal Plan Combinations'!A$5:E$17,2,false),indirect(I$1),2,false)*B1741+vlookup(VLOOKUP(A1741,'Meal Plan Combinations'!A$5:E$17,3,false),indirect(I$1),2,false)*C1741+vlookup(VLOOKUP(A1741,'Meal Plan Combinations'!A$5:E$17,4,false),indirect(I$1),2,false)*D1741+vlookup(VLOOKUP(A1741,'Meal Plan Combinations'!A$5:E$17,5,false),indirect(I$1),2,false)*E1741</f>
        <v>1934.8185</v>
      </c>
      <c r="G1741" s="173">
        <f>abs(Generate!H$5-F1741)</f>
        <v>1135.1815</v>
      </c>
    </row>
    <row r="1742">
      <c r="A1742" s="71" t="s">
        <v>64</v>
      </c>
      <c r="B1742" s="71">
        <v>1.5</v>
      </c>
      <c r="C1742" s="71">
        <v>0.5</v>
      </c>
      <c r="D1742" s="71">
        <v>1.5</v>
      </c>
      <c r="E1742" s="71">
        <v>0.5</v>
      </c>
      <c r="F1742" s="172">
        <f>vlookup(VLOOKUP(A1742,'Meal Plan Combinations'!A$5:E$17,2,false),indirect(I$1),2,false)*B1742+vlookup(VLOOKUP(A1742,'Meal Plan Combinations'!A$5:E$17,3,false),indirect(I$1),2,false)*C1742+vlookup(VLOOKUP(A1742,'Meal Plan Combinations'!A$5:E$17,4,false),indirect(I$1),2,false)*D1742+vlookup(VLOOKUP(A1742,'Meal Plan Combinations'!A$5:E$17,5,false),indirect(I$1),2,false)*E1742</f>
        <v>1488.7635</v>
      </c>
      <c r="G1742" s="173">
        <f>abs(Generate!H$5-F1742)</f>
        <v>1581.2365</v>
      </c>
    </row>
    <row r="1743">
      <c r="A1743" s="71" t="s">
        <v>64</v>
      </c>
      <c r="B1743" s="71">
        <v>1.5</v>
      </c>
      <c r="C1743" s="71">
        <v>0.5</v>
      </c>
      <c r="D1743" s="71">
        <v>1.5</v>
      </c>
      <c r="E1743" s="71">
        <v>1.0</v>
      </c>
      <c r="F1743" s="172">
        <f>vlookup(VLOOKUP(A1743,'Meal Plan Combinations'!A$5:E$17,2,false),indirect(I$1),2,false)*B1743+vlookup(VLOOKUP(A1743,'Meal Plan Combinations'!A$5:E$17,3,false),indirect(I$1),2,false)*C1743+vlookup(VLOOKUP(A1743,'Meal Plan Combinations'!A$5:E$17,4,false),indirect(I$1),2,false)*D1743+vlookup(VLOOKUP(A1743,'Meal Plan Combinations'!A$5:E$17,5,false),indirect(I$1),2,false)*E1743</f>
        <v>1622.5435</v>
      </c>
      <c r="G1743" s="173">
        <f>abs(Generate!H$5-F1743)</f>
        <v>1447.4565</v>
      </c>
    </row>
    <row r="1744">
      <c r="A1744" s="71" t="s">
        <v>64</v>
      </c>
      <c r="B1744" s="71">
        <v>1.5</v>
      </c>
      <c r="C1744" s="71">
        <v>0.5</v>
      </c>
      <c r="D1744" s="71">
        <v>1.5</v>
      </c>
      <c r="E1744" s="71">
        <v>1.5</v>
      </c>
      <c r="F1744" s="172">
        <f>vlookup(VLOOKUP(A1744,'Meal Plan Combinations'!A$5:E$17,2,false),indirect(I$1),2,false)*B1744+vlookup(VLOOKUP(A1744,'Meal Plan Combinations'!A$5:E$17,3,false),indirect(I$1),2,false)*C1744+vlookup(VLOOKUP(A1744,'Meal Plan Combinations'!A$5:E$17,4,false),indirect(I$1),2,false)*D1744+vlookup(VLOOKUP(A1744,'Meal Plan Combinations'!A$5:E$17,5,false),indirect(I$1),2,false)*E1744</f>
        <v>1756.3235</v>
      </c>
      <c r="G1744" s="173">
        <f>abs(Generate!H$5-F1744)</f>
        <v>1313.6765</v>
      </c>
    </row>
    <row r="1745">
      <c r="A1745" s="71" t="s">
        <v>64</v>
      </c>
      <c r="B1745" s="71">
        <v>1.5</v>
      </c>
      <c r="C1745" s="71">
        <v>0.5</v>
      </c>
      <c r="D1745" s="71">
        <v>1.5</v>
      </c>
      <c r="E1745" s="71">
        <v>2.0</v>
      </c>
      <c r="F1745" s="172">
        <f>vlookup(VLOOKUP(A1745,'Meal Plan Combinations'!A$5:E$17,2,false),indirect(I$1),2,false)*B1745+vlookup(VLOOKUP(A1745,'Meal Plan Combinations'!A$5:E$17,3,false),indirect(I$1),2,false)*C1745+vlookup(VLOOKUP(A1745,'Meal Plan Combinations'!A$5:E$17,4,false),indirect(I$1),2,false)*D1745+vlookup(VLOOKUP(A1745,'Meal Plan Combinations'!A$5:E$17,5,false),indirect(I$1),2,false)*E1745</f>
        <v>1890.1035</v>
      </c>
      <c r="G1745" s="173">
        <f>abs(Generate!H$5-F1745)</f>
        <v>1179.8965</v>
      </c>
    </row>
    <row r="1746">
      <c r="A1746" s="71" t="s">
        <v>64</v>
      </c>
      <c r="B1746" s="71">
        <v>1.5</v>
      </c>
      <c r="C1746" s="71">
        <v>0.5</v>
      </c>
      <c r="D1746" s="71">
        <v>1.5</v>
      </c>
      <c r="E1746" s="71">
        <v>2.5</v>
      </c>
      <c r="F1746" s="172">
        <f>vlookup(VLOOKUP(A1746,'Meal Plan Combinations'!A$5:E$17,2,false),indirect(I$1),2,false)*B1746+vlookup(VLOOKUP(A1746,'Meal Plan Combinations'!A$5:E$17,3,false),indirect(I$1),2,false)*C1746+vlookup(VLOOKUP(A1746,'Meal Plan Combinations'!A$5:E$17,4,false),indirect(I$1),2,false)*D1746+vlookup(VLOOKUP(A1746,'Meal Plan Combinations'!A$5:E$17,5,false),indirect(I$1),2,false)*E1746</f>
        <v>2023.8835</v>
      </c>
      <c r="G1746" s="173">
        <f>abs(Generate!H$5-F1746)</f>
        <v>1046.1165</v>
      </c>
    </row>
    <row r="1747">
      <c r="A1747" s="71" t="s">
        <v>64</v>
      </c>
      <c r="B1747" s="71">
        <v>1.5</v>
      </c>
      <c r="C1747" s="71">
        <v>0.5</v>
      </c>
      <c r="D1747" s="71">
        <v>1.5</v>
      </c>
      <c r="E1747" s="71">
        <v>3.0</v>
      </c>
      <c r="F1747" s="172">
        <f>vlookup(VLOOKUP(A1747,'Meal Plan Combinations'!A$5:E$17,2,false),indirect(I$1),2,false)*B1747+vlookup(VLOOKUP(A1747,'Meal Plan Combinations'!A$5:E$17,3,false),indirect(I$1),2,false)*C1747+vlookup(VLOOKUP(A1747,'Meal Plan Combinations'!A$5:E$17,4,false),indirect(I$1),2,false)*D1747+vlookup(VLOOKUP(A1747,'Meal Plan Combinations'!A$5:E$17,5,false),indirect(I$1),2,false)*E1747</f>
        <v>2157.6635</v>
      </c>
      <c r="G1747" s="173">
        <f>abs(Generate!H$5-F1747)</f>
        <v>912.3365</v>
      </c>
    </row>
    <row r="1748">
      <c r="A1748" s="71" t="s">
        <v>64</v>
      </c>
      <c r="B1748" s="71">
        <v>1.5</v>
      </c>
      <c r="C1748" s="71">
        <v>0.5</v>
      </c>
      <c r="D1748" s="71">
        <v>2.0</v>
      </c>
      <c r="E1748" s="71">
        <v>0.5</v>
      </c>
      <c r="F1748" s="172">
        <f>vlookup(VLOOKUP(A1748,'Meal Plan Combinations'!A$5:E$17,2,false),indirect(I$1),2,false)*B1748+vlookup(VLOOKUP(A1748,'Meal Plan Combinations'!A$5:E$17,3,false),indirect(I$1),2,false)*C1748+vlookup(VLOOKUP(A1748,'Meal Plan Combinations'!A$5:E$17,4,false),indirect(I$1),2,false)*D1748+vlookup(VLOOKUP(A1748,'Meal Plan Combinations'!A$5:E$17,5,false),indirect(I$1),2,false)*E1748</f>
        <v>1711.6085</v>
      </c>
      <c r="G1748" s="173">
        <f>abs(Generate!H$5-F1748)</f>
        <v>1358.3915</v>
      </c>
    </row>
    <row r="1749">
      <c r="A1749" s="71" t="s">
        <v>64</v>
      </c>
      <c r="B1749" s="71">
        <v>1.5</v>
      </c>
      <c r="C1749" s="71">
        <v>0.5</v>
      </c>
      <c r="D1749" s="71">
        <v>2.0</v>
      </c>
      <c r="E1749" s="71">
        <v>1.0</v>
      </c>
      <c r="F1749" s="172">
        <f>vlookup(VLOOKUP(A1749,'Meal Plan Combinations'!A$5:E$17,2,false),indirect(I$1),2,false)*B1749+vlookup(VLOOKUP(A1749,'Meal Plan Combinations'!A$5:E$17,3,false),indirect(I$1),2,false)*C1749+vlookup(VLOOKUP(A1749,'Meal Plan Combinations'!A$5:E$17,4,false),indirect(I$1),2,false)*D1749+vlookup(VLOOKUP(A1749,'Meal Plan Combinations'!A$5:E$17,5,false),indirect(I$1),2,false)*E1749</f>
        <v>1845.3885</v>
      </c>
      <c r="G1749" s="173">
        <f>abs(Generate!H$5-F1749)</f>
        <v>1224.6115</v>
      </c>
    </row>
    <row r="1750">
      <c r="A1750" s="71" t="s">
        <v>64</v>
      </c>
      <c r="B1750" s="71">
        <v>1.5</v>
      </c>
      <c r="C1750" s="71">
        <v>0.5</v>
      </c>
      <c r="D1750" s="71">
        <v>2.0</v>
      </c>
      <c r="E1750" s="71">
        <v>1.5</v>
      </c>
      <c r="F1750" s="172">
        <f>vlookup(VLOOKUP(A1750,'Meal Plan Combinations'!A$5:E$17,2,false),indirect(I$1),2,false)*B1750+vlookup(VLOOKUP(A1750,'Meal Plan Combinations'!A$5:E$17,3,false),indirect(I$1),2,false)*C1750+vlookup(VLOOKUP(A1750,'Meal Plan Combinations'!A$5:E$17,4,false),indirect(I$1),2,false)*D1750+vlookup(VLOOKUP(A1750,'Meal Plan Combinations'!A$5:E$17,5,false),indirect(I$1),2,false)*E1750</f>
        <v>1979.1685</v>
      </c>
      <c r="G1750" s="173">
        <f>abs(Generate!H$5-F1750)</f>
        <v>1090.8315</v>
      </c>
    </row>
    <row r="1751">
      <c r="A1751" s="71" t="s">
        <v>64</v>
      </c>
      <c r="B1751" s="71">
        <v>1.5</v>
      </c>
      <c r="C1751" s="71">
        <v>0.5</v>
      </c>
      <c r="D1751" s="71">
        <v>2.0</v>
      </c>
      <c r="E1751" s="71">
        <v>2.0</v>
      </c>
      <c r="F1751" s="172">
        <f>vlookup(VLOOKUP(A1751,'Meal Plan Combinations'!A$5:E$17,2,false),indirect(I$1),2,false)*B1751+vlookup(VLOOKUP(A1751,'Meal Plan Combinations'!A$5:E$17,3,false),indirect(I$1),2,false)*C1751+vlookup(VLOOKUP(A1751,'Meal Plan Combinations'!A$5:E$17,4,false),indirect(I$1),2,false)*D1751+vlookup(VLOOKUP(A1751,'Meal Plan Combinations'!A$5:E$17,5,false),indirect(I$1),2,false)*E1751</f>
        <v>2112.9485</v>
      </c>
      <c r="G1751" s="173">
        <f>abs(Generate!H$5-F1751)</f>
        <v>957.0515</v>
      </c>
    </row>
    <row r="1752">
      <c r="A1752" s="71" t="s">
        <v>64</v>
      </c>
      <c r="B1752" s="71">
        <v>1.5</v>
      </c>
      <c r="C1752" s="71">
        <v>0.5</v>
      </c>
      <c r="D1752" s="71">
        <v>2.0</v>
      </c>
      <c r="E1752" s="71">
        <v>2.5</v>
      </c>
      <c r="F1752" s="172">
        <f>vlookup(VLOOKUP(A1752,'Meal Plan Combinations'!A$5:E$17,2,false),indirect(I$1),2,false)*B1752+vlookup(VLOOKUP(A1752,'Meal Plan Combinations'!A$5:E$17,3,false),indirect(I$1),2,false)*C1752+vlookup(VLOOKUP(A1752,'Meal Plan Combinations'!A$5:E$17,4,false),indirect(I$1),2,false)*D1752+vlookup(VLOOKUP(A1752,'Meal Plan Combinations'!A$5:E$17,5,false),indirect(I$1),2,false)*E1752</f>
        <v>2246.7285</v>
      </c>
      <c r="G1752" s="173">
        <f>abs(Generate!H$5-F1752)</f>
        <v>823.2715</v>
      </c>
    </row>
    <row r="1753">
      <c r="A1753" s="71" t="s">
        <v>64</v>
      </c>
      <c r="B1753" s="71">
        <v>1.5</v>
      </c>
      <c r="C1753" s="71">
        <v>0.5</v>
      </c>
      <c r="D1753" s="71">
        <v>2.0</v>
      </c>
      <c r="E1753" s="71">
        <v>3.0</v>
      </c>
      <c r="F1753" s="172">
        <f>vlookup(VLOOKUP(A1753,'Meal Plan Combinations'!A$5:E$17,2,false),indirect(I$1),2,false)*B1753+vlookup(VLOOKUP(A1753,'Meal Plan Combinations'!A$5:E$17,3,false),indirect(I$1),2,false)*C1753+vlookup(VLOOKUP(A1753,'Meal Plan Combinations'!A$5:E$17,4,false),indirect(I$1),2,false)*D1753+vlookup(VLOOKUP(A1753,'Meal Plan Combinations'!A$5:E$17,5,false),indirect(I$1),2,false)*E1753</f>
        <v>2380.5085</v>
      </c>
      <c r="G1753" s="173">
        <f>abs(Generate!H$5-F1753)</f>
        <v>689.4915</v>
      </c>
    </row>
    <row r="1754">
      <c r="A1754" s="71" t="s">
        <v>64</v>
      </c>
      <c r="B1754" s="71">
        <v>1.5</v>
      </c>
      <c r="C1754" s="71">
        <v>0.5</v>
      </c>
      <c r="D1754" s="71">
        <v>2.5</v>
      </c>
      <c r="E1754" s="71">
        <v>0.5</v>
      </c>
      <c r="F1754" s="172">
        <f>vlookup(VLOOKUP(A1754,'Meal Plan Combinations'!A$5:E$17,2,false),indirect(I$1),2,false)*B1754+vlookup(VLOOKUP(A1754,'Meal Plan Combinations'!A$5:E$17,3,false),indirect(I$1),2,false)*C1754+vlookup(VLOOKUP(A1754,'Meal Plan Combinations'!A$5:E$17,4,false),indirect(I$1),2,false)*D1754+vlookup(VLOOKUP(A1754,'Meal Plan Combinations'!A$5:E$17,5,false),indirect(I$1),2,false)*E1754</f>
        <v>1934.4535</v>
      </c>
      <c r="G1754" s="173">
        <f>abs(Generate!H$5-F1754)</f>
        <v>1135.5465</v>
      </c>
    </row>
    <row r="1755">
      <c r="A1755" s="71" t="s">
        <v>64</v>
      </c>
      <c r="B1755" s="71">
        <v>1.5</v>
      </c>
      <c r="C1755" s="71">
        <v>0.5</v>
      </c>
      <c r="D1755" s="71">
        <v>2.5</v>
      </c>
      <c r="E1755" s="71">
        <v>1.0</v>
      </c>
      <c r="F1755" s="172">
        <f>vlookup(VLOOKUP(A1755,'Meal Plan Combinations'!A$5:E$17,2,false),indirect(I$1),2,false)*B1755+vlookup(VLOOKUP(A1755,'Meal Plan Combinations'!A$5:E$17,3,false),indirect(I$1),2,false)*C1755+vlookup(VLOOKUP(A1755,'Meal Plan Combinations'!A$5:E$17,4,false),indirect(I$1),2,false)*D1755+vlookup(VLOOKUP(A1755,'Meal Plan Combinations'!A$5:E$17,5,false),indirect(I$1),2,false)*E1755</f>
        <v>2068.2335</v>
      </c>
      <c r="G1755" s="173">
        <f>abs(Generate!H$5-F1755)</f>
        <v>1001.7665</v>
      </c>
    </row>
    <row r="1756">
      <c r="A1756" s="71" t="s">
        <v>64</v>
      </c>
      <c r="B1756" s="71">
        <v>1.5</v>
      </c>
      <c r="C1756" s="71">
        <v>0.5</v>
      </c>
      <c r="D1756" s="71">
        <v>2.5</v>
      </c>
      <c r="E1756" s="71">
        <v>1.5</v>
      </c>
      <c r="F1756" s="172">
        <f>vlookup(VLOOKUP(A1756,'Meal Plan Combinations'!A$5:E$17,2,false),indirect(I$1),2,false)*B1756+vlookup(VLOOKUP(A1756,'Meal Plan Combinations'!A$5:E$17,3,false),indirect(I$1),2,false)*C1756+vlookup(VLOOKUP(A1756,'Meal Plan Combinations'!A$5:E$17,4,false),indirect(I$1),2,false)*D1756+vlookup(VLOOKUP(A1756,'Meal Plan Combinations'!A$5:E$17,5,false),indirect(I$1),2,false)*E1756</f>
        <v>2202.0135</v>
      </c>
      <c r="G1756" s="173">
        <f>abs(Generate!H$5-F1756)</f>
        <v>867.9865</v>
      </c>
    </row>
    <row r="1757">
      <c r="A1757" s="71" t="s">
        <v>64</v>
      </c>
      <c r="B1757" s="71">
        <v>1.5</v>
      </c>
      <c r="C1757" s="71">
        <v>0.5</v>
      </c>
      <c r="D1757" s="71">
        <v>2.5</v>
      </c>
      <c r="E1757" s="71">
        <v>2.0</v>
      </c>
      <c r="F1757" s="172">
        <f>vlookup(VLOOKUP(A1757,'Meal Plan Combinations'!A$5:E$17,2,false),indirect(I$1),2,false)*B1757+vlookup(VLOOKUP(A1757,'Meal Plan Combinations'!A$5:E$17,3,false),indirect(I$1),2,false)*C1757+vlookup(VLOOKUP(A1757,'Meal Plan Combinations'!A$5:E$17,4,false),indirect(I$1),2,false)*D1757+vlookup(VLOOKUP(A1757,'Meal Plan Combinations'!A$5:E$17,5,false),indirect(I$1),2,false)*E1757</f>
        <v>2335.7935</v>
      </c>
      <c r="G1757" s="173">
        <f>abs(Generate!H$5-F1757)</f>
        <v>734.2065</v>
      </c>
    </row>
    <row r="1758">
      <c r="A1758" s="71" t="s">
        <v>64</v>
      </c>
      <c r="B1758" s="71">
        <v>1.5</v>
      </c>
      <c r="C1758" s="71">
        <v>0.5</v>
      </c>
      <c r="D1758" s="71">
        <v>2.5</v>
      </c>
      <c r="E1758" s="71">
        <v>2.5</v>
      </c>
      <c r="F1758" s="172">
        <f>vlookup(VLOOKUP(A1758,'Meal Plan Combinations'!A$5:E$17,2,false),indirect(I$1),2,false)*B1758+vlookup(VLOOKUP(A1758,'Meal Plan Combinations'!A$5:E$17,3,false),indirect(I$1),2,false)*C1758+vlookup(VLOOKUP(A1758,'Meal Plan Combinations'!A$5:E$17,4,false),indirect(I$1),2,false)*D1758+vlookup(VLOOKUP(A1758,'Meal Plan Combinations'!A$5:E$17,5,false),indirect(I$1),2,false)*E1758</f>
        <v>2469.5735</v>
      </c>
      <c r="G1758" s="173">
        <f>abs(Generate!H$5-F1758)</f>
        <v>600.4265</v>
      </c>
    </row>
    <row r="1759">
      <c r="A1759" s="71" t="s">
        <v>64</v>
      </c>
      <c r="B1759" s="71">
        <v>1.5</v>
      </c>
      <c r="C1759" s="71">
        <v>0.5</v>
      </c>
      <c r="D1759" s="71">
        <v>2.5</v>
      </c>
      <c r="E1759" s="71">
        <v>3.0</v>
      </c>
      <c r="F1759" s="172">
        <f>vlookup(VLOOKUP(A1759,'Meal Plan Combinations'!A$5:E$17,2,false),indirect(I$1),2,false)*B1759+vlookup(VLOOKUP(A1759,'Meal Plan Combinations'!A$5:E$17,3,false),indirect(I$1),2,false)*C1759+vlookup(VLOOKUP(A1759,'Meal Plan Combinations'!A$5:E$17,4,false),indirect(I$1),2,false)*D1759+vlookup(VLOOKUP(A1759,'Meal Plan Combinations'!A$5:E$17,5,false),indirect(I$1),2,false)*E1759</f>
        <v>2603.3535</v>
      </c>
      <c r="G1759" s="173">
        <f>abs(Generate!H$5-F1759)</f>
        <v>466.6465</v>
      </c>
    </row>
    <row r="1760">
      <c r="A1760" s="71" t="s">
        <v>64</v>
      </c>
      <c r="B1760" s="71">
        <v>1.5</v>
      </c>
      <c r="C1760" s="71">
        <v>0.5</v>
      </c>
      <c r="D1760" s="71">
        <v>3.0</v>
      </c>
      <c r="E1760" s="71">
        <v>0.5</v>
      </c>
      <c r="F1760" s="172">
        <f>vlookup(VLOOKUP(A1760,'Meal Plan Combinations'!A$5:E$17,2,false),indirect(I$1),2,false)*B1760+vlookup(VLOOKUP(A1760,'Meal Plan Combinations'!A$5:E$17,3,false),indirect(I$1),2,false)*C1760+vlookup(VLOOKUP(A1760,'Meal Plan Combinations'!A$5:E$17,4,false),indirect(I$1),2,false)*D1760+vlookup(VLOOKUP(A1760,'Meal Plan Combinations'!A$5:E$17,5,false),indirect(I$1),2,false)*E1760</f>
        <v>2157.2985</v>
      </c>
      <c r="G1760" s="173">
        <f>abs(Generate!H$5-F1760)</f>
        <v>912.7015</v>
      </c>
    </row>
    <row r="1761">
      <c r="A1761" s="71" t="s">
        <v>64</v>
      </c>
      <c r="B1761" s="71">
        <v>1.5</v>
      </c>
      <c r="C1761" s="71">
        <v>0.5</v>
      </c>
      <c r="D1761" s="71">
        <v>3.0</v>
      </c>
      <c r="E1761" s="71">
        <v>1.0</v>
      </c>
      <c r="F1761" s="172">
        <f>vlookup(VLOOKUP(A1761,'Meal Plan Combinations'!A$5:E$17,2,false),indirect(I$1),2,false)*B1761+vlookup(VLOOKUP(A1761,'Meal Plan Combinations'!A$5:E$17,3,false),indirect(I$1),2,false)*C1761+vlookup(VLOOKUP(A1761,'Meal Plan Combinations'!A$5:E$17,4,false),indirect(I$1),2,false)*D1761+vlookup(VLOOKUP(A1761,'Meal Plan Combinations'!A$5:E$17,5,false),indirect(I$1),2,false)*E1761</f>
        <v>2291.0785</v>
      </c>
      <c r="G1761" s="173">
        <f>abs(Generate!H$5-F1761)</f>
        <v>778.9215</v>
      </c>
    </row>
    <row r="1762">
      <c r="A1762" s="71" t="s">
        <v>64</v>
      </c>
      <c r="B1762" s="71">
        <v>1.5</v>
      </c>
      <c r="C1762" s="71">
        <v>0.5</v>
      </c>
      <c r="D1762" s="71">
        <v>3.0</v>
      </c>
      <c r="E1762" s="71">
        <v>1.5</v>
      </c>
      <c r="F1762" s="172">
        <f>vlookup(VLOOKUP(A1762,'Meal Plan Combinations'!A$5:E$17,2,false),indirect(I$1),2,false)*B1762+vlookup(VLOOKUP(A1762,'Meal Plan Combinations'!A$5:E$17,3,false),indirect(I$1),2,false)*C1762+vlookup(VLOOKUP(A1762,'Meal Plan Combinations'!A$5:E$17,4,false),indirect(I$1),2,false)*D1762+vlookup(VLOOKUP(A1762,'Meal Plan Combinations'!A$5:E$17,5,false),indirect(I$1),2,false)*E1762</f>
        <v>2424.8585</v>
      </c>
      <c r="G1762" s="173">
        <f>abs(Generate!H$5-F1762)</f>
        <v>645.1415</v>
      </c>
    </row>
    <row r="1763">
      <c r="A1763" s="71" t="s">
        <v>64</v>
      </c>
      <c r="B1763" s="71">
        <v>1.5</v>
      </c>
      <c r="C1763" s="71">
        <v>0.5</v>
      </c>
      <c r="D1763" s="71">
        <v>3.0</v>
      </c>
      <c r="E1763" s="71">
        <v>2.0</v>
      </c>
      <c r="F1763" s="172">
        <f>vlookup(VLOOKUP(A1763,'Meal Plan Combinations'!A$5:E$17,2,false),indirect(I$1),2,false)*B1763+vlookup(VLOOKUP(A1763,'Meal Plan Combinations'!A$5:E$17,3,false),indirect(I$1),2,false)*C1763+vlookup(VLOOKUP(A1763,'Meal Plan Combinations'!A$5:E$17,4,false),indirect(I$1),2,false)*D1763+vlookup(VLOOKUP(A1763,'Meal Plan Combinations'!A$5:E$17,5,false),indirect(I$1),2,false)*E1763</f>
        <v>2558.6385</v>
      </c>
      <c r="G1763" s="173">
        <f>abs(Generate!H$5-F1763)</f>
        <v>511.3615</v>
      </c>
    </row>
    <row r="1764">
      <c r="A1764" s="71" t="s">
        <v>64</v>
      </c>
      <c r="B1764" s="71">
        <v>1.5</v>
      </c>
      <c r="C1764" s="71">
        <v>0.5</v>
      </c>
      <c r="D1764" s="71">
        <v>3.0</v>
      </c>
      <c r="E1764" s="71">
        <v>2.5</v>
      </c>
      <c r="F1764" s="172">
        <f>vlookup(VLOOKUP(A1764,'Meal Plan Combinations'!A$5:E$17,2,false),indirect(I$1),2,false)*B1764+vlookup(VLOOKUP(A1764,'Meal Plan Combinations'!A$5:E$17,3,false),indirect(I$1),2,false)*C1764+vlookup(VLOOKUP(A1764,'Meal Plan Combinations'!A$5:E$17,4,false),indirect(I$1),2,false)*D1764+vlookup(VLOOKUP(A1764,'Meal Plan Combinations'!A$5:E$17,5,false),indirect(I$1),2,false)*E1764</f>
        <v>2692.4185</v>
      </c>
      <c r="G1764" s="173">
        <f>abs(Generate!H$5-F1764)</f>
        <v>377.5815</v>
      </c>
    </row>
    <row r="1765">
      <c r="A1765" s="71" t="s">
        <v>64</v>
      </c>
      <c r="B1765" s="71">
        <v>1.5</v>
      </c>
      <c r="C1765" s="71">
        <v>0.5</v>
      </c>
      <c r="D1765" s="71">
        <v>3.0</v>
      </c>
      <c r="E1765" s="71">
        <v>3.0</v>
      </c>
      <c r="F1765" s="172">
        <f>vlookup(VLOOKUP(A1765,'Meal Plan Combinations'!A$5:E$17,2,false),indirect(I$1),2,false)*B1765+vlookup(VLOOKUP(A1765,'Meal Plan Combinations'!A$5:E$17,3,false),indirect(I$1),2,false)*C1765+vlookup(VLOOKUP(A1765,'Meal Plan Combinations'!A$5:E$17,4,false),indirect(I$1),2,false)*D1765+vlookup(VLOOKUP(A1765,'Meal Plan Combinations'!A$5:E$17,5,false),indirect(I$1),2,false)*E1765</f>
        <v>2826.1985</v>
      </c>
      <c r="G1765" s="173">
        <f>abs(Generate!H$5-F1765)</f>
        <v>243.8015</v>
      </c>
    </row>
    <row r="1766">
      <c r="A1766" s="71" t="s">
        <v>64</v>
      </c>
      <c r="B1766" s="71">
        <v>1.5</v>
      </c>
      <c r="C1766" s="71">
        <v>1.0</v>
      </c>
      <c r="D1766" s="71">
        <v>0.5</v>
      </c>
      <c r="E1766" s="71">
        <v>0.5</v>
      </c>
      <c r="F1766" s="172">
        <f>vlookup(VLOOKUP(A1766,'Meal Plan Combinations'!A$5:E$17,2,false),indirect(I$1),2,false)*B1766+vlookup(VLOOKUP(A1766,'Meal Plan Combinations'!A$5:E$17,3,false),indirect(I$1),2,false)*C1766+vlookup(VLOOKUP(A1766,'Meal Plan Combinations'!A$5:E$17,4,false),indirect(I$1),2,false)*D1766+vlookup(VLOOKUP(A1766,'Meal Plan Combinations'!A$5:E$17,5,false),indirect(I$1),2,false)*E1766</f>
        <v>1295.6785</v>
      </c>
      <c r="G1766" s="173">
        <f>abs(Generate!H$5-F1766)</f>
        <v>1774.3215</v>
      </c>
    </row>
    <row r="1767">
      <c r="A1767" s="71" t="s">
        <v>64</v>
      </c>
      <c r="B1767" s="71">
        <v>1.5</v>
      </c>
      <c r="C1767" s="71">
        <v>1.0</v>
      </c>
      <c r="D1767" s="71">
        <v>0.5</v>
      </c>
      <c r="E1767" s="71">
        <v>1.0</v>
      </c>
      <c r="F1767" s="172">
        <f>vlookup(VLOOKUP(A1767,'Meal Plan Combinations'!A$5:E$17,2,false),indirect(I$1),2,false)*B1767+vlookup(VLOOKUP(A1767,'Meal Plan Combinations'!A$5:E$17,3,false),indirect(I$1),2,false)*C1767+vlookup(VLOOKUP(A1767,'Meal Plan Combinations'!A$5:E$17,4,false),indirect(I$1),2,false)*D1767+vlookup(VLOOKUP(A1767,'Meal Plan Combinations'!A$5:E$17,5,false),indirect(I$1),2,false)*E1767</f>
        <v>1429.4585</v>
      </c>
      <c r="G1767" s="173">
        <f>abs(Generate!H$5-F1767)</f>
        <v>1640.5415</v>
      </c>
    </row>
    <row r="1768">
      <c r="A1768" s="71" t="s">
        <v>64</v>
      </c>
      <c r="B1768" s="71">
        <v>1.5</v>
      </c>
      <c r="C1768" s="71">
        <v>1.0</v>
      </c>
      <c r="D1768" s="71">
        <v>0.5</v>
      </c>
      <c r="E1768" s="71">
        <v>1.5</v>
      </c>
      <c r="F1768" s="172">
        <f>vlookup(VLOOKUP(A1768,'Meal Plan Combinations'!A$5:E$17,2,false),indirect(I$1),2,false)*B1768+vlookup(VLOOKUP(A1768,'Meal Plan Combinations'!A$5:E$17,3,false),indirect(I$1),2,false)*C1768+vlookup(VLOOKUP(A1768,'Meal Plan Combinations'!A$5:E$17,4,false),indirect(I$1),2,false)*D1768+vlookup(VLOOKUP(A1768,'Meal Plan Combinations'!A$5:E$17,5,false),indirect(I$1),2,false)*E1768</f>
        <v>1563.2385</v>
      </c>
      <c r="G1768" s="173">
        <f>abs(Generate!H$5-F1768)</f>
        <v>1506.7615</v>
      </c>
    </row>
    <row r="1769">
      <c r="A1769" s="71" t="s">
        <v>64</v>
      </c>
      <c r="B1769" s="71">
        <v>1.5</v>
      </c>
      <c r="C1769" s="71">
        <v>1.0</v>
      </c>
      <c r="D1769" s="71">
        <v>0.5</v>
      </c>
      <c r="E1769" s="71">
        <v>2.0</v>
      </c>
      <c r="F1769" s="172">
        <f>vlookup(VLOOKUP(A1769,'Meal Plan Combinations'!A$5:E$17,2,false),indirect(I$1),2,false)*B1769+vlookup(VLOOKUP(A1769,'Meal Plan Combinations'!A$5:E$17,3,false),indirect(I$1),2,false)*C1769+vlookup(VLOOKUP(A1769,'Meal Plan Combinations'!A$5:E$17,4,false),indirect(I$1),2,false)*D1769+vlookup(VLOOKUP(A1769,'Meal Plan Combinations'!A$5:E$17,5,false),indirect(I$1),2,false)*E1769</f>
        <v>1697.0185</v>
      </c>
      <c r="G1769" s="173">
        <f>abs(Generate!H$5-F1769)</f>
        <v>1372.9815</v>
      </c>
    </row>
    <row r="1770">
      <c r="A1770" s="71" t="s">
        <v>64</v>
      </c>
      <c r="B1770" s="71">
        <v>1.5</v>
      </c>
      <c r="C1770" s="71">
        <v>1.0</v>
      </c>
      <c r="D1770" s="71">
        <v>0.5</v>
      </c>
      <c r="E1770" s="71">
        <v>2.5</v>
      </c>
      <c r="F1770" s="172">
        <f>vlookup(VLOOKUP(A1770,'Meal Plan Combinations'!A$5:E$17,2,false),indirect(I$1),2,false)*B1770+vlookup(VLOOKUP(A1770,'Meal Plan Combinations'!A$5:E$17,3,false),indirect(I$1),2,false)*C1770+vlookup(VLOOKUP(A1770,'Meal Plan Combinations'!A$5:E$17,4,false),indirect(I$1),2,false)*D1770+vlookup(VLOOKUP(A1770,'Meal Plan Combinations'!A$5:E$17,5,false),indirect(I$1),2,false)*E1770</f>
        <v>1830.7985</v>
      </c>
      <c r="G1770" s="173">
        <f>abs(Generate!H$5-F1770)</f>
        <v>1239.2015</v>
      </c>
    </row>
    <row r="1771">
      <c r="A1771" s="71" t="s">
        <v>64</v>
      </c>
      <c r="B1771" s="71">
        <v>1.5</v>
      </c>
      <c r="C1771" s="71">
        <v>1.0</v>
      </c>
      <c r="D1771" s="71">
        <v>0.5</v>
      </c>
      <c r="E1771" s="71">
        <v>3.0</v>
      </c>
      <c r="F1771" s="172">
        <f>vlookup(VLOOKUP(A1771,'Meal Plan Combinations'!A$5:E$17,2,false),indirect(I$1),2,false)*B1771+vlookup(VLOOKUP(A1771,'Meal Plan Combinations'!A$5:E$17,3,false),indirect(I$1),2,false)*C1771+vlookup(VLOOKUP(A1771,'Meal Plan Combinations'!A$5:E$17,4,false),indirect(I$1),2,false)*D1771+vlookup(VLOOKUP(A1771,'Meal Plan Combinations'!A$5:E$17,5,false),indirect(I$1),2,false)*E1771</f>
        <v>1964.5785</v>
      </c>
      <c r="G1771" s="173">
        <f>abs(Generate!H$5-F1771)</f>
        <v>1105.4215</v>
      </c>
    </row>
    <row r="1772">
      <c r="A1772" s="71" t="s">
        <v>64</v>
      </c>
      <c r="B1772" s="71">
        <v>1.5</v>
      </c>
      <c r="C1772" s="71">
        <v>1.0</v>
      </c>
      <c r="D1772" s="71">
        <v>1.0</v>
      </c>
      <c r="E1772" s="71">
        <v>0.5</v>
      </c>
      <c r="F1772" s="172">
        <f>vlookup(VLOOKUP(A1772,'Meal Plan Combinations'!A$5:E$17,2,false),indirect(I$1),2,false)*B1772+vlookup(VLOOKUP(A1772,'Meal Plan Combinations'!A$5:E$17,3,false),indirect(I$1),2,false)*C1772+vlookup(VLOOKUP(A1772,'Meal Plan Combinations'!A$5:E$17,4,false),indirect(I$1),2,false)*D1772+vlookup(VLOOKUP(A1772,'Meal Plan Combinations'!A$5:E$17,5,false),indirect(I$1),2,false)*E1772</f>
        <v>1518.5235</v>
      </c>
      <c r="G1772" s="173">
        <f>abs(Generate!H$5-F1772)</f>
        <v>1551.4765</v>
      </c>
    </row>
    <row r="1773">
      <c r="A1773" s="71" t="s">
        <v>64</v>
      </c>
      <c r="B1773" s="71">
        <v>1.5</v>
      </c>
      <c r="C1773" s="71">
        <v>1.0</v>
      </c>
      <c r="D1773" s="71">
        <v>1.0</v>
      </c>
      <c r="E1773" s="71">
        <v>1.0</v>
      </c>
      <c r="F1773" s="172">
        <f>vlookup(VLOOKUP(A1773,'Meal Plan Combinations'!A$5:E$17,2,false),indirect(I$1),2,false)*B1773+vlookup(VLOOKUP(A1773,'Meal Plan Combinations'!A$5:E$17,3,false),indirect(I$1),2,false)*C1773+vlookup(VLOOKUP(A1773,'Meal Plan Combinations'!A$5:E$17,4,false),indirect(I$1),2,false)*D1773+vlookup(VLOOKUP(A1773,'Meal Plan Combinations'!A$5:E$17,5,false),indirect(I$1),2,false)*E1773</f>
        <v>1652.3035</v>
      </c>
      <c r="G1773" s="173">
        <f>abs(Generate!H$5-F1773)</f>
        <v>1417.6965</v>
      </c>
    </row>
    <row r="1774">
      <c r="A1774" s="71" t="s">
        <v>64</v>
      </c>
      <c r="B1774" s="71">
        <v>1.5</v>
      </c>
      <c r="C1774" s="71">
        <v>1.0</v>
      </c>
      <c r="D1774" s="71">
        <v>1.0</v>
      </c>
      <c r="E1774" s="71">
        <v>1.5</v>
      </c>
      <c r="F1774" s="172">
        <f>vlookup(VLOOKUP(A1774,'Meal Plan Combinations'!A$5:E$17,2,false),indirect(I$1),2,false)*B1774+vlookup(VLOOKUP(A1774,'Meal Plan Combinations'!A$5:E$17,3,false),indirect(I$1),2,false)*C1774+vlookup(VLOOKUP(A1774,'Meal Plan Combinations'!A$5:E$17,4,false),indirect(I$1),2,false)*D1774+vlookup(VLOOKUP(A1774,'Meal Plan Combinations'!A$5:E$17,5,false),indirect(I$1),2,false)*E1774</f>
        <v>1786.0835</v>
      </c>
      <c r="G1774" s="173">
        <f>abs(Generate!H$5-F1774)</f>
        <v>1283.9165</v>
      </c>
    </row>
    <row r="1775">
      <c r="A1775" s="71" t="s">
        <v>64</v>
      </c>
      <c r="B1775" s="71">
        <v>1.5</v>
      </c>
      <c r="C1775" s="71">
        <v>1.0</v>
      </c>
      <c r="D1775" s="71">
        <v>1.0</v>
      </c>
      <c r="E1775" s="71">
        <v>2.0</v>
      </c>
      <c r="F1775" s="172">
        <f>vlookup(VLOOKUP(A1775,'Meal Plan Combinations'!A$5:E$17,2,false),indirect(I$1),2,false)*B1775+vlookup(VLOOKUP(A1775,'Meal Plan Combinations'!A$5:E$17,3,false),indirect(I$1),2,false)*C1775+vlookup(VLOOKUP(A1775,'Meal Plan Combinations'!A$5:E$17,4,false),indirect(I$1),2,false)*D1775+vlookup(VLOOKUP(A1775,'Meal Plan Combinations'!A$5:E$17,5,false),indirect(I$1),2,false)*E1775</f>
        <v>1919.8635</v>
      </c>
      <c r="G1775" s="173">
        <f>abs(Generate!H$5-F1775)</f>
        <v>1150.1365</v>
      </c>
    </row>
    <row r="1776">
      <c r="A1776" s="71" t="s">
        <v>64</v>
      </c>
      <c r="B1776" s="71">
        <v>1.5</v>
      </c>
      <c r="C1776" s="71">
        <v>1.0</v>
      </c>
      <c r="D1776" s="71">
        <v>1.0</v>
      </c>
      <c r="E1776" s="71">
        <v>2.5</v>
      </c>
      <c r="F1776" s="172">
        <f>vlookup(VLOOKUP(A1776,'Meal Plan Combinations'!A$5:E$17,2,false),indirect(I$1),2,false)*B1776+vlookup(VLOOKUP(A1776,'Meal Plan Combinations'!A$5:E$17,3,false),indirect(I$1),2,false)*C1776+vlookup(VLOOKUP(A1776,'Meal Plan Combinations'!A$5:E$17,4,false),indirect(I$1),2,false)*D1776+vlookup(VLOOKUP(A1776,'Meal Plan Combinations'!A$5:E$17,5,false),indirect(I$1),2,false)*E1776</f>
        <v>2053.6435</v>
      </c>
      <c r="G1776" s="173">
        <f>abs(Generate!H$5-F1776)</f>
        <v>1016.3565</v>
      </c>
    </row>
    <row r="1777">
      <c r="A1777" s="71" t="s">
        <v>64</v>
      </c>
      <c r="B1777" s="71">
        <v>1.5</v>
      </c>
      <c r="C1777" s="71">
        <v>1.0</v>
      </c>
      <c r="D1777" s="71">
        <v>1.0</v>
      </c>
      <c r="E1777" s="71">
        <v>3.0</v>
      </c>
      <c r="F1777" s="172">
        <f>vlookup(VLOOKUP(A1777,'Meal Plan Combinations'!A$5:E$17,2,false),indirect(I$1),2,false)*B1777+vlookup(VLOOKUP(A1777,'Meal Plan Combinations'!A$5:E$17,3,false),indirect(I$1),2,false)*C1777+vlookup(VLOOKUP(A1777,'Meal Plan Combinations'!A$5:E$17,4,false),indirect(I$1),2,false)*D1777+vlookup(VLOOKUP(A1777,'Meal Plan Combinations'!A$5:E$17,5,false),indirect(I$1),2,false)*E1777</f>
        <v>2187.4235</v>
      </c>
      <c r="G1777" s="173">
        <f>abs(Generate!H$5-F1777)</f>
        <v>882.5765</v>
      </c>
    </row>
    <row r="1778">
      <c r="A1778" s="71" t="s">
        <v>64</v>
      </c>
      <c r="B1778" s="71">
        <v>1.5</v>
      </c>
      <c r="C1778" s="71">
        <v>1.0</v>
      </c>
      <c r="D1778" s="71">
        <v>1.5</v>
      </c>
      <c r="E1778" s="71">
        <v>0.5</v>
      </c>
      <c r="F1778" s="172">
        <f>vlookup(VLOOKUP(A1778,'Meal Plan Combinations'!A$5:E$17,2,false),indirect(I$1),2,false)*B1778+vlookup(VLOOKUP(A1778,'Meal Plan Combinations'!A$5:E$17,3,false),indirect(I$1),2,false)*C1778+vlookup(VLOOKUP(A1778,'Meal Plan Combinations'!A$5:E$17,4,false),indirect(I$1),2,false)*D1778+vlookup(VLOOKUP(A1778,'Meal Plan Combinations'!A$5:E$17,5,false),indirect(I$1),2,false)*E1778</f>
        <v>1741.3685</v>
      </c>
      <c r="G1778" s="173">
        <f>abs(Generate!H$5-F1778)</f>
        <v>1328.6315</v>
      </c>
    </row>
    <row r="1779">
      <c r="A1779" s="71" t="s">
        <v>64</v>
      </c>
      <c r="B1779" s="71">
        <v>1.5</v>
      </c>
      <c r="C1779" s="71">
        <v>1.0</v>
      </c>
      <c r="D1779" s="71">
        <v>1.5</v>
      </c>
      <c r="E1779" s="71">
        <v>1.0</v>
      </c>
      <c r="F1779" s="172">
        <f>vlookup(VLOOKUP(A1779,'Meal Plan Combinations'!A$5:E$17,2,false),indirect(I$1),2,false)*B1779+vlookup(VLOOKUP(A1779,'Meal Plan Combinations'!A$5:E$17,3,false),indirect(I$1),2,false)*C1779+vlookup(VLOOKUP(A1779,'Meal Plan Combinations'!A$5:E$17,4,false),indirect(I$1),2,false)*D1779+vlookup(VLOOKUP(A1779,'Meal Plan Combinations'!A$5:E$17,5,false),indirect(I$1),2,false)*E1779</f>
        <v>1875.1485</v>
      </c>
      <c r="G1779" s="173">
        <f>abs(Generate!H$5-F1779)</f>
        <v>1194.8515</v>
      </c>
    </row>
    <row r="1780">
      <c r="A1780" s="71" t="s">
        <v>64</v>
      </c>
      <c r="B1780" s="71">
        <v>1.5</v>
      </c>
      <c r="C1780" s="71">
        <v>1.0</v>
      </c>
      <c r="D1780" s="71">
        <v>1.5</v>
      </c>
      <c r="E1780" s="71">
        <v>1.5</v>
      </c>
      <c r="F1780" s="172">
        <f>vlookup(VLOOKUP(A1780,'Meal Plan Combinations'!A$5:E$17,2,false),indirect(I$1),2,false)*B1780+vlookup(VLOOKUP(A1780,'Meal Plan Combinations'!A$5:E$17,3,false),indirect(I$1),2,false)*C1780+vlookup(VLOOKUP(A1780,'Meal Plan Combinations'!A$5:E$17,4,false),indirect(I$1),2,false)*D1780+vlookup(VLOOKUP(A1780,'Meal Plan Combinations'!A$5:E$17,5,false),indirect(I$1),2,false)*E1780</f>
        <v>2008.9285</v>
      </c>
      <c r="G1780" s="173">
        <f>abs(Generate!H$5-F1780)</f>
        <v>1061.0715</v>
      </c>
    </row>
    <row r="1781">
      <c r="A1781" s="71" t="s">
        <v>64</v>
      </c>
      <c r="B1781" s="71">
        <v>1.5</v>
      </c>
      <c r="C1781" s="71">
        <v>1.0</v>
      </c>
      <c r="D1781" s="71">
        <v>1.5</v>
      </c>
      <c r="E1781" s="71">
        <v>2.0</v>
      </c>
      <c r="F1781" s="172">
        <f>vlookup(VLOOKUP(A1781,'Meal Plan Combinations'!A$5:E$17,2,false),indirect(I$1),2,false)*B1781+vlookup(VLOOKUP(A1781,'Meal Plan Combinations'!A$5:E$17,3,false),indirect(I$1),2,false)*C1781+vlookup(VLOOKUP(A1781,'Meal Plan Combinations'!A$5:E$17,4,false),indirect(I$1),2,false)*D1781+vlookup(VLOOKUP(A1781,'Meal Plan Combinations'!A$5:E$17,5,false),indirect(I$1),2,false)*E1781</f>
        <v>2142.7085</v>
      </c>
      <c r="G1781" s="173">
        <f>abs(Generate!H$5-F1781)</f>
        <v>927.2915</v>
      </c>
    </row>
    <row r="1782">
      <c r="A1782" s="71" t="s">
        <v>64</v>
      </c>
      <c r="B1782" s="71">
        <v>1.5</v>
      </c>
      <c r="C1782" s="71">
        <v>1.0</v>
      </c>
      <c r="D1782" s="71">
        <v>1.5</v>
      </c>
      <c r="E1782" s="71">
        <v>2.5</v>
      </c>
      <c r="F1782" s="172">
        <f>vlookup(VLOOKUP(A1782,'Meal Plan Combinations'!A$5:E$17,2,false),indirect(I$1),2,false)*B1782+vlookup(VLOOKUP(A1782,'Meal Plan Combinations'!A$5:E$17,3,false),indirect(I$1),2,false)*C1782+vlookup(VLOOKUP(A1782,'Meal Plan Combinations'!A$5:E$17,4,false),indirect(I$1),2,false)*D1782+vlookup(VLOOKUP(A1782,'Meal Plan Combinations'!A$5:E$17,5,false),indirect(I$1),2,false)*E1782</f>
        <v>2276.4885</v>
      </c>
      <c r="G1782" s="173">
        <f>abs(Generate!H$5-F1782)</f>
        <v>793.5115</v>
      </c>
    </row>
    <row r="1783">
      <c r="A1783" s="71" t="s">
        <v>64</v>
      </c>
      <c r="B1783" s="71">
        <v>1.5</v>
      </c>
      <c r="C1783" s="71">
        <v>1.0</v>
      </c>
      <c r="D1783" s="71">
        <v>1.5</v>
      </c>
      <c r="E1783" s="71">
        <v>3.0</v>
      </c>
      <c r="F1783" s="172">
        <f>vlookup(VLOOKUP(A1783,'Meal Plan Combinations'!A$5:E$17,2,false),indirect(I$1),2,false)*B1783+vlookup(VLOOKUP(A1783,'Meal Plan Combinations'!A$5:E$17,3,false),indirect(I$1),2,false)*C1783+vlookup(VLOOKUP(A1783,'Meal Plan Combinations'!A$5:E$17,4,false),indirect(I$1),2,false)*D1783+vlookup(VLOOKUP(A1783,'Meal Plan Combinations'!A$5:E$17,5,false),indirect(I$1),2,false)*E1783</f>
        <v>2410.2685</v>
      </c>
      <c r="G1783" s="173">
        <f>abs(Generate!H$5-F1783)</f>
        <v>659.7315</v>
      </c>
    </row>
    <row r="1784">
      <c r="A1784" s="71" t="s">
        <v>64</v>
      </c>
      <c r="B1784" s="71">
        <v>1.5</v>
      </c>
      <c r="C1784" s="71">
        <v>1.0</v>
      </c>
      <c r="D1784" s="71">
        <v>2.0</v>
      </c>
      <c r="E1784" s="71">
        <v>0.5</v>
      </c>
      <c r="F1784" s="172">
        <f>vlookup(VLOOKUP(A1784,'Meal Plan Combinations'!A$5:E$17,2,false),indirect(I$1),2,false)*B1784+vlookup(VLOOKUP(A1784,'Meal Plan Combinations'!A$5:E$17,3,false),indirect(I$1),2,false)*C1784+vlookup(VLOOKUP(A1784,'Meal Plan Combinations'!A$5:E$17,4,false),indirect(I$1),2,false)*D1784+vlookup(VLOOKUP(A1784,'Meal Plan Combinations'!A$5:E$17,5,false),indirect(I$1),2,false)*E1784</f>
        <v>1964.2135</v>
      </c>
      <c r="G1784" s="173">
        <f>abs(Generate!H$5-F1784)</f>
        <v>1105.7865</v>
      </c>
    </row>
    <row r="1785">
      <c r="A1785" s="71" t="s">
        <v>64</v>
      </c>
      <c r="B1785" s="71">
        <v>1.5</v>
      </c>
      <c r="C1785" s="71">
        <v>1.0</v>
      </c>
      <c r="D1785" s="71">
        <v>2.0</v>
      </c>
      <c r="E1785" s="71">
        <v>1.0</v>
      </c>
      <c r="F1785" s="172">
        <f>vlookup(VLOOKUP(A1785,'Meal Plan Combinations'!A$5:E$17,2,false),indirect(I$1),2,false)*B1785+vlookup(VLOOKUP(A1785,'Meal Plan Combinations'!A$5:E$17,3,false),indirect(I$1),2,false)*C1785+vlookup(VLOOKUP(A1785,'Meal Plan Combinations'!A$5:E$17,4,false),indirect(I$1),2,false)*D1785+vlookup(VLOOKUP(A1785,'Meal Plan Combinations'!A$5:E$17,5,false),indirect(I$1),2,false)*E1785</f>
        <v>2097.9935</v>
      </c>
      <c r="G1785" s="173">
        <f>abs(Generate!H$5-F1785)</f>
        <v>972.0065</v>
      </c>
    </row>
    <row r="1786">
      <c r="A1786" s="71" t="s">
        <v>64</v>
      </c>
      <c r="B1786" s="71">
        <v>1.5</v>
      </c>
      <c r="C1786" s="71">
        <v>1.0</v>
      </c>
      <c r="D1786" s="71">
        <v>2.0</v>
      </c>
      <c r="E1786" s="71">
        <v>1.5</v>
      </c>
      <c r="F1786" s="172">
        <f>vlookup(VLOOKUP(A1786,'Meal Plan Combinations'!A$5:E$17,2,false),indirect(I$1),2,false)*B1786+vlookup(VLOOKUP(A1786,'Meal Plan Combinations'!A$5:E$17,3,false),indirect(I$1),2,false)*C1786+vlookup(VLOOKUP(A1786,'Meal Plan Combinations'!A$5:E$17,4,false),indirect(I$1),2,false)*D1786+vlookup(VLOOKUP(A1786,'Meal Plan Combinations'!A$5:E$17,5,false),indirect(I$1),2,false)*E1786</f>
        <v>2231.7735</v>
      </c>
      <c r="G1786" s="173">
        <f>abs(Generate!H$5-F1786)</f>
        <v>838.2265</v>
      </c>
    </row>
    <row r="1787">
      <c r="A1787" s="71" t="s">
        <v>64</v>
      </c>
      <c r="B1787" s="71">
        <v>1.5</v>
      </c>
      <c r="C1787" s="71">
        <v>1.0</v>
      </c>
      <c r="D1787" s="71">
        <v>2.0</v>
      </c>
      <c r="E1787" s="71">
        <v>2.0</v>
      </c>
      <c r="F1787" s="172">
        <f>vlookup(VLOOKUP(A1787,'Meal Plan Combinations'!A$5:E$17,2,false),indirect(I$1),2,false)*B1787+vlookup(VLOOKUP(A1787,'Meal Plan Combinations'!A$5:E$17,3,false),indirect(I$1),2,false)*C1787+vlookup(VLOOKUP(A1787,'Meal Plan Combinations'!A$5:E$17,4,false),indirect(I$1),2,false)*D1787+vlookup(VLOOKUP(A1787,'Meal Plan Combinations'!A$5:E$17,5,false),indirect(I$1),2,false)*E1787</f>
        <v>2365.5535</v>
      </c>
      <c r="G1787" s="173">
        <f>abs(Generate!H$5-F1787)</f>
        <v>704.4465</v>
      </c>
    </row>
    <row r="1788">
      <c r="A1788" s="71" t="s">
        <v>64</v>
      </c>
      <c r="B1788" s="71">
        <v>1.5</v>
      </c>
      <c r="C1788" s="71">
        <v>1.0</v>
      </c>
      <c r="D1788" s="71">
        <v>2.0</v>
      </c>
      <c r="E1788" s="71">
        <v>2.5</v>
      </c>
      <c r="F1788" s="172">
        <f>vlookup(VLOOKUP(A1788,'Meal Plan Combinations'!A$5:E$17,2,false),indirect(I$1),2,false)*B1788+vlookup(VLOOKUP(A1788,'Meal Plan Combinations'!A$5:E$17,3,false),indirect(I$1),2,false)*C1788+vlookup(VLOOKUP(A1788,'Meal Plan Combinations'!A$5:E$17,4,false),indirect(I$1),2,false)*D1788+vlookup(VLOOKUP(A1788,'Meal Plan Combinations'!A$5:E$17,5,false),indirect(I$1),2,false)*E1788</f>
        <v>2499.3335</v>
      </c>
      <c r="G1788" s="173">
        <f>abs(Generate!H$5-F1788)</f>
        <v>570.6665</v>
      </c>
    </row>
    <row r="1789">
      <c r="A1789" s="71" t="s">
        <v>64</v>
      </c>
      <c r="B1789" s="71">
        <v>1.5</v>
      </c>
      <c r="C1789" s="71">
        <v>1.0</v>
      </c>
      <c r="D1789" s="71">
        <v>2.0</v>
      </c>
      <c r="E1789" s="71">
        <v>3.0</v>
      </c>
      <c r="F1789" s="172">
        <f>vlookup(VLOOKUP(A1789,'Meal Plan Combinations'!A$5:E$17,2,false),indirect(I$1),2,false)*B1789+vlookup(VLOOKUP(A1789,'Meal Plan Combinations'!A$5:E$17,3,false),indirect(I$1),2,false)*C1789+vlookup(VLOOKUP(A1789,'Meal Plan Combinations'!A$5:E$17,4,false),indirect(I$1),2,false)*D1789+vlookup(VLOOKUP(A1789,'Meal Plan Combinations'!A$5:E$17,5,false),indirect(I$1),2,false)*E1789</f>
        <v>2633.1135</v>
      </c>
      <c r="G1789" s="173">
        <f>abs(Generate!H$5-F1789)</f>
        <v>436.8865</v>
      </c>
    </row>
    <row r="1790">
      <c r="A1790" s="71" t="s">
        <v>64</v>
      </c>
      <c r="B1790" s="71">
        <v>1.5</v>
      </c>
      <c r="C1790" s="71">
        <v>1.0</v>
      </c>
      <c r="D1790" s="71">
        <v>2.5</v>
      </c>
      <c r="E1790" s="71">
        <v>0.5</v>
      </c>
      <c r="F1790" s="172">
        <f>vlookup(VLOOKUP(A1790,'Meal Plan Combinations'!A$5:E$17,2,false),indirect(I$1),2,false)*B1790+vlookup(VLOOKUP(A1790,'Meal Plan Combinations'!A$5:E$17,3,false),indirect(I$1),2,false)*C1790+vlookup(VLOOKUP(A1790,'Meal Plan Combinations'!A$5:E$17,4,false),indirect(I$1),2,false)*D1790+vlookup(VLOOKUP(A1790,'Meal Plan Combinations'!A$5:E$17,5,false),indirect(I$1),2,false)*E1790</f>
        <v>2187.0585</v>
      </c>
      <c r="G1790" s="173">
        <f>abs(Generate!H$5-F1790)</f>
        <v>882.9415</v>
      </c>
    </row>
    <row r="1791">
      <c r="A1791" s="71" t="s">
        <v>64</v>
      </c>
      <c r="B1791" s="71">
        <v>1.5</v>
      </c>
      <c r="C1791" s="71">
        <v>1.0</v>
      </c>
      <c r="D1791" s="71">
        <v>2.5</v>
      </c>
      <c r="E1791" s="71">
        <v>1.0</v>
      </c>
      <c r="F1791" s="172">
        <f>vlookup(VLOOKUP(A1791,'Meal Plan Combinations'!A$5:E$17,2,false),indirect(I$1),2,false)*B1791+vlookup(VLOOKUP(A1791,'Meal Plan Combinations'!A$5:E$17,3,false),indirect(I$1),2,false)*C1791+vlookup(VLOOKUP(A1791,'Meal Plan Combinations'!A$5:E$17,4,false),indirect(I$1),2,false)*D1791+vlookup(VLOOKUP(A1791,'Meal Plan Combinations'!A$5:E$17,5,false),indirect(I$1),2,false)*E1791</f>
        <v>2320.8385</v>
      </c>
      <c r="G1791" s="173">
        <f>abs(Generate!H$5-F1791)</f>
        <v>749.1615</v>
      </c>
    </row>
    <row r="1792">
      <c r="A1792" s="71" t="s">
        <v>64</v>
      </c>
      <c r="B1792" s="71">
        <v>1.5</v>
      </c>
      <c r="C1792" s="71">
        <v>1.0</v>
      </c>
      <c r="D1792" s="71">
        <v>2.5</v>
      </c>
      <c r="E1792" s="71">
        <v>1.5</v>
      </c>
      <c r="F1792" s="172">
        <f>vlookup(VLOOKUP(A1792,'Meal Plan Combinations'!A$5:E$17,2,false),indirect(I$1),2,false)*B1792+vlookup(VLOOKUP(A1792,'Meal Plan Combinations'!A$5:E$17,3,false),indirect(I$1),2,false)*C1792+vlookup(VLOOKUP(A1792,'Meal Plan Combinations'!A$5:E$17,4,false),indirect(I$1),2,false)*D1792+vlookup(VLOOKUP(A1792,'Meal Plan Combinations'!A$5:E$17,5,false),indirect(I$1),2,false)*E1792</f>
        <v>2454.6185</v>
      </c>
      <c r="G1792" s="173">
        <f>abs(Generate!H$5-F1792)</f>
        <v>615.3815</v>
      </c>
    </row>
    <row r="1793">
      <c r="A1793" s="71" t="s">
        <v>64</v>
      </c>
      <c r="B1793" s="71">
        <v>1.5</v>
      </c>
      <c r="C1793" s="71">
        <v>1.0</v>
      </c>
      <c r="D1793" s="71">
        <v>2.5</v>
      </c>
      <c r="E1793" s="71">
        <v>2.0</v>
      </c>
      <c r="F1793" s="172">
        <f>vlookup(VLOOKUP(A1793,'Meal Plan Combinations'!A$5:E$17,2,false),indirect(I$1),2,false)*B1793+vlookup(VLOOKUP(A1793,'Meal Plan Combinations'!A$5:E$17,3,false),indirect(I$1),2,false)*C1793+vlookup(VLOOKUP(A1793,'Meal Plan Combinations'!A$5:E$17,4,false),indirect(I$1),2,false)*D1793+vlookup(VLOOKUP(A1793,'Meal Plan Combinations'!A$5:E$17,5,false),indirect(I$1),2,false)*E1793</f>
        <v>2588.3985</v>
      </c>
      <c r="G1793" s="173">
        <f>abs(Generate!H$5-F1793)</f>
        <v>481.6015</v>
      </c>
    </row>
    <row r="1794">
      <c r="A1794" s="71" t="s">
        <v>64</v>
      </c>
      <c r="B1794" s="71">
        <v>1.5</v>
      </c>
      <c r="C1794" s="71">
        <v>1.0</v>
      </c>
      <c r="D1794" s="71">
        <v>2.5</v>
      </c>
      <c r="E1794" s="71">
        <v>2.5</v>
      </c>
      <c r="F1794" s="172">
        <f>vlookup(VLOOKUP(A1794,'Meal Plan Combinations'!A$5:E$17,2,false),indirect(I$1),2,false)*B1794+vlookup(VLOOKUP(A1794,'Meal Plan Combinations'!A$5:E$17,3,false),indirect(I$1),2,false)*C1794+vlookup(VLOOKUP(A1794,'Meal Plan Combinations'!A$5:E$17,4,false),indirect(I$1),2,false)*D1794+vlookup(VLOOKUP(A1794,'Meal Plan Combinations'!A$5:E$17,5,false),indirect(I$1),2,false)*E1794</f>
        <v>2722.1785</v>
      </c>
      <c r="G1794" s="173">
        <f>abs(Generate!H$5-F1794)</f>
        <v>347.8215</v>
      </c>
    </row>
    <row r="1795">
      <c r="A1795" s="71" t="s">
        <v>64</v>
      </c>
      <c r="B1795" s="71">
        <v>1.5</v>
      </c>
      <c r="C1795" s="71">
        <v>1.0</v>
      </c>
      <c r="D1795" s="71">
        <v>2.5</v>
      </c>
      <c r="E1795" s="71">
        <v>3.0</v>
      </c>
      <c r="F1795" s="172">
        <f>vlookup(VLOOKUP(A1795,'Meal Plan Combinations'!A$5:E$17,2,false),indirect(I$1),2,false)*B1795+vlookup(VLOOKUP(A1795,'Meal Plan Combinations'!A$5:E$17,3,false),indirect(I$1),2,false)*C1795+vlookup(VLOOKUP(A1795,'Meal Plan Combinations'!A$5:E$17,4,false),indirect(I$1),2,false)*D1795+vlookup(VLOOKUP(A1795,'Meal Plan Combinations'!A$5:E$17,5,false),indirect(I$1),2,false)*E1795</f>
        <v>2855.9585</v>
      </c>
      <c r="G1795" s="173">
        <f>abs(Generate!H$5-F1795)</f>
        <v>214.0415</v>
      </c>
    </row>
    <row r="1796">
      <c r="A1796" s="71" t="s">
        <v>64</v>
      </c>
      <c r="B1796" s="71">
        <v>1.5</v>
      </c>
      <c r="C1796" s="71">
        <v>1.0</v>
      </c>
      <c r="D1796" s="71">
        <v>3.0</v>
      </c>
      <c r="E1796" s="71">
        <v>0.5</v>
      </c>
      <c r="F1796" s="172">
        <f>vlookup(VLOOKUP(A1796,'Meal Plan Combinations'!A$5:E$17,2,false),indirect(I$1),2,false)*B1796+vlookup(VLOOKUP(A1796,'Meal Plan Combinations'!A$5:E$17,3,false),indirect(I$1),2,false)*C1796+vlookup(VLOOKUP(A1796,'Meal Plan Combinations'!A$5:E$17,4,false),indirect(I$1),2,false)*D1796+vlookup(VLOOKUP(A1796,'Meal Plan Combinations'!A$5:E$17,5,false),indirect(I$1),2,false)*E1796</f>
        <v>2409.9035</v>
      </c>
      <c r="G1796" s="173">
        <f>abs(Generate!H$5-F1796)</f>
        <v>660.0965</v>
      </c>
    </row>
    <row r="1797">
      <c r="A1797" s="71" t="s">
        <v>64</v>
      </c>
      <c r="B1797" s="71">
        <v>1.5</v>
      </c>
      <c r="C1797" s="71">
        <v>1.0</v>
      </c>
      <c r="D1797" s="71">
        <v>3.0</v>
      </c>
      <c r="E1797" s="71">
        <v>1.0</v>
      </c>
      <c r="F1797" s="172">
        <f>vlookup(VLOOKUP(A1797,'Meal Plan Combinations'!A$5:E$17,2,false),indirect(I$1),2,false)*B1797+vlookup(VLOOKUP(A1797,'Meal Plan Combinations'!A$5:E$17,3,false),indirect(I$1),2,false)*C1797+vlookup(VLOOKUP(A1797,'Meal Plan Combinations'!A$5:E$17,4,false),indirect(I$1),2,false)*D1797+vlookup(VLOOKUP(A1797,'Meal Plan Combinations'!A$5:E$17,5,false),indirect(I$1),2,false)*E1797</f>
        <v>2543.6835</v>
      </c>
      <c r="G1797" s="173">
        <f>abs(Generate!H$5-F1797)</f>
        <v>526.3165</v>
      </c>
    </row>
    <row r="1798">
      <c r="A1798" s="71" t="s">
        <v>64</v>
      </c>
      <c r="B1798" s="71">
        <v>1.5</v>
      </c>
      <c r="C1798" s="71">
        <v>1.0</v>
      </c>
      <c r="D1798" s="71">
        <v>3.0</v>
      </c>
      <c r="E1798" s="71">
        <v>1.5</v>
      </c>
      <c r="F1798" s="172">
        <f>vlookup(VLOOKUP(A1798,'Meal Plan Combinations'!A$5:E$17,2,false),indirect(I$1),2,false)*B1798+vlookup(VLOOKUP(A1798,'Meal Plan Combinations'!A$5:E$17,3,false),indirect(I$1),2,false)*C1798+vlookup(VLOOKUP(A1798,'Meal Plan Combinations'!A$5:E$17,4,false),indirect(I$1),2,false)*D1798+vlookup(VLOOKUP(A1798,'Meal Plan Combinations'!A$5:E$17,5,false),indirect(I$1),2,false)*E1798</f>
        <v>2677.4635</v>
      </c>
      <c r="G1798" s="173">
        <f>abs(Generate!H$5-F1798)</f>
        <v>392.5365</v>
      </c>
    </row>
    <row r="1799">
      <c r="A1799" s="71" t="s">
        <v>64</v>
      </c>
      <c r="B1799" s="71">
        <v>1.5</v>
      </c>
      <c r="C1799" s="71">
        <v>1.0</v>
      </c>
      <c r="D1799" s="71">
        <v>3.0</v>
      </c>
      <c r="E1799" s="71">
        <v>2.0</v>
      </c>
      <c r="F1799" s="172">
        <f>vlookup(VLOOKUP(A1799,'Meal Plan Combinations'!A$5:E$17,2,false),indirect(I$1),2,false)*B1799+vlookup(VLOOKUP(A1799,'Meal Plan Combinations'!A$5:E$17,3,false),indirect(I$1),2,false)*C1799+vlookup(VLOOKUP(A1799,'Meal Plan Combinations'!A$5:E$17,4,false),indirect(I$1),2,false)*D1799+vlookup(VLOOKUP(A1799,'Meal Plan Combinations'!A$5:E$17,5,false),indirect(I$1),2,false)*E1799</f>
        <v>2811.2435</v>
      </c>
      <c r="G1799" s="173">
        <f>abs(Generate!H$5-F1799)</f>
        <v>258.7565</v>
      </c>
    </row>
    <row r="1800">
      <c r="A1800" s="71" t="s">
        <v>64</v>
      </c>
      <c r="B1800" s="71">
        <v>1.5</v>
      </c>
      <c r="C1800" s="71">
        <v>1.0</v>
      </c>
      <c r="D1800" s="71">
        <v>3.0</v>
      </c>
      <c r="E1800" s="71">
        <v>2.5</v>
      </c>
      <c r="F1800" s="172">
        <f>vlookup(VLOOKUP(A1800,'Meal Plan Combinations'!A$5:E$17,2,false),indirect(I$1),2,false)*B1800+vlookup(VLOOKUP(A1800,'Meal Plan Combinations'!A$5:E$17,3,false),indirect(I$1),2,false)*C1800+vlookup(VLOOKUP(A1800,'Meal Plan Combinations'!A$5:E$17,4,false),indirect(I$1),2,false)*D1800+vlookup(VLOOKUP(A1800,'Meal Plan Combinations'!A$5:E$17,5,false),indirect(I$1),2,false)*E1800</f>
        <v>2945.0235</v>
      </c>
      <c r="G1800" s="173">
        <f>abs(Generate!H$5-F1800)</f>
        <v>124.9765</v>
      </c>
    </row>
    <row r="1801">
      <c r="A1801" s="71" t="s">
        <v>64</v>
      </c>
      <c r="B1801" s="71">
        <v>1.5</v>
      </c>
      <c r="C1801" s="71">
        <v>1.0</v>
      </c>
      <c r="D1801" s="71">
        <v>3.0</v>
      </c>
      <c r="E1801" s="71">
        <v>3.0</v>
      </c>
      <c r="F1801" s="172">
        <f>vlookup(VLOOKUP(A1801,'Meal Plan Combinations'!A$5:E$17,2,false),indirect(I$1),2,false)*B1801+vlookup(VLOOKUP(A1801,'Meal Plan Combinations'!A$5:E$17,3,false),indirect(I$1),2,false)*C1801+vlookup(VLOOKUP(A1801,'Meal Plan Combinations'!A$5:E$17,4,false),indirect(I$1),2,false)*D1801+vlookup(VLOOKUP(A1801,'Meal Plan Combinations'!A$5:E$17,5,false),indirect(I$1),2,false)*E1801</f>
        <v>3078.8035</v>
      </c>
      <c r="G1801" s="173">
        <f>abs(Generate!H$5-F1801)</f>
        <v>8.8035</v>
      </c>
    </row>
    <row r="1802">
      <c r="A1802" s="71" t="s">
        <v>64</v>
      </c>
      <c r="B1802" s="71">
        <v>1.5</v>
      </c>
      <c r="C1802" s="71">
        <v>1.5</v>
      </c>
      <c r="D1802" s="71">
        <v>0.5</v>
      </c>
      <c r="E1802" s="71">
        <v>0.5</v>
      </c>
      <c r="F1802" s="172">
        <f>vlookup(VLOOKUP(A1802,'Meal Plan Combinations'!A$5:E$17,2,false),indirect(I$1),2,false)*B1802+vlookup(VLOOKUP(A1802,'Meal Plan Combinations'!A$5:E$17,3,false),indirect(I$1),2,false)*C1802+vlookup(VLOOKUP(A1802,'Meal Plan Combinations'!A$5:E$17,4,false),indirect(I$1),2,false)*D1802+vlookup(VLOOKUP(A1802,'Meal Plan Combinations'!A$5:E$17,5,false),indirect(I$1),2,false)*E1802</f>
        <v>1548.2835</v>
      </c>
      <c r="G1802" s="173">
        <f>abs(Generate!H$5-F1802)</f>
        <v>1521.7165</v>
      </c>
    </row>
    <row r="1803">
      <c r="A1803" s="71" t="s">
        <v>64</v>
      </c>
      <c r="B1803" s="71">
        <v>1.5</v>
      </c>
      <c r="C1803" s="71">
        <v>1.5</v>
      </c>
      <c r="D1803" s="71">
        <v>0.5</v>
      </c>
      <c r="E1803" s="71">
        <v>1.0</v>
      </c>
      <c r="F1803" s="172">
        <f>vlookup(VLOOKUP(A1803,'Meal Plan Combinations'!A$5:E$17,2,false),indirect(I$1),2,false)*B1803+vlookup(VLOOKUP(A1803,'Meal Plan Combinations'!A$5:E$17,3,false),indirect(I$1),2,false)*C1803+vlookup(VLOOKUP(A1803,'Meal Plan Combinations'!A$5:E$17,4,false),indirect(I$1),2,false)*D1803+vlookup(VLOOKUP(A1803,'Meal Plan Combinations'!A$5:E$17,5,false),indirect(I$1),2,false)*E1803</f>
        <v>1682.0635</v>
      </c>
      <c r="G1803" s="173">
        <f>abs(Generate!H$5-F1803)</f>
        <v>1387.9365</v>
      </c>
    </row>
    <row r="1804">
      <c r="A1804" s="71" t="s">
        <v>64</v>
      </c>
      <c r="B1804" s="71">
        <v>1.5</v>
      </c>
      <c r="C1804" s="71">
        <v>1.5</v>
      </c>
      <c r="D1804" s="71">
        <v>0.5</v>
      </c>
      <c r="E1804" s="71">
        <v>1.5</v>
      </c>
      <c r="F1804" s="172">
        <f>vlookup(VLOOKUP(A1804,'Meal Plan Combinations'!A$5:E$17,2,false),indirect(I$1),2,false)*B1804+vlookup(VLOOKUP(A1804,'Meal Plan Combinations'!A$5:E$17,3,false),indirect(I$1),2,false)*C1804+vlookup(VLOOKUP(A1804,'Meal Plan Combinations'!A$5:E$17,4,false),indirect(I$1),2,false)*D1804+vlookup(VLOOKUP(A1804,'Meal Plan Combinations'!A$5:E$17,5,false),indirect(I$1),2,false)*E1804</f>
        <v>1815.8435</v>
      </c>
      <c r="G1804" s="173">
        <f>abs(Generate!H$5-F1804)</f>
        <v>1254.1565</v>
      </c>
    </row>
    <row r="1805">
      <c r="A1805" s="71" t="s">
        <v>64</v>
      </c>
      <c r="B1805" s="71">
        <v>1.5</v>
      </c>
      <c r="C1805" s="71">
        <v>1.5</v>
      </c>
      <c r="D1805" s="71">
        <v>0.5</v>
      </c>
      <c r="E1805" s="71">
        <v>2.0</v>
      </c>
      <c r="F1805" s="172">
        <f>vlookup(VLOOKUP(A1805,'Meal Plan Combinations'!A$5:E$17,2,false),indirect(I$1),2,false)*B1805+vlookup(VLOOKUP(A1805,'Meal Plan Combinations'!A$5:E$17,3,false),indirect(I$1),2,false)*C1805+vlookup(VLOOKUP(A1805,'Meal Plan Combinations'!A$5:E$17,4,false),indirect(I$1),2,false)*D1805+vlookup(VLOOKUP(A1805,'Meal Plan Combinations'!A$5:E$17,5,false),indirect(I$1),2,false)*E1805</f>
        <v>1949.6235</v>
      </c>
      <c r="G1805" s="173">
        <f>abs(Generate!H$5-F1805)</f>
        <v>1120.3765</v>
      </c>
    </row>
    <row r="1806">
      <c r="A1806" s="71" t="s">
        <v>64</v>
      </c>
      <c r="B1806" s="71">
        <v>1.5</v>
      </c>
      <c r="C1806" s="71">
        <v>1.5</v>
      </c>
      <c r="D1806" s="71">
        <v>0.5</v>
      </c>
      <c r="E1806" s="71">
        <v>2.5</v>
      </c>
      <c r="F1806" s="172">
        <f>vlookup(VLOOKUP(A1806,'Meal Plan Combinations'!A$5:E$17,2,false),indirect(I$1),2,false)*B1806+vlookup(VLOOKUP(A1806,'Meal Plan Combinations'!A$5:E$17,3,false),indirect(I$1),2,false)*C1806+vlookup(VLOOKUP(A1806,'Meal Plan Combinations'!A$5:E$17,4,false),indirect(I$1),2,false)*D1806+vlookup(VLOOKUP(A1806,'Meal Plan Combinations'!A$5:E$17,5,false),indirect(I$1),2,false)*E1806</f>
        <v>2083.4035</v>
      </c>
      <c r="G1806" s="173">
        <f>abs(Generate!H$5-F1806)</f>
        <v>986.5965</v>
      </c>
    </row>
    <row r="1807">
      <c r="A1807" s="71" t="s">
        <v>64</v>
      </c>
      <c r="B1807" s="71">
        <v>1.5</v>
      </c>
      <c r="C1807" s="71">
        <v>1.5</v>
      </c>
      <c r="D1807" s="71">
        <v>0.5</v>
      </c>
      <c r="E1807" s="71">
        <v>3.0</v>
      </c>
      <c r="F1807" s="172">
        <f>vlookup(VLOOKUP(A1807,'Meal Plan Combinations'!A$5:E$17,2,false),indirect(I$1),2,false)*B1807+vlookup(VLOOKUP(A1807,'Meal Plan Combinations'!A$5:E$17,3,false),indirect(I$1),2,false)*C1807+vlookup(VLOOKUP(A1807,'Meal Plan Combinations'!A$5:E$17,4,false),indirect(I$1),2,false)*D1807+vlookup(VLOOKUP(A1807,'Meal Plan Combinations'!A$5:E$17,5,false),indirect(I$1),2,false)*E1807</f>
        <v>2217.1835</v>
      </c>
      <c r="G1807" s="173">
        <f>abs(Generate!H$5-F1807)</f>
        <v>852.8165</v>
      </c>
    </row>
    <row r="1808">
      <c r="A1808" s="71" t="s">
        <v>64</v>
      </c>
      <c r="B1808" s="71">
        <v>1.5</v>
      </c>
      <c r="C1808" s="71">
        <v>1.5</v>
      </c>
      <c r="D1808" s="71">
        <v>1.0</v>
      </c>
      <c r="E1808" s="71">
        <v>0.5</v>
      </c>
      <c r="F1808" s="172">
        <f>vlookup(VLOOKUP(A1808,'Meal Plan Combinations'!A$5:E$17,2,false),indirect(I$1),2,false)*B1808+vlookup(VLOOKUP(A1808,'Meal Plan Combinations'!A$5:E$17,3,false),indirect(I$1),2,false)*C1808+vlookup(VLOOKUP(A1808,'Meal Plan Combinations'!A$5:E$17,4,false),indirect(I$1),2,false)*D1808+vlookup(VLOOKUP(A1808,'Meal Plan Combinations'!A$5:E$17,5,false),indirect(I$1),2,false)*E1808</f>
        <v>1771.1285</v>
      </c>
      <c r="G1808" s="173">
        <f>abs(Generate!H$5-F1808)</f>
        <v>1298.8715</v>
      </c>
    </row>
    <row r="1809">
      <c r="A1809" s="71" t="s">
        <v>64</v>
      </c>
      <c r="B1809" s="71">
        <v>1.5</v>
      </c>
      <c r="C1809" s="71">
        <v>1.5</v>
      </c>
      <c r="D1809" s="71">
        <v>1.0</v>
      </c>
      <c r="E1809" s="71">
        <v>1.0</v>
      </c>
      <c r="F1809" s="172">
        <f>vlookup(VLOOKUP(A1809,'Meal Plan Combinations'!A$5:E$17,2,false),indirect(I$1),2,false)*B1809+vlookup(VLOOKUP(A1809,'Meal Plan Combinations'!A$5:E$17,3,false),indirect(I$1),2,false)*C1809+vlookup(VLOOKUP(A1809,'Meal Plan Combinations'!A$5:E$17,4,false),indirect(I$1),2,false)*D1809+vlookup(VLOOKUP(A1809,'Meal Plan Combinations'!A$5:E$17,5,false),indirect(I$1),2,false)*E1809</f>
        <v>1904.9085</v>
      </c>
      <c r="G1809" s="173">
        <f>abs(Generate!H$5-F1809)</f>
        <v>1165.0915</v>
      </c>
    </row>
    <row r="1810">
      <c r="A1810" s="71" t="s">
        <v>64</v>
      </c>
      <c r="B1810" s="71">
        <v>1.5</v>
      </c>
      <c r="C1810" s="71">
        <v>1.5</v>
      </c>
      <c r="D1810" s="71">
        <v>1.0</v>
      </c>
      <c r="E1810" s="71">
        <v>1.5</v>
      </c>
      <c r="F1810" s="172">
        <f>vlookup(VLOOKUP(A1810,'Meal Plan Combinations'!A$5:E$17,2,false),indirect(I$1),2,false)*B1810+vlookup(VLOOKUP(A1810,'Meal Plan Combinations'!A$5:E$17,3,false),indirect(I$1),2,false)*C1810+vlookup(VLOOKUP(A1810,'Meal Plan Combinations'!A$5:E$17,4,false),indirect(I$1),2,false)*D1810+vlookup(VLOOKUP(A1810,'Meal Plan Combinations'!A$5:E$17,5,false),indirect(I$1),2,false)*E1810</f>
        <v>2038.6885</v>
      </c>
      <c r="G1810" s="173">
        <f>abs(Generate!H$5-F1810)</f>
        <v>1031.3115</v>
      </c>
    </row>
    <row r="1811">
      <c r="A1811" s="71" t="s">
        <v>64</v>
      </c>
      <c r="B1811" s="71">
        <v>1.5</v>
      </c>
      <c r="C1811" s="71">
        <v>1.5</v>
      </c>
      <c r="D1811" s="71">
        <v>1.0</v>
      </c>
      <c r="E1811" s="71">
        <v>2.0</v>
      </c>
      <c r="F1811" s="172">
        <f>vlookup(VLOOKUP(A1811,'Meal Plan Combinations'!A$5:E$17,2,false),indirect(I$1),2,false)*B1811+vlookup(VLOOKUP(A1811,'Meal Plan Combinations'!A$5:E$17,3,false),indirect(I$1),2,false)*C1811+vlookup(VLOOKUP(A1811,'Meal Plan Combinations'!A$5:E$17,4,false),indirect(I$1),2,false)*D1811+vlookup(VLOOKUP(A1811,'Meal Plan Combinations'!A$5:E$17,5,false),indirect(I$1),2,false)*E1811</f>
        <v>2172.4685</v>
      </c>
      <c r="G1811" s="173">
        <f>abs(Generate!H$5-F1811)</f>
        <v>897.5315</v>
      </c>
    </row>
    <row r="1812">
      <c r="A1812" s="71" t="s">
        <v>64</v>
      </c>
      <c r="B1812" s="71">
        <v>1.5</v>
      </c>
      <c r="C1812" s="71">
        <v>1.5</v>
      </c>
      <c r="D1812" s="71">
        <v>1.0</v>
      </c>
      <c r="E1812" s="71">
        <v>2.5</v>
      </c>
      <c r="F1812" s="172">
        <f>vlookup(VLOOKUP(A1812,'Meal Plan Combinations'!A$5:E$17,2,false),indirect(I$1),2,false)*B1812+vlookup(VLOOKUP(A1812,'Meal Plan Combinations'!A$5:E$17,3,false),indirect(I$1),2,false)*C1812+vlookup(VLOOKUP(A1812,'Meal Plan Combinations'!A$5:E$17,4,false),indirect(I$1),2,false)*D1812+vlookup(VLOOKUP(A1812,'Meal Plan Combinations'!A$5:E$17,5,false),indirect(I$1),2,false)*E1812</f>
        <v>2306.2485</v>
      </c>
      <c r="G1812" s="173">
        <f>abs(Generate!H$5-F1812)</f>
        <v>763.7515</v>
      </c>
    </row>
    <row r="1813">
      <c r="A1813" s="71" t="s">
        <v>64</v>
      </c>
      <c r="B1813" s="71">
        <v>1.5</v>
      </c>
      <c r="C1813" s="71">
        <v>1.5</v>
      </c>
      <c r="D1813" s="71">
        <v>1.0</v>
      </c>
      <c r="E1813" s="71">
        <v>3.0</v>
      </c>
      <c r="F1813" s="172">
        <f>vlookup(VLOOKUP(A1813,'Meal Plan Combinations'!A$5:E$17,2,false),indirect(I$1),2,false)*B1813+vlookup(VLOOKUP(A1813,'Meal Plan Combinations'!A$5:E$17,3,false),indirect(I$1),2,false)*C1813+vlookup(VLOOKUP(A1813,'Meal Plan Combinations'!A$5:E$17,4,false),indirect(I$1),2,false)*D1813+vlookup(VLOOKUP(A1813,'Meal Plan Combinations'!A$5:E$17,5,false),indirect(I$1),2,false)*E1813</f>
        <v>2440.0285</v>
      </c>
      <c r="G1813" s="173">
        <f>abs(Generate!H$5-F1813)</f>
        <v>629.9715</v>
      </c>
    </row>
    <row r="1814">
      <c r="A1814" s="71" t="s">
        <v>64</v>
      </c>
      <c r="B1814" s="71">
        <v>1.5</v>
      </c>
      <c r="C1814" s="71">
        <v>1.5</v>
      </c>
      <c r="D1814" s="71">
        <v>1.5</v>
      </c>
      <c r="E1814" s="71">
        <v>0.5</v>
      </c>
      <c r="F1814" s="172">
        <f>vlookup(VLOOKUP(A1814,'Meal Plan Combinations'!A$5:E$17,2,false),indirect(I$1),2,false)*B1814+vlookup(VLOOKUP(A1814,'Meal Plan Combinations'!A$5:E$17,3,false),indirect(I$1),2,false)*C1814+vlookup(VLOOKUP(A1814,'Meal Plan Combinations'!A$5:E$17,4,false),indirect(I$1),2,false)*D1814+vlookup(VLOOKUP(A1814,'Meal Plan Combinations'!A$5:E$17,5,false),indirect(I$1),2,false)*E1814</f>
        <v>1993.9735</v>
      </c>
      <c r="G1814" s="173">
        <f>abs(Generate!H$5-F1814)</f>
        <v>1076.0265</v>
      </c>
    </row>
    <row r="1815">
      <c r="A1815" s="71" t="s">
        <v>64</v>
      </c>
      <c r="B1815" s="71">
        <v>1.5</v>
      </c>
      <c r="C1815" s="71">
        <v>1.5</v>
      </c>
      <c r="D1815" s="71">
        <v>1.5</v>
      </c>
      <c r="E1815" s="71">
        <v>1.0</v>
      </c>
      <c r="F1815" s="172">
        <f>vlookup(VLOOKUP(A1815,'Meal Plan Combinations'!A$5:E$17,2,false),indirect(I$1),2,false)*B1815+vlookup(VLOOKUP(A1815,'Meal Plan Combinations'!A$5:E$17,3,false),indirect(I$1),2,false)*C1815+vlookup(VLOOKUP(A1815,'Meal Plan Combinations'!A$5:E$17,4,false),indirect(I$1),2,false)*D1815+vlookup(VLOOKUP(A1815,'Meal Plan Combinations'!A$5:E$17,5,false),indirect(I$1),2,false)*E1815</f>
        <v>2127.7535</v>
      </c>
      <c r="G1815" s="173">
        <f>abs(Generate!H$5-F1815)</f>
        <v>942.2465</v>
      </c>
    </row>
    <row r="1816">
      <c r="A1816" s="71" t="s">
        <v>64</v>
      </c>
      <c r="B1816" s="71">
        <v>1.5</v>
      </c>
      <c r="C1816" s="71">
        <v>1.5</v>
      </c>
      <c r="D1816" s="71">
        <v>1.5</v>
      </c>
      <c r="E1816" s="71">
        <v>1.5</v>
      </c>
      <c r="F1816" s="172">
        <f>vlookup(VLOOKUP(A1816,'Meal Plan Combinations'!A$5:E$17,2,false),indirect(I$1),2,false)*B1816+vlookup(VLOOKUP(A1816,'Meal Plan Combinations'!A$5:E$17,3,false),indirect(I$1),2,false)*C1816+vlookup(VLOOKUP(A1816,'Meal Plan Combinations'!A$5:E$17,4,false),indirect(I$1),2,false)*D1816+vlookup(VLOOKUP(A1816,'Meal Plan Combinations'!A$5:E$17,5,false),indirect(I$1),2,false)*E1816</f>
        <v>2261.5335</v>
      </c>
      <c r="G1816" s="173">
        <f>abs(Generate!H$5-F1816)</f>
        <v>808.4665</v>
      </c>
    </row>
    <row r="1817">
      <c r="A1817" s="71" t="s">
        <v>64</v>
      </c>
      <c r="B1817" s="71">
        <v>1.5</v>
      </c>
      <c r="C1817" s="71">
        <v>1.5</v>
      </c>
      <c r="D1817" s="71">
        <v>1.5</v>
      </c>
      <c r="E1817" s="71">
        <v>2.0</v>
      </c>
      <c r="F1817" s="172">
        <f>vlookup(VLOOKUP(A1817,'Meal Plan Combinations'!A$5:E$17,2,false),indirect(I$1),2,false)*B1817+vlookup(VLOOKUP(A1817,'Meal Plan Combinations'!A$5:E$17,3,false),indirect(I$1),2,false)*C1817+vlookup(VLOOKUP(A1817,'Meal Plan Combinations'!A$5:E$17,4,false),indirect(I$1),2,false)*D1817+vlookup(VLOOKUP(A1817,'Meal Plan Combinations'!A$5:E$17,5,false),indirect(I$1),2,false)*E1817</f>
        <v>2395.3135</v>
      </c>
      <c r="G1817" s="173">
        <f>abs(Generate!H$5-F1817)</f>
        <v>674.6865</v>
      </c>
    </row>
    <row r="1818">
      <c r="A1818" s="71" t="s">
        <v>64</v>
      </c>
      <c r="B1818" s="71">
        <v>1.5</v>
      </c>
      <c r="C1818" s="71">
        <v>1.5</v>
      </c>
      <c r="D1818" s="71">
        <v>1.5</v>
      </c>
      <c r="E1818" s="71">
        <v>2.5</v>
      </c>
      <c r="F1818" s="172">
        <f>vlookup(VLOOKUP(A1818,'Meal Plan Combinations'!A$5:E$17,2,false),indirect(I$1),2,false)*B1818+vlookup(VLOOKUP(A1818,'Meal Plan Combinations'!A$5:E$17,3,false),indirect(I$1),2,false)*C1818+vlookup(VLOOKUP(A1818,'Meal Plan Combinations'!A$5:E$17,4,false),indirect(I$1),2,false)*D1818+vlookup(VLOOKUP(A1818,'Meal Plan Combinations'!A$5:E$17,5,false),indirect(I$1),2,false)*E1818</f>
        <v>2529.0935</v>
      </c>
      <c r="G1818" s="173">
        <f>abs(Generate!H$5-F1818)</f>
        <v>540.9065</v>
      </c>
    </row>
    <row r="1819">
      <c r="A1819" s="71" t="s">
        <v>64</v>
      </c>
      <c r="B1819" s="71">
        <v>1.5</v>
      </c>
      <c r="C1819" s="71">
        <v>1.5</v>
      </c>
      <c r="D1819" s="71">
        <v>1.5</v>
      </c>
      <c r="E1819" s="71">
        <v>3.0</v>
      </c>
      <c r="F1819" s="172">
        <f>vlookup(VLOOKUP(A1819,'Meal Plan Combinations'!A$5:E$17,2,false),indirect(I$1),2,false)*B1819+vlookup(VLOOKUP(A1819,'Meal Plan Combinations'!A$5:E$17,3,false),indirect(I$1),2,false)*C1819+vlookup(VLOOKUP(A1819,'Meal Plan Combinations'!A$5:E$17,4,false),indirect(I$1),2,false)*D1819+vlookup(VLOOKUP(A1819,'Meal Plan Combinations'!A$5:E$17,5,false),indirect(I$1),2,false)*E1819</f>
        <v>2662.8735</v>
      </c>
      <c r="G1819" s="173">
        <f>abs(Generate!H$5-F1819)</f>
        <v>407.1265</v>
      </c>
    </row>
    <row r="1820">
      <c r="A1820" s="71" t="s">
        <v>64</v>
      </c>
      <c r="B1820" s="71">
        <v>1.5</v>
      </c>
      <c r="C1820" s="71">
        <v>1.5</v>
      </c>
      <c r="D1820" s="71">
        <v>2.0</v>
      </c>
      <c r="E1820" s="71">
        <v>0.5</v>
      </c>
      <c r="F1820" s="172">
        <f>vlookup(VLOOKUP(A1820,'Meal Plan Combinations'!A$5:E$17,2,false),indirect(I$1),2,false)*B1820+vlookup(VLOOKUP(A1820,'Meal Plan Combinations'!A$5:E$17,3,false),indirect(I$1),2,false)*C1820+vlookup(VLOOKUP(A1820,'Meal Plan Combinations'!A$5:E$17,4,false),indirect(I$1),2,false)*D1820+vlookup(VLOOKUP(A1820,'Meal Plan Combinations'!A$5:E$17,5,false),indirect(I$1),2,false)*E1820</f>
        <v>2216.8185</v>
      </c>
      <c r="G1820" s="173">
        <f>abs(Generate!H$5-F1820)</f>
        <v>853.1815</v>
      </c>
    </row>
    <row r="1821">
      <c r="A1821" s="71" t="s">
        <v>64</v>
      </c>
      <c r="B1821" s="71">
        <v>1.5</v>
      </c>
      <c r="C1821" s="71">
        <v>1.5</v>
      </c>
      <c r="D1821" s="71">
        <v>2.0</v>
      </c>
      <c r="E1821" s="71">
        <v>1.0</v>
      </c>
      <c r="F1821" s="172">
        <f>vlookup(VLOOKUP(A1821,'Meal Plan Combinations'!A$5:E$17,2,false),indirect(I$1),2,false)*B1821+vlookup(VLOOKUP(A1821,'Meal Plan Combinations'!A$5:E$17,3,false),indirect(I$1),2,false)*C1821+vlookup(VLOOKUP(A1821,'Meal Plan Combinations'!A$5:E$17,4,false),indirect(I$1),2,false)*D1821+vlookup(VLOOKUP(A1821,'Meal Plan Combinations'!A$5:E$17,5,false),indirect(I$1),2,false)*E1821</f>
        <v>2350.5985</v>
      </c>
      <c r="G1821" s="173">
        <f>abs(Generate!H$5-F1821)</f>
        <v>719.4015</v>
      </c>
    </row>
    <row r="1822">
      <c r="A1822" s="71" t="s">
        <v>64</v>
      </c>
      <c r="B1822" s="71">
        <v>1.5</v>
      </c>
      <c r="C1822" s="71">
        <v>1.5</v>
      </c>
      <c r="D1822" s="71">
        <v>2.0</v>
      </c>
      <c r="E1822" s="71">
        <v>1.5</v>
      </c>
      <c r="F1822" s="172">
        <f>vlookup(VLOOKUP(A1822,'Meal Plan Combinations'!A$5:E$17,2,false),indirect(I$1),2,false)*B1822+vlookup(VLOOKUP(A1822,'Meal Plan Combinations'!A$5:E$17,3,false),indirect(I$1),2,false)*C1822+vlookup(VLOOKUP(A1822,'Meal Plan Combinations'!A$5:E$17,4,false),indirect(I$1),2,false)*D1822+vlookup(VLOOKUP(A1822,'Meal Plan Combinations'!A$5:E$17,5,false),indirect(I$1),2,false)*E1822</f>
        <v>2484.3785</v>
      </c>
      <c r="G1822" s="173">
        <f>abs(Generate!H$5-F1822)</f>
        <v>585.6215</v>
      </c>
    </row>
    <row r="1823">
      <c r="A1823" s="71" t="s">
        <v>64</v>
      </c>
      <c r="B1823" s="71">
        <v>1.5</v>
      </c>
      <c r="C1823" s="71">
        <v>1.5</v>
      </c>
      <c r="D1823" s="71">
        <v>2.0</v>
      </c>
      <c r="E1823" s="71">
        <v>2.0</v>
      </c>
      <c r="F1823" s="172">
        <f>vlookup(VLOOKUP(A1823,'Meal Plan Combinations'!A$5:E$17,2,false),indirect(I$1),2,false)*B1823+vlookup(VLOOKUP(A1823,'Meal Plan Combinations'!A$5:E$17,3,false),indirect(I$1),2,false)*C1823+vlookup(VLOOKUP(A1823,'Meal Plan Combinations'!A$5:E$17,4,false),indirect(I$1),2,false)*D1823+vlookup(VLOOKUP(A1823,'Meal Plan Combinations'!A$5:E$17,5,false),indirect(I$1),2,false)*E1823</f>
        <v>2618.1585</v>
      </c>
      <c r="G1823" s="173">
        <f>abs(Generate!H$5-F1823)</f>
        <v>451.8415</v>
      </c>
    </row>
    <row r="1824">
      <c r="A1824" s="71" t="s">
        <v>64</v>
      </c>
      <c r="B1824" s="71">
        <v>1.5</v>
      </c>
      <c r="C1824" s="71">
        <v>1.5</v>
      </c>
      <c r="D1824" s="71">
        <v>2.0</v>
      </c>
      <c r="E1824" s="71">
        <v>2.5</v>
      </c>
      <c r="F1824" s="172">
        <f>vlookup(VLOOKUP(A1824,'Meal Plan Combinations'!A$5:E$17,2,false),indirect(I$1),2,false)*B1824+vlookup(VLOOKUP(A1824,'Meal Plan Combinations'!A$5:E$17,3,false),indirect(I$1),2,false)*C1824+vlookup(VLOOKUP(A1824,'Meal Plan Combinations'!A$5:E$17,4,false),indirect(I$1),2,false)*D1824+vlookup(VLOOKUP(A1824,'Meal Plan Combinations'!A$5:E$17,5,false),indirect(I$1),2,false)*E1824</f>
        <v>2751.9385</v>
      </c>
      <c r="G1824" s="173">
        <f>abs(Generate!H$5-F1824)</f>
        <v>318.0615</v>
      </c>
    </row>
    <row r="1825">
      <c r="A1825" s="71" t="s">
        <v>64</v>
      </c>
      <c r="B1825" s="71">
        <v>1.5</v>
      </c>
      <c r="C1825" s="71">
        <v>1.5</v>
      </c>
      <c r="D1825" s="71">
        <v>2.0</v>
      </c>
      <c r="E1825" s="71">
        <v>3.0</v>
      </c>
      <c r="F1825" s="172">
        <f>vlookup(VLOOKUP(A1825,'Meal Plan Combinations'!A$5:E$17,2,false),indirect(I$1),2,false)*B1825+vlookup(VLOOKUP(A1825,'Meal Plan Combinations'!A$5:E$17,3,false),indirect(I$1),2,false)*C1825+vlookup(VLOOKUP(A1825,'Meal Plan Combinations'!A$5:E$17,4,false),indirect(I$1),2,false)*D1825+vlookup(VLOOKUP(A1825,'Meal Plan Combinations'!A$5:E$17,5,false),indirect(I$1),2,false)*E1825</f>
        <v>2885.7185</v>
      </c>
      <c r="G1825" s="173">
        <f>abs(Generate!H$5-F1825)</f>
        <v>184.2815</v>
      </c>
    </row>
    <row r="1826">
      <c r="A1826" s="71" t="s">
        <v>64</v>
      </c>
      <c r="B1826" s="71">
        <v>1.5</v>
      </c>
      <c r="C1826" s="71">
        <v>1.5</v>
      </c>
      <c r="D1826" s="71">
        <v>2.5</v>
      </c>
      <c r="E1826" s="71">
        <v>0.5</v>
      </c>
      <c r="F1826" s="172">
        <f>vlookup(VLOOKUP(A1826,'Meal Plan Combinations'!A$5:E$17,2,false),indirect(I$1),2,false)*B1826+vlookup(VLOOKUP(A1826,'Meal Plan Combinations'!A$5:E$17,3,false),indirect(I$1),2,false)*C1826+vlookup(VLOOKUP(A1826,'Meal Plan Combinations'!A$5:E$17,4,false),indirect(I$1),2,false)*D1826+vlookup(VLOOKUP(A1826,'Meal Plan Combinations'!A$5:E$17,5,false),indirect(I$1),2,false)*E1826</f>
        <v>2439.6635</v>
      </c>
      <c r="G1826" s="173">
        <f>abs(Generate!H$5-F1826)</f>
        <v>630.3365</v>
      </c>
    </row>
    <row r="1827">
      <c r="A1827" s="71" t="s">
        <v>64</v>
      </c>
      <c r="B1827" s="71">
        <v>1.5</v>
      </c>
      <c r="C1827" s="71">
        <v>1.5</v>
      </c>
      <c r="D1827" s="71">
        <v>2.5</v>
      </c>
      <c r="E1827" s="71">
        <v>1.0</v>
      </c>
      <c r="F1827" s="172">
        <f>vlookup(VLOOKUP(A1827,'Meal Plan Combinations'!A$5:E$17,2,false),indirect(I$1),2,false)*B1827+vlookup(VLOOKUP(A1827,'Meal Plan Combinations'!A$5:E$17,3,false),indirect(I$1),2,false)*C1827+vlookup(VLOOKUP(A1827,'Meal Plan Combinations'!A$5:E$17,4,false),indirect(I$1),2,false)*D1827+vlookup(VLOOKUP(A1827,'Meal Plan Combinations'!A$5:E$17,5,false),indirect(I$1),2,false)*E1827</f>
        <v>2573.4435</v>
      </c>
      <c r="G1827" s="173">
        <f>abs(Generate!H$5-F1827)</f>
        <v>496.5565</v>
      </c>
    </row>
    <row r="1828">
      <c r="A1828" s="71" t="s">
        <v>64</v>
      </c>
      <c r="B1828" s="71">
        <v>1.5</v>
      </c>
      <c r="C1828" s="71">
        <v>1.5</v>
      </c>
      <c r="D1828" s="71">
        <v>2.5</v>
      </c>
      <c r="E1828" s="71">
        <v>1.5</v>
      </c>
      <c r="F1828" s="172">
        <f>vlookup(VLOOKUP(A1828,'Meal Plan Combinations'!A$5:E$17,2,false),indirect(I$1),2,false)*B1828+vlookup(VLOOKUP(A1828,'Meal Plan Combinations'!A$5:E$17,3,false),indirect(I$1),2,false)*C1828+vlookup(VLOOKUP(A1828,'Meal Plan Combinations'!A$5:E$17,4,false),indirect(I$1),2,false)*D1828+vlookup(VLOOKUP(A1828,'Meal Plan Combinations'!A$5:E$17,5,false),indirect(I$1),2,false)*E1828</f>
        <v>2707.2235</v>
      </c>
      <c r="G1828" s="173">
        <f>abs(Generate!H$5-F1828)</f>
        <v>362.7765</v>
      </c>
    </row>
    <row r="1829">
      <c r="A1829" s="71" t="s">
        <v>64</v>
      </c>
      <c r="B1829" s="71">
        <v>1.5</v>
      </c>
      <c r="C1829" s="71">
        <v>1.5</v>
      </c>
      <c r="D1829" s="71">
        <v>2.5</v>
      </c>
      <c r="E1829" s="71">
        <v>2.0</v>
      </c>
      <c r="F1829" s="172">
        <f>vlookup(VLOOKUP(A1829,'Meal Plan Combinations'!A$5:E$17,2,false),indirect(I$1),2,false)*B1829+vlookup(VLOOKUP(A1829,'Meal Plan Combinations'!A$5:E$17,3,false),indirect(I$1),2,false)*C1829+vlookup(VLOOKUP(A1829,'Meal Plan Combinations'!A$5:E$17,4,false),indirect(I$1),2,false)*D1829+vlookup(VLOOKUP(A1829,'Meal Plan Combinations'!A$5:E$17,5,false),indirect(I$1),2,false)*E1829</f>
        <v>2841.0035</v>
      </c>
      <c r="G1829" s="173">
        <f>abs(Generate!H$5-F1829)</f>
        <v>228.9965</v>
      </c>
    </row>
    <row r="1830">
      <c r="A1830" s="71" t="s">
        <v>64</v>
      </c>
      <c r="B1830" s="71">
        <v>1.5</v>
      </c>
      <c r="C1830" s="71">
        <v>1.5</v>
      </c>
      <c r="D1830" s="71">
        <v>2.5</v>
      </c>
      <c r="E1830" s="71">
        <v>2.5</v>
      </c>
      <c r="F1830" s="172">
        <f>vlookup(VLOOKUP(A1830,'Meal Plan Combinations'!A$5:E$17,2,false),indirect(I$1),2,false)*B1830+vlookup(VLOOKUP(A1830,'Meal Plan Combinations'!A$5:E$17,3,false),indirect(I$1),2,false)*C1830+vlookup(VLOOKUP(A1830,'Meal Plan Combinations'!A$5:E$17,4,false),indirect(I$1),2,false)*D1830+vlookup(VLOOKUP(A1830,'Meal Plan Combinations'!A$5:E$17,5,false),indirect(I$1),2,false)*E1830</f>
        <v>2974.7835</v>
      </c>
      <c r="G1830" s="173">
        <f>abs(Generate!H$5-F1830)</f>
        <v>95.2165</v>
      </c>
    </row>
    <row r="1831">
      <c r="A1831" s="71" t="s">
        <v>64</v>
      </c>
      <c r="B1831" s="71">
        <v>1.5</v>
      </c>
      <c r="C1831" s="71">
        <v>1.5</v>
      </c>
      <c r="D1831" s="71">
        <v>2.5</v>
      </c>
      <c r="E1831" s="71">
        <v>3.0</v>
      </c>
      <c r="F1831" s="172">
        <f>vlookup(VLOOKUP(A1831,'Meal Plan Combinations'!A$5:E$17,2,false),indirect(I$1),2,false)*B1831+vlookup(VLOOKUP(A1831,'Meal Plan Combinations'!A$5:E$17,3,false),indirect(I$1),2,false)*C1831+vlookup(VLOOKUP(A1831,'Meal Plan Combinations'!A$5:E$17,4,false),indirect(I$1),2,false)*D1831+vlookup(VLOOKUP(A1831,'Meal Plan Combinations'!A$5:E$17,5,false),indirect(I$1),2,false)*E1831</f>
        <v>3108.5635</v>
      </c>
      <c r="G1831" s="173">
        <f>abs(Generate!H$5-F1831)</f>
        <v>38.5635</v>
      </c>
    </row>
    <row r="1832">
      <c r="A1832" s="71" t="s">
        <v>64</v>
      </c>
      <c r="B1832" s="71">
        <v>1.5</v>
      </c>
      <c r="C1832" s="71">
        <v>1.5</v>
      </c>
      <c r="D1832" s="71">
        <v>3.0</v>
      </c>
      <c r="E1832" s="71">
        <v>0.5</v>
      </c>
      <c r="F1832" s="172">
        <f>vlookup(VLOOKUP(A1832,'Meal Plan Combinations'!A$5:E$17,2,false),indirect(I$1),2,false)*B1832+vlookup(VLOOKUP(A1832,'Meal Plan Combinations'!A$5:E$17,3,false),indirect(I$1),2,false)*C1832+vlookup(VLOOKUP(A1832,'Meal Plan Combinations'!A$5:E$17,4,false),indirect(I$1),2,false)*D1832+vlookup(VLOOKUP(A1832,'Meal Plan Combinations'!A$5:E$17,5,false),indirect(I$1),2,false)*E1832</f>
        <v>2662.5085</v>
      </c>
      <c r="G1832" s="173">
        <f>abs(Generate!H$5-F1832)</f>
        <v>407.4915</v>
      </c>
    </row>
    <row r="1833">
      <c r="A1833" s="71" t="s">
        <v>64</v>
      </c>
      <c r="B1833" s="71">
        <v>1.5</v>
      </c>
      <c r="C1833" s="71">
        <v>1.5</v>
      </c>
      <c r="D1833" s="71">
        <v>3.0</v>
      </c>
      <c r="E1833" s="71">
        <v>1.0</v>
      </c>
      <c r="F1833" s="172">
        <f>vlookup(VLOOKUP(A1833,'Meal Plan Combinations'!A$5:E$17,2,false),indirect(I$1),2,false)*B1833+vlookup(VLOOKUP(A1833,'Meal Plan Combinations'!A$5:E$17,3,false),indirect(I$1),2,false)*C1833+vlookup(VLOOKUP(A1833,'Meal Plan Combinations'!A$5:E$17,4,false),indirect(I$1),2,false)*D1833+vlookup(VLOOKUP(A1833,'Meal Plan Combinations'!A$5:E$17,5,false),indirect(I$1),2,false)*E1833</f>
        <v>2796.2885</v>
      </c>
      <c r="G1833" s="173">
        <f>abs(Generate!H$5-F1833)</f>
        <v>273.7115</v>
      </c>
    </row>
    <row r="1834">
      <c r="A1834" s="71" t="s">
        <v>64</v>
      </c>
      <c r="B1834" s="71">
        <v>1.5</v>
      </c>
      <c r="C1834" s="71">
        <v>1.5</v>
      </c>
      <c r="D1834" s="71">
        <v>3.0</v>
      </c>
      <c r="E1834" s="71">
        <v>1.5</v>
      </c>
      <c r="F1834" s="172">
        <f>vlookup(VLOOKUP(A1834,'Meal Plan Combinations'!A$5:E$17,2,false),indirect(I$1),2,false)*B1834+vlookup(VLOOKUP(A1834,'Meal Plan Combinations'!A$5:E$17,3,false),indirect(I$1),2,false)*C1834+vlookup(VLOOKUP(A1834,'Meal Plan Combinations'!A$5:E$17,4,false),indirect(I$1),2,false)*D1834+vlookup(VLOOKUP(A1834,'Meal Plan Combinations'!A$5:E$17,5,false),indirect(I$1),2,false)*E1834</f>
        <v>2930.0685</v>
      </c>
      <c r="G1834" s="173">
        <f>abs(Generate!H$5-F1834)</f>
        <v>139.9315</v>
      </c>
    </row>
    <row r="1835">
      <c r="A1835" s="71" t="s">
        <v>64</v>
      </c>
      <c r="B1835" s="71">
        <v>1.5</v>
      </c>
      <c r="C1835" s="71">
        <v>1.5</v>
      </c>
      <c r="D1835" s="71">
        <v>3.0</v>
      </c>
      <c r="E1835" s="71">
        <v>2.0</v>
      </c>
      <c r="F1835" s="172">
        <f>vlookup(VLOOKUP(A1835,'Meal Plan Combinations'!A$5:E$17,2,false),indirect(I$1),2,false)*B1835+vlookup(VLOOKUP(A1835,'Meal Plan Combinations'!A$5:E$17,3,false),indirect(I$1),2,false)*C1835+vlookup(VLOOKUP(A1835,'Meal Plan Combinations'!A$5:E$17,4,false),indirect(I$1),2,false)*D1835+vlookup(VLOOKUP(A1835,'Meal Plan Combinations'!A$5:E$17,5,false),indirect(I$1),2,false)*E1835</f>
        <v>3063.8485</v>
      </c>
      <c r="G1835" s="173">
        <f>abs(Generate!H$5-F1835)</f>
        <v>6.1515</v>
      </c>
    </row>
    <row r="1836">
      <c r="A1836" s="71" t="s">
        <v>64</v>
      </c>
      <c r="B1836" s="71">
        <v>1.5</v>
      </c>
      <c r="C1836" s="71">
        <v>1.5</v>
      </c>
      <c r="D1836" s="71">
        <v>3.0</v>
      </c>
      <c r="E1836" s="71">
        <v>2.5</v>
      </c>
      <c r="F1836" s="172">
        <f>vlookup(VLOOKUP(A1836,'Meal Plan Combinations'!A$5:E$17,2,false),indirect(I$1),2,false)*B1836+vlookup(VLOOKUP(A1836,'Meal Plan Combinations'!A$5:E$17,3,false),indirect(I$1),2,false)*C1836+vlookup(VLOOKUP(A1836,'Meal Plan Combinations'!A$5:E$17,4,false),indirect(I$1),2,false)*D1836+vlookup(VLOOKUP(A1836,'Meal Plan Combinations'!A$5:E$17,5,false),indirect(I$1),2,false)*E1836</f>
        <v>3197.6285</v>
      </c>
      <c r="G1836" s="173">
        <f>abs(Generate!H$5-F1836)</f>
        <v>127.6285</v>
      </c>
    </row>
    <row r="1837">
      <c r="A1837" s="71" t="s">
        <v>64</v>
      </c>
      <c r="B1837" s="71">
        <v>1.5</v>
      </c>
      <c r="C1837" s="71">
        <v>1.5</v>
      </c>
      <c r="D1837" s="71">
        <v>3.0</v>
      </c>
      <c r="E1837" s="71">
        <v>3.0</v>
      </c>
      <c r="F1837" s="172">
        <f>vlookup(VLOOKUP(A1837,'Meal Plan Combinations'!A$5:E$17,2,false),indirect(I$1),2,false)*B1837+vlookup(VLOOKUP(A1837,'Meal Plan Combinations'!A$5:E$17,3,false),indirect(I$1),2,false)*C1837+vlookup(VLOOKUP(A1837,'Meal Plan Combinations'!A$5:E$17,4,false),indirect(I$1),2,false)*D1837+vlookup(VLOOKUP(A1837,'Meal Plan Combinations'!A$5:E$17,5,false),indirect(I$1),2,false)*E1837</f>
        <v>3331.4085</v>
      </c>
      <c r="G1837" s="173">
        <f>abs(Generate!H$5-F1837)</f>
        <v>261.4085</v>
      </c>
    </row>
    <row r="1838">
      <c r="A1838" s="71" t="s">
        <v>64</v>
      </c>
      <c r="B1838" s="71">
        <v>1.5</v>
      </c>
      <c r="C1838" s="71">
        <v>2.0</v>
      </c>
      <c r="D1838" s="71">
        <v>0.5</v>
      </c>
      <c r="E1838" s="71">
        <v>0.5</v>
      </c>
      <c r="F1838" s="172">
        <f>vlookup(VLOOKUP(A1838,'Meal Plan Combinations'!A$5:E$17,2,false),indirect(I$1),2,false)*B1838+vlookup(VLOOKUP(A1838,'Meal Plan Combinations'!A$5:E$17,3,false),indirect(I$1),2,false)*C1838+vlookup(VLOOKUP(A1838,'Meal Plan Combinations'!A$5:E$17,4,false),indirect(I$1),2,false)*D1838+vlookup(VLOOKUP(A1838,'Meal Plan Combinations'!A$5:E$17,5,false),indirect(I$1),2,false)*E1838</f>
        <v>1800.8885</v>
      </c>
      <c r="G1838" s="173">
        <f>abs(Generate!H$5-F1838)</f>
        <v>1269.1115</v>
      </c>
    </row>
    <row r="1839">
      <c r="A1839" s="71" t="s">
        <v>64</v>
      </c>
      <c r="B1839" s="71">
        <v>1.5</v>
      </c>
      <c r="C1839" s="71">
        <v>2.0</v>
      </c>
      <c r="D1839" s="71">
        <v>0.5</v>
      </c>
      <c r="E1839" s="71">
        <v>1.0</v>
      </c>
      <c r="F1839" s="172">
        <f>vlookup(VLOOKUP(A1839,'Meal Plan Combinations'!A$5:E$17,2,false),indirect(I$1),2,false)*B1839+vlookup(VLOOKUP(A1839,'Meal Plan Combinations'!A$5:E$17,3,false),indirect(I$1),2,false)*C1839+vlookup(VLOOKUP(A1839,'Meal Plan Combinations'!A$5:E$17,4,false),indirect(I$1),2,false)*D1839+vlookup(VLOOKUP(A1839,'Meal Plan Combinations'!A$5:E$17,5,false),indirect(I$1),2,false)*E1839</f>
        <v>1934.6685</v>
      </c>
      <c r="G1839" s="173">
        <f>abs(Generate!H$5-F1839)</f>
        <v>1135.3315</v>
      </c>
    </row>
    <row r="1840">
      <c r="A1840" s="71" t="s">
        <v>64</v>
      </c>
      <c r="B1840" s="71">
        <v>1.5</v>
      </c>
      <c r="C1840" s="71">
        <v>2.0</v>
      </c>
      <c r="D1840" s="71">
        <v>0.5</v>
      </c>
      <c r="E1840" s="71">
        <v>1.5</v>
      </c>
      <c r="F1840" s="172">
        <f>vlookup(VLOOKUP(A1840,'Meal Plan Combinations'!A$5:E$17,2,false),indirect(I$1),2,false)*B1840+vlookup(VLOOKUP(A1840,'Meal Plan Combinations'!A$5:E$17,3,false),indirect(I$1),2,false)*C1840+vlookup(VLOOKUP(A1840,'Meal Plan Combinations'!A$5:E$17,4,false),indirect(I$1),2,false)*D1840+vlookup(VLOOKUP(A1840,'Meal Plan Combinations'!A$5:E$17,5,false),indirect(I$1),2,false)*E1840</f>
        <v>2068.4485</v>
      </c>
      <c r="G1840" s="173">
        <f>abs(Generate!H$5-F1840)</f>
        <v>1001.5515</v>
      </c>
    </row>
    <row r="1841">
      <c r="A1841" s="71" t="s">
        <v>64</v>
      </c>
      <c r="B1841" s="71">
        <v>1.5</v>
      </c>
      <c r="C1841" s="71">
        <v>2.0</v>
      </c>
      <c r="D1841" s="71">
        <v>0.5</v>
      </c>
      <c r="E1841" s="71">
        <v>2.0</v>
      </c>
      <c r="F1841" s="172">
        <f>vlookup(VLOOKUP(A1841,'Meal Plan Combinations'!A$5:E$17,2,false),indirect(I$1),2,false)*B1841+vlookup(VLOOKUP(A1841,'Meal Plan Combinations'!A$5:E$17,3,false),indirect(I$1),2,false)*C1841+vlookup(VLOOKUP(A1841,'Meal Plan Combinations'!A$5:E$17,4,false),indirect(I$1),2,false)*D1841+vlookup(VLOOKUP(A1841,'Meal Plan Combinations'!A$5:E$17,5,false),indirect(I$1),2,false)*E1841</f>
        <v>2202.2285</v>
      </c>
      <c r="G1841" s="173">
        <f>abs(Generate!H$5-F1841)</f>
        <v>867.7715</v>
      </c>
    </row>
    <row r="1842">
      <c r="A1842" s="71" t="s">
        <v>64</v>
      </c>
      <c r="B1842" s="71">
        <v>1.5</v>
      </c>
      <c r="C1842" s="71">
        <v>2.0</v>
      </c>
      <c r="D1842" s="71">
        <v>0.5</v>
      </c>
      <c r="E1842" s="71">
        <v>2.5</v>
      </c>
      <c r="F1842" s="172">
        <f>vlookup(VLOOKUP(A1842,'Meal Plan Combinations'!A$5:E$17,2,false),indirect(I$1),2,false)*B1842+vlookup(VLOOKUP(A1842,'Meal Plan Combinations'!A$5:E$17,3,false),indirect(I$1),2,false)*C1842+vlookup(VLOOKUP(A1842,'Meal Plan Combinations'!A$5:E$17,4,false),indirect(I$1),2,false)*D1842+vlookup(VLOOKUP(A1842,'Meal Plan Combinations'!A$5:E$17,5,false),indirect(I$1),2,false)*E1842</f>
        <v>2336.0085</v>
      </c>
      <c r="G1842" s="173">
        <f>abs(Generate!H$5-F1842)</f>
        <v>733.9915</v>
      </c>
    </row>
    <row r="1843">
      <c r="A1843" s="71" t="s">
        <v>64</v>
      </c>
      <c r="B1843" s="71">
        <v>1.5</v>
      </c>
      <c r="C1843" s="71">
        <v>2.0</v>
      </c>
      <c r="D1843" s="71">
        <v>0.5</v>
      </c>
      <c r="E1843" s="71">
        <v>3.0</v>
      </c>
      <c r="F1843" s="172">
        <f>vlookup(VLOOKUP(A1843,'Meal Plan Combinations'!A$5:E$17,2,false),indirect(I$1),2,false)*B1843+vlookup(VLOOKUP(A1843,'Meal Plan Combinations'!A$5:E$17,3,false),indirect(I$1),2,false)*C1843+vlookup(VLOOKUP(A1843,'Meal Plan Combinations'!A$5:E$17,4,false),indirect(I$1),2,false)*D1843+vlookup(VLOOKUP(A1843,'Meal Plan Combinations'!A$5:E$17,5,false),indirect(I$1),2,false)*E1843</f>
        <v>2469.7885</v>
      </c>
      <c r="G1843" s="173">
        <f>abs(Generate!H$5-F1843)</f>
        <v>600.2115</v>
      </c>
    </row>
    <row r="1844">
      <c r="A1844" s="71" t="s">
        <v>64</v>
      </c>
      <c r="B1844" s="71">
        <v>1.5</v>
      </c>
      <c r="C1844" s="71">
        <v>2.0</v>
      </c>
      <c r="D1844" s="71">
        <v>1.0</v>
      </c>
      <c r="E1844" s="71">
        <v>0.5</v>
      </c>
      <c r="F1844" s="172">
        <f>vlookup(VLOOKUP(A1844,'Meal Plan Combinations'!A$5:E$17,2,false),indirect(I$1),2,false)*B1844+vlookup(VLOOKUP(A1844,'Meal Plan Combinations'!A$5:E$17,3,false),indirect(I$1),2,false)*C1844+vlookup(VLOOKUP(A1844,'Meal Plan Combinations'!A$5:E$17,4,false),indirect(I$1),2,false)*D1844+vlookup(VLOOKUP(A1844,'Meal Plan Combinations'!A$5:E$17,5,false),indirect(I$1),2,false)*E1844</f>
        <v>2023.7335</v>
      </c>
      <c r="G1844" s="173">
        <f>abs(Generate!H$5-F1844)</f>
        <v>1046.2665</v>
      </c>
    </row>
    <row r="1845">
      <c r="A1845" s="71" t="s">
        <v>64</v>
      </c>
      <c r="B1845" s="71">
        <v>1.5</v>
      </c>
      <c r="C1845" s="71">
        <v>2.0</v>
      </c>
      <c r="D1845" s="71">
        <v>1.0</v>
      </c>
      <c r="E1845" s="71">
        <v>1.0</v>
      </c>
      <c r="F1845" s="172">
        <f>vlookup(VLOOKUP(A1845,'Meal Plan Combinations'!A$5:E$17,2,false),indirect(I$1),2,false)*B1845+vlookup(VLOOKUP(A1845,'Meal Plan Combinations'!A$5:E$17,3,false),indirect(I$1),2,false)*C1845+vlookup(VLOOKUP(A1845,'Meal Plan Combinations'!A$5:E$17,4,false),indirect(I$1),2,false)*D1845+vlookup(VLOOKUP(A1845,'Meal Plan Combinations'!A$5:E$17,5,false),indirect(I$1),2,false)*E1845</f>
        <v>2157.5135</v>
      </c>
      <c r="G1845" s="173">
        <f>abs(Generate!H$5-F1845)</f>
        <v>912.4865</v>
      </c>
    </row>
    <row r="1846">
      <c r="A1846" s="71" t="s">
        <v>64</v>
      </c>
      <c r="B1846" s="71">
        <v>1.5</v>
      </c>
      <c r="C1846" s="71">
        <v>2.0</v>
      </c>
      <c r="D1846" s="71">
        <v>1.0</v>
      </c>
      <c r="E1846" s="71">
        <v>1.5</v>
      </c>
      <c r="F1846" s="172">
        <f>vlookup(VLOOKUP(A1846,'Meal Plan Combinations'!A$5:E$17,2,false),indirect(I$1),2,false)*B1846+vlookup(VLOOKUP(A1846,'Meal Plan Combinations'!A$5:E$17,3,false),indirect(I$1),2,false)*C1846+vlookup(VLOOKUP(A1846,'Meal Plan Combinations'!A$5:E$17,4,false),indirect(I$1),2,false)*D1846+vlookup(VLOOKUP(A1846,'Meal Plan Combinations'!A$5:E$17,5,false),indirect(I$1),2,false)*E1846</f>
        <v>2291.2935</v>
      </c>
      <c r="G1846" s="173">
        <f>abs(Generate!H$5-F1846)</f>
        <v>778.7065</v>
      </c>
    </row>
    <row r="1847">
      <c r="A1847" s="71" t="s">
        <v>64</v>
      </c>
      <c r="B1847" s="71">
        <v>1.5</v>
      </c>
      <c r="C1847" s="71">
        <v>2.0</v>
      </c>
      <c r="D1847" s="71">
        <v>1.0</v>
      </c>
      <c r="E1847" s="71">
        <v>2.0</v>
      </c>
      <c r="F1847" s="172">
        <f>vlookup(VLOOKUP(A1847,'Meal Plan Combinations'!A$5:E$17,2,false),indirect(I$1),2,false)*B1847+vlookup(VLOOKUP(A1847,'Meal Plan Combinations'!A$5:E$17,3,false),indirect(I$1),2,false)*C1847+vlookup(VLOOKUP(A1847,'Meal Plan Combinations'!A$5:E$17,4,false),indirect(I$1),2,false)*D1847+vlookup(VLOOKUP(A1847,'Meal Plan Combinations'!A$5:E$17,5,false),indirect(I$1),2,false)*E1847</f>
        <v>2425.0735</v>
      </c>
      <c r="G1847" s="173">
        <f>abs(Generate!H$5-F1847)</f>
        <v>644.9265</v>
      </c>
    </row>
    <row r="1848">
      <c r="A1848" s="71" t="s">
        <v>64</v>
      </c>
      <c r="B1848" s="71">
        <v>1.5</v>
      </c>
      <c r="C1848" s="71">
        <v>2.0</v>
      </c>
      <c r="D1848" s="71">
        <v>1.0</v>
      </c>
      <c r="E1848" s="71">
        <v>2.5</v>
      </c>
      <c r="F1848" s="172">
        <f>vlookup(VLOOKUP(A1848,'Meal Plan Combinations'!A$5:E$17,2,false),indirect(I$1),2,false)*B1848+vlookup(VLOOKUP(A1848,'Meal Plan Combinations'!A$5:E$17,3,false),indirect(I$1),2,false)*C1848+vlookup(VLOOKUP(A1848,'Meal Plan Combinations'!A$5:E$17,4,false),indirect(I$1),2,false)*D1848+vlookup(VLOOKUP(A1848,'Meal Plan Combinations'!A$5:E$17,5,false),indirect(I$1),2,false)*E1848</f>
        <v>2558.8535</v>
      </c>
      <c r="G1848" s="173">
        <f>abs(Generate!H$5-F1848)</f>
        <v>511.1465</v>
      </c>
    </row>
    <row r="1849">
      <c r="A1849" s="71" t="s">
        <v>64</v>
      </c>
      <c r="B1849" s="71">
        <v>1.5</v>
      </c>
      <c r="C1849" s="71">
        <v>2.0</v>
      </c>
      <c r="D1849" s="71">
        <v>1.0</v>
      </c>
      <c r="E1849" s="71">
        <v>3.0</v>
      </c>
      <c r="F1849" s="172">
        <f>vlookup(VLOOKUP(A1849,'Meal Plan Combinations'!A$5:E$17,2,false),indirect(I$1),2,false)*B1849+vlookup(VLOOKUP(A1849,'Meal Plan Combinations'!A$5:E$17,3,false),indirect(I$1),2,false)*C1849+vlookup(VLOOKUP(A1849,'Meal Plan Combinations'!A$5:E$17,4,false),indirect(I$1),2,false)*D1849+vlookup(VLOOKUP(A1849,'Meal Plan Combinations'!A$5:E$17,5,false),indirect(I$1),2,false)*E1849</f>
        <v>2692.6335</v>
      </c>
      <c r="G1849" s="173">
        <f>abs(Generate!H$5-F1849)</f>
        <v>377.3665</v>
      </c>
    </row>
    <row r="1850">
      <c r="A1850" s="71" t="s">
        <v>64</v>
      </c>
      <c r="B1850" s="71">
        <v>1.5</v>
      </c>
      <c r="C1850" s="71">
        <v>2.0</v>
      </c>
      <c r="D1850" s="71">
        <v>1.5</v>
      </c>
      <c r="E1850" s="71">
        <v>0.5</v>
      </c>
      <c r="F1850" s="172">
        <f>vlookup(VLOOKUP(A1850,'Meal Plan Combinations'!A$5:E$17,2,false),indirect(I$1),2,false)*B1850+vlookup(VLOOKUP(A1850,'Meal Plan Combinations'!A$5:E$17,3,false),indirect(I$1),2,false)*C1850+vlookup(VLOOKUP(A1850,'Meal Plan Combinations'!A$5:E$17,4,false),indirect(I$1),2,false)*D1850+vlookup(VLOOKUP(A1850,'Meal Plan Combinations'!A$5:E$17,5,false),indirect(I$1),2,false)*E1850</f>
        <v>2246.5785</v>
      </c>
      <c r="G1850" s="173">
        <f>abs(Generate!H$5-F1850)</f>
        <v>823.4215</v>
      </c>
    </row>
    <row r="1851">
      <c r="A1851" s="71" t="s">
        <v>64</v>
      </c>
      <c r="B1851" s="71">
        <v>1.5</v>
      </c>
      <c r="C1851" s="71">
        <v>2.0</v>
      </c>
      <c r="D1851" s="71">
        <v>1.5</v>
      </c>
      <c r="E1851" s="71">
        <v>1.0</v>
      </c>
      <c r="F1851" s="172">
        <f>vlookup(VLOOKUP(A1851,'Meal Plan Combinations'!A$5:E$17,2,false),indirect(I$1),2,false)*B1851+vlookup(VLOOKUP(A1851,'Meal Plan Combinations'!A$5:E$17,3,false),indirect(I$1),2,false)*C1851+vlookup(VLOOKUP(A1851,'Meal Plan Combinations'!A$5:E$17,4,false),indirect(I$1),2,false)*D1851+vlookup(VLOOKUP(A1851,'Meal Plan Combinations'!A$5:E$17,5,false),indirect(I$1),2,false)*E1851</f>
        <v>2380.3585</v>
      </c>
      <c r="G1851" s="173">
        <f>abs(Generate!H$5-F1851)</f>
        <v>689.6415</v>
      </c>
    </row>
    <row r="1852">
      <c r="A1852" s="71" t="s">
        <v>64</v>
      </c>
      <c r="B1852" s="71">
        <v>1.5</v>
      </c>
      <c r="C1852" s="71">
        <v>2.0</v>
      </c>
      <c r="D1852" s="71">
        <v>1.5</v>
      </c>
      <c r="E1852" s="71">
        <v>1.5</v>
      </c>
      <c r="F1852" s="172">
        <f>vlookup(VLOOKUP(A1852,'Meal Plan Combinations'!A$5:E$17,2,false),indirect(I$1),2,false)*B1852+vlookup(VLOOKUP(A1852,'Meal Plan Combinations'!A$5:E$17,3,false),indirect(I$1),2,false)*C1852+vlookup(VLOOKUP(A1852,'Meal Plan Combinations'!A$5:E$17,4,false),indirect(I$1),2,false)*D1852+vlookup(VLOOKUP(A1852,'Meal Plan Combinations'!A$5:E$17,5,false),indirect(I$1),2,false)*E1852</f>
        <v>2514.1385</v>
      </c>
      <c r="G1852" s="173">
        <f>abs(Generate!H$5-F1852)</f>
        <v>555.8615</v>
      </c>
    </row>
    <row r="1853">
      <c r="A1853" s="71" t="s">
        <v>64</v>
      </c>
      <c r="B1853" s="71">
        <v>1.5</v>
      </c>
      <c r="C1853" s="71">
        <v>2.0</v>
      </c>
      <c r="D1853" s="71">
        <v>1.5</v>
      </c>
      <c r="E1853" s="71">
        <v>2.0</v>
      </c>
      <c r="F1853" s="172">
        <f>vlookup(VLOOKUP(A1853,'Meal Plan Combinations'!A$5:E$17,2,false),indirect(I$1),2,false)*B1853+vlookup(VLOOKUP(A1853,'Meal Plan Combinations'!A$5:E$17,3,false),indirect(I$1),2,false)*C1853+vlookup(VLOOKUP(A1853,'Meal Plan Combinations'!A$5:E$17,4,false),indirect(I$1),2,false)*D1853+vlookup(VLOOKUP(A1853,'Meal Plan Combinations'!A$5:E$17,5,false),indirect(I$1),2,false)*E1853</f>
        <v>2647.9185</v>
      </c>
      <c r="G1853" s="173">
        <f>abs(Generate!H$5-F1853)</f>
        <v>422.0815</v>
      </c>
    </row>
    <row r="1854">
      <c r="A1854" s="71" t="s">
        <v>64</v>
      </c>
      <c r="B1854" s="71">
        <v>1.5</v>
      </c>
      <c r="C1854" s="71">
        <v>2.0</v>
      </c>
      <c r="D1854" s="71">
        <v>1.5</v>
      </c>
      <c r="E1854" s="71">
        <v>2.5</v>
      </c>
      <c r="F1854" s="172">
        <f>vlookup(VLOOKUP(A1854,'Meal Plan Combinations'!A$5:E$17,2,false),indirect(I$1),2,false)*B1854+vlookup(VLOOKUP(A1854,'Meal Plan Combinations'!A$5:E$17,3,false),indirect(I$1),2,false)*C1854+vlookup(VLOOKUP(A1854,'Meal Plan Combinations'!A$5:E$17,4,false),indirect(I$1),2,false)*D1854+vlookup(VLOOKUP(A1854,'Meal Plan Combinations'!A$5:E$17,5,false),indirect(I$1),2,false)*E1854</f>
        <v>2781.6985</v>
      </c>
      <c r="G1854" s="173">
        <f>abs(Generate!H$5-F1854)</f>
        <v>288.3015</v>
      </c>
    </row>
    <row r="1855">
      <c r="A1855" s="71" t="s">
        <v>64</v>
      </c>
      <c r="B1855" s="71">
        <v>1.5</v>
      </c>
      <c r="C1855" s="71">
        <v>2.0</v>
      </c>
      <c r="D1855" s="71">
        <v>1.5</v>
      </c>
      <c r="E1855" s="71">
        <v>3.0</v>
      </c>
      <c r="F1855" s="172">
        <f>vlookup(VLOOKUP(A1855,'Meal Plan Combinations'!A$5:E$17,2,false),indirect(I$1),2,false)*B1855+vlookup(VLOOKUP(A1855,'Meal Plan Combinations'!A$5:E$17,3,false),indirect(I$1),2,false)*C1855+vlookup(VLOOKUP(A1855,'Meal Plan Combinations'!A$5:E$17,4,false),indirect(I$1),2,false)*D1855+vlookup(VLOOKUP(A1855,'Meal Plan Combinations'!A$5:E$17,5,false),indirect(I$1),2,false)*E1855</f>
        <v>2915.4785</v>
      </c>
      <c r="G1855" s="173">
        <f>abs(Generate!H$5-F1855)</f>
        <v>154.5215</v>
      </c>
    </row>
    <row r="1856">
      <c r="A1856" s="71" t="s">
        <v>64</v>
      </c>
      <c r="B1856" s="71">
        <v>1.5</v>
      </c>
      <c r="C1856" s="71">
        <v>2.0</v>
      </c>
      <c r="D1856" s="71">
        <v>2.0</v>
      </c>
      <c r="E1856" s="71">
        <v>0.5</v>
      </c>
      <c r="F1856" s="172">
        <f>vlookup(VLOOKUP(A1856,'Meal Plan Combinations'!A$5:E$17,2,false),indirect(I$1),2,false)*B1856+vlookup(VLOOKUP(A1856,'Meal Plan Combinations'!A$5:E$17,3,false),indirect(I$1),2,false)*C1856+vlookup(VLOOKUP(A1856,'Meal Plan Combinations'!A$5:E$17,4,false),indirect(I$1),2,false)*D1856+vlookup(VLOOKUP(A1856,'Meal Plan Combinations'!A$5:E$17,5,false),indirect(I$1),2,false)*E1856</f>
        <v>2469.4235</v>
      </c>
      <c r="G1856" s="173">
        <f>abs(Generate!H$5-F1856)</f>
        <v>600.5765</v>
      </c>
    </row>
    <row r="1857">
      <c r="A1857" s="71" t="s">
        <v>64</v>
      </c>
      <c r="B1857" s="71">
        <v>1.5</v>
      </c>
      <c r="C1857" s="71">
        <v>2.0</v>
      </c>
      <c r="D1857" s="71">
        <v>2.0</v>
      </c>
      <c r="E1857" s="71">
        <v>1.0</v>
      </c>
      <c r="F1857" s="172">
        <f>vlookup(VLOOKUP(A1857,'Meal Plan Combinations'!A$5:E$17,2,false),indirect(I$1),2,false)*B1857+vlookup(VLOOKUP(A1857,'Meal Plan Combinations'!A$5:E$17,3,false),indirect(I$1),2,false)*C1857+vlookup(VLOOKUP(A1857,'Meal Plan Combinations'!A$5:E$17,4,false),indirect(I$1),2,false)*D1857+vlookup(VLOOKUP(A1857,'Meal Plan Combinations'!A$5:E$17,5,false),indirect(I$1),2,false)*E1857</f>
        <v>2603.2035</v>
      </c>
      <c r="G1857" s="173">
        <f>abs(Generate!H$5-F1857)</f>
        <v>466.7965</v>
      </c>
    </row>
    <row r="1858">
      <c r="A1858" s="71" t="s">
        <v>64</v>
      </c>
      <c r="B1858" s="71">
        <v>1.5</v>
      </c>
      <c r="C1858" s="71">
        <v>2.0</v>
      </c>
      <c r="D1858" s="71">
        <v>2.0</v>
      </c>
      <c r="E1858" s="71">
        <v>1.5</v>
      </c>
      <c r="F1858" s="172">
        <f>vlookup(VLOOKUP(A1858,'Meal Plan Combinations'!A$5:E$17,2,false),indirect(I$1),2,false)*B1858+vlookup(VLOOKUP(A1858,'Meal Plan Combinations'!A$5:E$17,3,false),indirect(I$1),2,false)*C1858+vlookup(VLOOKUP(A1858,'Meal Plan Combinations'!A$5:E$17,4,false),indirect(I$1),2,false)*D1858+vlookup(VLOOKUP(A1858,'Meal Plan Combinations'!A$5:E$17,5,false),indirect(I$1),2,false)*E1858</f>
        <v>2736.9835</v>
      </c>
      <c r="G1858" s="173">
        <f>abs(Generate!H$5-F1858)</f>
        <v>333.0165</v>
      </c>
    </row>
    <row r="1859">
      <c r="A1859" s="71" t="s">
        <v>64</v>
      </c>
      <c r="B1859" s="71">
        <v>1.5</v>
      </c>
      <c r="C1859" s="71">
        <v>2.0</v>
      </c>
      <c r="D1859" s="71">
        <v>2.0</v>
      </c>
      <c r="E1859" s="71">
        <v>2.0</v>
      </c>
      <c r="F1859" s="172">
        <f>vlookup(VLOOKUP(A1859,'Meal Plan Combinations'!A$5:E$17,2,false),indirect(I$1),2,false)*B1859+vlookup(VLOOKUP(A1859,'Meal Plan Combinations'!A$5:E$17,3,false),indirect(I$1),2,false)*C1859+vlookup(VLOOKUP(A1859,'Meal Plan Combinations'!A$5:E$17,4,false),indirect(I$1),2,false)*D1859+vlookup(VLOOKUP(A1859,'Meal Plan Combinations'!A$5:E$17,5,false),indirect(I$1),2,false)*E1859</f>
        <v>2870.7635</v>
      </c>
      <c r="G1859" s="173">
        <f>abs(Generate!H$5-F1859)</f>
        <v>199.2365</v>
      </c>
    </row>
    <row r="1860">
      <c r="A1860" s="71" t="s">
        <v>64</v>
      </c>
      <c r="B1860" s="71">
        <v>1.5</v>
      </c>
      <c r="C1860" s="71">
        <v>2.0</v>
      </c>
      <c r="D1860" s="71">
        <v>2.0</v>
      </c>
      <c r="E1860" s="71">
        <v>2.5</v>
      </c>
      <c r="F1860" s="172">
        <f>vlookup(VLOOKUP(A1860,'Meal Plan Combinations'!A$5:E$17,2,false),indirect(I$1),2,false)*B1860+vlookup(VLOOKUP(A1860,'Meal Plan Combinations'!A$5:E$17,3,false),indirect(I$1),2,false)*C1860+vlookup(VLOOKUP(A1860,'Meal Plan Combinations'!A$5:E$17,4,false),indirect(I$1),2,false)*D1860+vlookup(VLOOKUP(A1860,'Meal Plan Combinations'!A$5:E$17,5,false),indirect(I$1),2,false)*E1860</f>
        <v>3004.5435</v>
      </c>
      <c r="G1860" s="173">
        <f>abs(Generate!H$5-F1860)</f>
        <v>65.4565</v>
      </c>
    </row>
    <row r="1861">
      <c r="A1861" s="71" t="s">
        <v>64</v>
      </c>
      <c r="B1861" s="71">
        <v>1.5</v>
      </c>
      <c r="C1861" s="71">
        <v>2.0</v>
      </c>
      <c r="D1861" s="71">
        <v>2.0</v>
      </c>
      <c r="E1861" s="71">
        <v>3.0</v>
      </c>
      <c r="F1861" s="172">
        <f>vlookup(VLOOKUP(A1861,'Meal Plan Combinations'!A$5:E$17,2,false),indirect(I$1),2,false)*B1861+vlookup(VLOOKUP(A1861,'Meal Plan Combinations'!A$5:E$17,3,false),indirect(I$1),2,false)*C1861+vlookup(VLOOKUP(A1861,'Meal Plan Combinations'!A$5:E$17,4,false),indirect(I$1),2,false)*D1861+vlookup(VLOOKUP(A1861,'Meal Plan Combinations'!A$5:E$17,5,false),indirect(I$1),2,false)*E1861</f>
        <v>3138.3235</v>
      </c>
      <c r="G1861" s="173">
        <f>abs(Generate!H$5-F1861)</f>
        <v>68.3235</v>
      </c>
    </row>
    <row r="1862">
      <c r="A1862" s="71" t="s">
        <v>64</v>
      </c>
      <c r="B1862" s="71">
        <v>1.5</v>
      </c>
      <c r="C1862" s="71">
        <v>2.0</v>
      </c>
      <c r="D1862" s="71">
        <v>2.5</v>
      </c>
      <c r="E1862" s="71">
        <v>0.5</v>
      </c>
      <c r="F1862" s="172">
        <f>vlookup(VLOOKUP(A1862,'Meal Plan Combinations'!A$5:E$17,2,false),indirect(I$1),2,false)*B1862+vlookup(VLOOKUP(A1862,'Meal Plan Combinations'!A$5:E$17,3,false),indirect(I$1),2,false)*C1862+vlookup(VLOOKUP(A1862,'Meal Plan Combinations'!A$5:E$17,4,false),indirect(I$1),2,false)*D1862+vlookup(VLOOKUP(A1862,'Meal Plan Combinations'!A$5:E$17,5,false),indirect(I$1),2,false)*E1862</f>
        <v>2692.2685</v>
      </c>
      <c r="G1862" s="173">
        <f>abs(Generate!H$5-F1862)</f>
        <v>377.7315</v>
      </c>
    </row>
    <row r="1863">
      <c r="A1863" s="71" t="s">
        <v>64</v>
      </c>
      <c r="B1863" s="71">
        <v>1.5</v>
      </c>
      <c r="C1863" s="71">
        <v>2.0</v>
      </c>
      <c r="D1863" s="71">
        <v>2.5</v>
      </c>
      <c r="E1863" s="71">
        <v>1.0</v>
      </c>
      <c r="F1863" s="172">
        <f>vlookup(VLOOKUP(A1863,'Meal Plan Combinations'!A$5:E$17,2,false),indirect(I$1),2,false)*B1863+vlookup(VLOOKUP(A1863,'Meal Plan Combinations'!A$5:E$17,3,false),indirect(I$1),2,false)*C1863+vlookup(VLOOKUP(A1863,'Meal Plan Combinations'!A$5:E$17,4,false),indirect(I$1),2,false)*D1863+vlookup(VLOOKUP(A1863,'Meal Plan Combinations'!A$5:E$17,5,false),indirect(I$1),2,false)*E1863</f>
        <v>2826.0485</v>
      </c>
      <c r="G1863" s="173">
        <f>abs(Generate!H$5-F1863)</f>
        <v>243.9515</v>
      </c>
    </row>
    <row r="1864">
      <c r="A1864" s="71" t="s">
        <v>64</v>
      </c>
      <c r="B1864" s="71">
        <v>1.5</v>
      </c>
      <c r="C1864" s="71">
        <v>2.0</v>
      </c>
      <c r="D1864" s="71">
        <v>2.5</v>
      </c>
      <c r="E1864" s="71">
        <v>1.5</v>
      </c>
      <c r="F1864" s="172">
        <f>vlookup(VLOOKUP(A1864,'Meal Plan Combinations'!A$5:E$17,2,false),indirect(I$1),2,false)*B1864+vlookup(VLOOKUP(A1864,'Meal Plan Combinations'!A$5:E$17,3,false),indirect(I$1),2,false)*C1864+vlookup(VLOOKUP(A1864,'Meal Plan Combinations'!A$5:E$17,4,false),indirect(I$1),2,false)*D1864+vlookup(VLOOKUP(A1864,'Meal Plan Combinations'!A$5:E$17,5,false),indirect(I$1),2,false)*E1864</f>
        <v>2959.8285</v>
      </c>
      <c r="G1864" s="173">
        <f>abs(Generate!H$5-F1864)</f>
        <v>110.1715</v>
      </c>
    </row>
    <row r="1865">
      <c r="A1865" s="71" t="s">
        <v>64</v>
      </c>
      <c r="B1865" s="71">
        <v>1.5</v>
      </c>
      <c r="C1865" s="71">
        <v>2.0</v>
      </c>
      <c r="D1865" s="71">
        <v>2.5</v>
      </c>
      <c r="E1865" s="71">
        <v>2.0</v>
      </c>
      <c r="F1865" s="172">
        <f>vlookup(VLOOKUP(A1865,'Meal Plan Combinations'!A$5:E$17,2,false),indirect(I$1),2,false)*B1865+vlookup(VLOOKUP(A1865,'Meal Plan Combinations'!A$5:E$17,3,false),indirect(I$1),2,false)*C1865+vlookup(VLOOKUP(A1865,'Meal Plan Combinations'!A$5:E$17,4,false),indirect(I$1),2,false)*D1865+vlookup(VLOOKUP(A1865,'Meal Plan Combinations'!A$5:E$17,5,false),indirect(I$1),2,false)*E1865</f>
        <v>3093.6085</v>
      </c>
      <c r="G1865" s="173">
        <f>abs(Generate!H$5-F1865)</f>
        <v>23.6085</v>
      </c>
    </row>
    <row r="1866">
      <c r="A1866" s="71" t="s">
        <v>64</v>
      </c>
      <c r="B1866" s="71">
        <v>1.5</v>
      </c>
      <c r="C1866" s="71">
        <v>2.0</v>
      </c>
      <c r="D1866" s="71">
        <v>2.5</v>
      </c>
      <c r="E1866" s="71">
        <v>2.5</v>
      </c>
      <c r="F1866" s="172">
        <f>vlookup(VLOOKUP(A1866,'Meal Plan Combinations'!A$5:E$17,2,false),indirect(I$1),2,false)*B1866+vlookup(VLOOKUP(A1866,'Meal Plan Combinations'!A$5:E$17,3,false),indirect(I$1),2,false)*C1866+vlookup(VLOOKUP(A1866,'Meal Plan Combinations'!A$5:E$17,4,false),indirect(I$1),2,false)*D1866+vlookup(VLOOKUP(A1866,'Meal Plan Combinations'!A$5:E$17,5,false),indirect(I$1),2,false)*E1866</f>
        <v>3227.3885</v>
      </c>
      <c r="G1866" s="173">
        <f>abs(Generate!H$5-F1866)</f>
        <v>157.3885</v>
      </c>
    </row>
    <row r="1867">
      <c r="A1867" s="71" t="s">
        <v>64</v>
      </c>
      <c r="B1867" s="71">
        <v>1.5</v>
      </c>
      <c r="C1867" s="71">
        <v>2.0</v>
      </c>
      <c r="D1867" s="71">
        <v>2.5</v>
      </c>
      <c r="E1867" s="71">
        <v>3.0</v>
      </c>
      <c r="F1867" s="172">
        <f>vlookup(VLOOKUP(A1867,'Meal Plan Combinations'!A$5:E$17,2,false),indirect(I$1),2,false)*B1867+vlookup(VLOOKUP(A1867,'Meal Plan Combinations'!A$5:E$17,3,false),indirect(I$1),2,false)*C1867+vlookup(VLOOKUP(A1867,'Meal Plan Combinations'!A$5:E$17,4,false),indirect(I$1),2,false)*D1867+vlookup(VLOOKUP(A1867,'Meal Plan Combinations'!A$5:E$17,5,false),indirect(I$1),2,false)*E1867</f>
        <v>3361.1685</v>
      </c>
      <c r="G1867" s="173">
        <f>abs(Generate!H$5-F1867)</f>
        <v>291.1685</v>
      </c>
    </row>
    <row r="1868">
      <c r="A1868" s="71" t="s">
        <v>64</v>
      </c>
      <c r="B1868" s="71">
        <v>1.5</v>
      </c>
      <c r="C1868" s="71">
        <v>2.0</v>
      </c>
      <c r="D1868" s="71">
        <v>3.0</v>
      </c>
      <c r="E1868" s="71">
        <v>0.5</v>
      </c>
      <c r="F1868" s="172">
        <f>vlookup(VLOOKUP(A1868,'Meal Plan Combinations'!A$5:E$17,2,false),indirect(I$1),2,false)*B1868+vlookup(VLOOKUP(A1868,'Meal Plan Combinations'!A$5:E$17,3,false),indirect(I$1),2,false)*C1868+vlookup(VLOOKUP(A1868,'Meal Plan Combinations'!A$5:E$17,4,false),indirect(I$1),2,false)*D1868+vlookup(VLOOKUP(A1868,'Meal Plan Combinations'!A$5:E$17,5,false),indirect(I$1),2,false)*E1868</f>
        <v>2915.1135</v>
      </c>
      <c r="G1868" s="173">
        <f>abs(Generate!H$5-F1868)</f>
        <v>154.8865</v>
      </c>
    </row>
    <row r="1869">
      <c r="A1869" s="71" t="s">
        <v>64</v>
      </c>
      <c r="B1869" s="71">
        <v>1.5</v>
      </c>
      <c r="C1869" s="71">
        <v>2.0</v>
      </c>
      <c r="D1869" s="71">
        <v>3.0</v>
      </c>
      <c r="E1869" s="71">
        <v>1.0</v>
      </c>
      <c r="F1869" s="172">
        <f>vlookup(VLOOKUP(A1869,'Meal Plan Combinations'!A$5:E$17,2,false),indirect(I$1),2,false)*B1869+vlookup(VLOOKUP(A1869,'Meal Plan Combinations'!A$5:E$17,3,false),indirect(I$1),2,false)*C1869+vlookup(VLOOKUP(A1869,'Meal Plan Combinations'!A$5:E$17,4,false),indirect(I$1),2,false)*D1869+vlookup(VLOOKUP(A1869,'Meal Plan Combinations'!A$5:E$17,5,false),indirect(I$1),2,false)*E1869</f>
        <v>3048.8935</v>
      </c>
      <c r="G1869" s="173">
        <f>abs(Generate!H$5-F1869)</f>
        <v>21.1065</v>
      </c>
    </row>
    <row r="1870">
      <c r="A1870" s="71" t="s">
        <v>64</v>
      </c>
      <c r="B1870" s="71">
        <v>1.5</v>
      </c>
      <c r="C1870" s="71">
        <v>2.0</v>
      </c>
      <c r="D1870" s="71">
        <v>3.0</v>
      </c>
      <c r="E1870" s="71">
        <v>1.5</v>
      </c>
      <c r="F1870" s="172">
        <f>vlookup(VLOOKUP(A1870,'Meal Plan Combinations'!A$5:E$17,2,false),indirect(I$1),2,false)*B1870+vlookup(VLOOKUP(A1870,'Meal Plan Combinations'!A$5:E$17,3,false),indirect(I$1),2,false)*C1870+vlookup(VLOOKUP(A1870,'Meal Plan Combinations'!A$5:E$17,4,false),indirect(I$1),2,false)*D1870+vlookup(VLOOKUP(A1870,'Meal Plan Combinations'!A$5:E$17,5,false),indirect(I$1),2,false)*E1870</f>
        <v>3182.6735</v>
      </c>
      <c r="G1870" s="173">
        <f>abs(Generate!H$5-F1870)</f>
        <v>112.6735</v>
      </c>
    </row>
    <row r="1871">
      <c r="A1871" s="71" t="s">
        <v>64</v>
      </c>
      <c r="B1871" s="71">
        <v>1.5</v>
      </c>
      <c r="C1871" s="71">
        <v>2.0</v>
      </c>
      <c r="D1871" s="71">
        <v>3.0</v>
      </c>
      <c r="E1871" s="71">
        <v>2.0</v>
      </c>
      <c r="F1871" s="172">
        <f>vlookup(VLOOKUP(A1871,'Meal Plan Combinations'!A$5:E$17,2,false),indirect(I$1),2,false)*B1871+vlookup(VLOOKUP(A1871,'Meal Plan Combinations'!A$5:E$17,3,false),indirect(I$1),2,false)*C1871+vlookup(VLOOKUP(A1871,'Meal Plan Combinations'!A$5:E$17,4,false),indirect(I$1),2,false)*D1871+vlookup(VLOOKUP(A1871,'Meal Plan Combinations'!A$5:E$17,5,false),indirect(I$1),2,false)*E1871</f>
        <v>3316.4535</v>
      </c>
      <c r="G1871" s="173">
        <f>abs(Generate!H$5-F1871)</f>
        <v>246.4535</v>
      </c>
    </row>
    <row r="1872">
      <c r="A1872" s="71" t="s">
        <v>64</v>
      </c>
      <c r="B1872" s="71">
        <v>1.5</v>
      </c>
      <c r="C1872" s="71">
        <v>2.0</v>
      </c>
      <c r="D1872" s="71">
        <v>3.0</v>
      </c>
      <c r="E1872" s="71">
        <v>2.5</v>
      </c>
      <c r="F1872" s="172">
        <f>vlookup(VLOOKUP(A1872,'Meal Plan Combinations'!A$5:E$17,2,false),indirect(I$1),2,false)*B1872+vlookup(VLOOKUP(A1872,'Meal Plan Combinations'!A$5:E$17,3,false),indirect(I$1),2,false)*C1872+vlookup(VLOOKUP(A1872,'Meal Plan Combinations'!A$5:E$17,4,false),indirect(I$1),2,false)*D1872+vlookup(VLOOKUP(A1872,'Meal Plan Combinations'!A$5:E$17,5,false),indirect(I$1),2,false)*E1872</f>
        <v>3450.2335</v>
      </c>
      <c r="G1872" s="173">
        <f>abs(Generate!H$5-F1872)</f>
        <v>380.2335</v>
      </c>
    </row>
    <row r="1873">
      <c r="A1873" s="71" t="s">
        <v>64</v>
      </c>
      <c r="B1873" s="71">
        <v>1.5</v>
      </c>
      <c r="C1873" s="71">
        <v>2.0</v>
      </c>
      <c r="D1873" s="71">
        <v>3.0</v>
      </c>
      <c r="E1873" s="71">
        <v>3.0</v>
      </c>
      <c r="F1873" s="172">
        <f>vlookup(VLOOKUP(A1873,'Meal Plan Combinations'!A$5:E$17,2,false),indirect(I$1),2,false)*B1873+vlookup(VLOOKUP(A1873,'Meal Plan Combinations'!A$5:E$17,3,false),indirect(I$1),2,false)*C1873+vlookup(VLOOKUP(A1873,'Meal Plan Combinations'!A$5:E$17,4,false),indirect(I$1),2,false)*D1873+vlookup(VLOOKUP(A1873,'Meal Plan Combinations'!A$5:E$17,5,false),indirect(I$1),2,false)*E1873</f>
        <v>3584.0135</v>
      </c>
      <c r="G1873" s="173">
        <f>abs(Generate!H$5-F1873)</f>
        <v>514.0135</v>
      </c>
    </row>
    <row r="1874">
      <c r="A1874" s="71" t="s">
        <v>64</v>
      </c>
      <c r="B1874" s="71">
        <v>1.5</v>
      </c>
      <c r="C1874" s="71">
        <v>2.5</v>
      </c>
      <c r="D1874" s="71">
        <v>0.5</v>
      </c>
      <c r="E1874" s="71">
        <v>0.5</v>
      </c>
      <c r="F1874" s="172">
        <f>vlookup(VLOOKUP(A1874,'Meal Plan Combinations'!A$5:E$17,2,false),indirect(I$1),2,false)*B1874+vlookup(VLOOKUP(A1874,'Meal Plan Combinations'!A$5:E$17,3,false),indirect(I$1),2,false)*C1874+vlookup(VLOOKUP(A1874,'Meal Plan Combinations'!A$5:E$17,4,false),indirect(I$1),2,false)*D1874+vlookup(VLOOKUP(A1874,'Meal Plan Combinations'!A$5:E$17,5,false),indirect(I$1),2,false)*E1874</f>
        <v>2053.4935</v>
      </c>
      <c r="G1874" s="173">
        <f>abs(Generate!H$5-F1874)</f>
        <v>1016.5065</v>
      </c>
    </row>
    <row r="1875">
      <c r="A1875" s="71" t="s">
        <v>64</v>
      </c>
      <c r="B1875" s="71">
        <v>1.5</v>
      </c>
      <c r="C1875" s="71">
        <v>2.5</v>
      </c>
      <c r="D1875" s="71">
        <v>0.5</v>
      </c>
      <c r="E1875" s="71">
        <v>1.0</v>
      </c>
      <c r="F1875" s="172">
        <f>vlookup(VLOOKUP(A1875,'Meal Plan Combinations'!A$5:E$17,2,false),indirect(I$1),2,false)*B1875+vlookup(VLOOKUP(A1875,'Meal Plan Combinations'!A$5:E$17,3,false),indirect(I$1),2,false)*C1875+vlookup(VLOOKUP(A1875,'Meal Plan Combinations'!A$5:E$17,4,false),indirect(I$1),2,false)*D1875+vlookup(VLOOKUP(A1875,'Meal Plan Combinations'!A$5:E$17,5,false),indirect(I$1),2,false)*E1875</f>
        <v>2187.2735</v>
      </c>
      <c r="G1875" s="173">
        <f>abs(Generate!H$5-F1875)</f>
        <v>882.7265</v>
      </c>
    </row>
    <row r="1876">
      <c r="A1876" s="71" t="s">
        <v>64</v>
      </c>
      <c r="B1876" s="71">
        <v>1.5</v>
      </c>
      <c r="C1876" s="71">
        <v>2.5</v>
      </c>
      <c r="D1876" s="71">
        <v>0.5</v>
      </c>
      <c r="E1876" s="71">
        <v>1.5</v>
      </c>
      <c r="F1876" s="172">
        <f>vlookup(VLOOKUP(A1876,'Meal Plan Combinations'!A$5:E$17,2,false),indirect(I$1),2,false)*B1876+vlookup(VLOOKUP(A1876,'Meal Plan Combinations'!A$5:E$17,3,false),indirect(I$1),2,false)*C1876+vlookup(VLOOKUP(A1876,'Meal Plan Combinations'!A$5:E$17,4,false),indirect(I$1),2,false)*D1876+vlookup(VLOOKUP(A1876,'Meal Plan Combinations'!A$5:E$17,5,false),indirect(I$1),2,false)*E1876</f>
        <v>2321.0535</v>
      </c>
      <c r="G1876" s="173">
        <f>abs(Generate!H$5-F1876)</f>
        <v>748.9465</v>
      </c>
    </row>
    <row r="1877">
      <c r="A1877" s="71" t="s">
        <v>64</v>
      </c>
      <c r="B1877" s="71">
        <v>1.5</v>
      </c>
      <c r="C1877" s="71">
        <v>2.5</v>
      </c>
      <c r="D1877" s="71">
        <v>0.5</v>
      </c>
      <c r="E1877" s="71">
        <v>2.0</v>
      </c>
      <c r="F1877" s="172">
        <f>vlookup(VLOOKUP(A1877,'Meal Plan Combinations'!A$5:E$17,2,false),indirect(I$1),2,false)*B1877+vlookup(VLOOKUP(A1877,'Meal Plan Combinations'!A$5:E$17,3,false),indirect(I$1),2,false)*C1877+vlookup(VLOOKUP(A1877,'Meal Plan Combinations'!A$5:E$17,4,false),indirect(I$1),2,false)*D1877+vlookup(VLOOKUP(A1877,'Meal Plan Combinations'!A$5:E$17,5,false),indirect(I$1),2,false)*E1877</f>
        <v>2454.8335</v>
      </c>
      <c r="G1877" s="173">
        <f>abs(Generate!H$5-F1877)</f>
        <v>615.1665</v>
      </c>
    </row>
    <row r="1878">
      <c r="A1878" s="71" t="s">
        <v>64</v>
      </c>
      <c r="B1878" s="71">
        <v>1.5</v>
      </c>
      <c r="C1878" s="71">
        <v>2.5</v>
      </c>
      <c r="D1878" s="71">
        <v>0.5</v>
      </c>
      <c r="E1878" s="71">
        <v>2.5</v>
      </c>
      <c r="F1878" s="172">
        <f>vlookup(VLOOKUP(A1878,'Meal Plan Combinations'!A$5:E$17,2,false),indirect(I$1),2,false)*B1878+vlookup(VLOOKUP(A1878,'Meal Plan Combinations'!A$5:E$17,3,false),indirect(I$1),2,false)*C1878+vlookup(VLOOKUP(A1878,'Meal Plan Combinations'!A$5:E$17,4,false),indirect(I$1),2,false)*D1878+vlookup(VLOOKUP(A1878,'Meal Plan Combinations'!A$5:E$17,5,false),indirect(I$1),2,false)*E1878</f>
        <v>2588.6135</v>
      </c>
      <c r="G1878" s="173">
        <f>abs(Generate!H$5-F1878)</f>
        <v>481.3865</v>
      </c>
    </row>
    <row r="1879">
      <c r="A1879" s="71" t="s">
        <v>64</v>
      </c>
      <c r="B1879" s="71">
        <v>1.5</v>
      </c>
      <c r="C1879" s="71">
        <v>2.5</v>
      </c>
      <c r="D1879" s="71">
        <v>0.5</v>
      </c>
      <c r="E1879" s="71">
        <v>3.0</v>
      </c>
      <c r="F1879" s="172">
        <f>vlookup(VLOOKUP(A1879,'Meal Plan Combinations'!A$5:E$17,2,false),indirect(I$1),2,false)*B1879+vlookup(VLOOKUP(A1879,'Meal Plan Combinations'!A$5:E$17,3,false),indirect(I$1),2,false)*C1879+vlookup(VLOOKUP(A1879,'Meal Plan Combinations'!A$5:E$17,4,false),indirect(I$1),2,false)*D1879+vlookup(VLOOKUP(A1879,'Meal Plan Combinations'!A$5:E$17,5,false),indirect(I$1),2,false)*E1879</f>
        <v>2722.3935</v>
      </c>
      <c r="G1879" s="173">
        <f>abs(Generate!H$5-F1879)</f>
        <v>347.6065</v>
      </c>
    </row>
    <row r="1880">
      <c r="A1880" s="71" t="s">
        <v>64</v>
      </c>
      <c r="B1880" s="71">
        <v>1.5</v>
      </c>
      <c r="C1880" s="71">
        <v>2.5</v>
      </c>
      <c r="D1880" s="71">
        <v>1.0</v>
      </c>
      <c r="E1880" s="71">
        <v>0.5</v>
      </c>
      <c r="F1880" s="172">
        <f>vlookup(VLOOKUP(A1880,'Meal Plan Combinations'!A$5:E$17,2,false),indirect(I$1),2,false)*B1880+vlookup(VLOOKUP(A1880,'Meal Plan Combinations'!A$5:E$17,3,false),indirect(I$1),2,false)*C1880+vlookup(VLOOKUP(A1880,'Meal Plan Combinations'!A$5:E$17,4,false),indirect(I$1),2,false)*D1880+vlookup(VLOOKUP(A1880,'Meal Plan Combinations'!A$5:E$17,5,false),indirect(I$1),2,false)*E1880</f>
        <v>2276.3385</v>
      </c>
      <c r="G1880" s="173">
        <f>abs(Generate!H$5-F1880)</f>
        <v>793.6615</v>
      </c>
    </row>
    <row r="1881">
      <c r="A1881" s="71" t="s">
        <v>64</v>
      </c>
      <c r="B1881" s="71">
        <v>1.5</v>
      </c>
      <c r="C1881" s="71">
        <v>2.5</v>
      </c>
      <c r="D1881" s="71">
        <v>1.0</v>
      </c>
      <c r="E1881" s="71">
        <v>1.0</v>
      </c>
      <c r="F1881" s="172">
        <f>vlookup(VLOOKUP(A1881,'Meal Plan Combinations'!A$5:E$17,2,false),indirect(I$1),2,false)*B1881+vlookup(VLOOKUP(A1881,'Meal Plan Combinations'!A$5:E$17,3,false),indirect(I$1),2,false)*C1881+vlookup(VLOOKUP(A1881,'Meal Plan Combinations'!A$5:E$17,4,false),indirect(I$1),2,false)*D1881+vlookup(VLOOKUP(A1881,'Meal Plan Combinations'!A$5:E$17,5,false),indirect(I$1),2,false)*E1881</f>
        <v>2410.1185</v>
      </c>
      <c r="G1881" s="173">
        <f>abs(Generate!H$5-F1881)</f>
        <v>659.8815</v>
      </c>
    </row>
    <row r="1882">
      <c r="A1882" s="71" t="s">
        <v>64</v>
      </c>
      <c r="B1882" s="71">
        <v>1.5</v>
      </c>
      <c r="C1882" s="71">
        <v>2.5</v>
      </c>
      <c r="D1882" s="71">
        <v>1.0</v>
      </c>
      <c r="E1882" s="71">
        <v>1.5</v>
      </c>
      <c r="F1882" s="172">
        <f>vlookup(VLOOKUP(A1882,'Meal Plan Combinations'!A$5:E$17,2,false),indirect(I$1),2,false)*B1882+vlookup(VLOOKUP(A1882,'Meal Plan Combinations'!A$5:E$17,3,false),indirect(I$1),2,false)*C1882+vlookup(VLOOKUP(A1882,'Meal Plan Combinations'!A$5:E$17,4,false),indirect(I$1),2,false)*D1882+vlookup(VLOOKUP(A1882,'Meal Plan Combinations'!A$5:E$17,5,false),indirect(I$1),2,false)*E1882</f>
        <v>2543.8985</v>
      </c>
      <c r="G1882" s="173">
        <f>abs(Generate!H$5-F1882)</f>
        <v>526.1015</v>
      </c>
    </row>
    <row r="1883">
      <c r="A1883" s="71" t="s">
        <v>64</v>
      </c>
      <c r="B1883" s="71">
        <v>1.5</v>
      </c>
      <c r="C1883" s="71">
        <v>2.5</v>
      </c>
      <c r="D1883" s="71">
        <v>1.0</v>
      </c>
      <c r="E1883" s="71">
        <v>2.0</v>
      </c>
      <c r="F1883" s="172">
        <f>vlookup(VLOOKUP(A1883,'Meal Plan Combinations'!A$5:E$17,2,false),indirect(I$1),2,false)*B1883+vlookup(VLOOKUP(A1883,'Meal Plan Combinations'!A$5:E$17,3,false),indirect(I$1),2,false)*C1883+vlookup(VLOOKUP(A1883,'Meal Plan Combinations'!A$5:E$17,4,false),indirect(I$1),2,false)*D1883+vlookup(VLOOKUP(A1883,'Meal Plan Combinations'!A$5:E$17,5,false),indirect(I$1),2,false)*E1883</f>
        <v>2677.6785</v>
      </c>
      <c r="G1883" s="173">
        <f>abs(Generate!H$5-F1883)</f>
        <v>392.3215</v>
      </c>
    </row>
    <row r="1884">
      <c r="A1884" s="71" t="s">
        <v>64</v>
      </c>
      <c r="B1884" s="71">
        <v>1.5</v>
      </c>
      <c r="C1884" s="71">
        <v>2.5</v>
      </c>
      <c r="D1884" s="71">
        <v>1.0</v>
      </c>
      <c r="E1884" s="71">
        <v>2.5</v>
      </c>
      <c r="F1884" s="172">
        <f>vlookup(VLOOKUP(A1884,'Meal Plan Combinations'!A$5:E$17,2,false),indirect(I$1),2,false)*B1884+vlookup(VLOOKUP(A1884,'Meal Plan Combinations'!A$5:E$17,3,false),indirect(I$1),2,false)*C1884+vlookup(VLOOKUP(A1884,'Meal Plan Combinations'!A$5:E$17,4,false),indirect(I$1),2,false)*D1884+vlookup(VLOOKUP(A1884,'Meal Plan Combinations'!A$5:E$17,5,false),indirect(I$1),2,false)*E1884</f>
        <v>2811.4585</v>
      </c>
      <c r="G1884" s="173">
        <f>abs(Generate!H$5-F1884)</f>
        <v>258.5415</v>
      </c>
    </row>
    <row r="1885">
      <c r="A1885" s="71" t="s">
        <v>64</v>
      </c>
      <c r="B1885" s="71">
        <v>1.5</v>
      </c>
      <c r="C1885" s="71">
        <v>2.5</v>
      </c>
      <c r="D1885" s="71">
        <v>1.0</v>
      </c>
      <c r="E1885" s="71">
        <v>3.0</v>
      </c>
      <c r="F1885" s="172">
        <f>vlookup(VLOOKUP(A1885,'Meal Plan Combinations'!A$5:E$17,2,false),indirect(I$1),2,false)*B1885+vlookup(VLOOKUP(A1885,'Meal Plan Combinations'!A$5:E$17,3,false),indirect(I$1),2,false)*C1885+vlookup(VLOOKUP(A1885,'Meal Plan Combinations'!A$5:E$17,4,false),indirect(I$1),2,false)*D1885+vlookup(VLOOKUP(A1885,'Meal Plan Combinations'!A$5:E$17,5,false),indirect(I$1),2,false)*E1885</f>
        <v>2945.2385</v>
      </c>
      <c r="G1885" s="173">
        <f>abs(Generate!H$5-F1885)</f>
        <v>124.7615</v>
      </c>
    </row>
    <row r="1886">
      <c r="A1886" s="71" t="s">
        <v>64</v>
      </c>
      <c r="B1886" s="71">
        <v>1.5</v>
      </c>
      <c r="C1886" s="71">
        <v>2.5</v>
      </c>
      <c r="D1886" s="71">
        <v>1.5</v>
      </c>
      <c r="E1886" s="71">
        <v>0.5</v>
      </c>
      <c r="F1886" s="172">
        <f>vlookup(VLOOKUP(A1886,'Meal Plan Combinations'!A$5:E$17,2,false),indirect(I$1),2,false)*B1886+vlookup(VLOOKUP(A1886,'Meal Plan Combinations'!A$5:E$17,3,false),indirect(I$1),2,false)*C1886+vlookup(VLOOKUP(A1886,'Meal Plan Combinations'!A$5:E$17,4,false),indirect(I$1),2,false)*D1886+vlookup(VLOOKUP(A1886,'Meal Plan Combinations'!A$5:E$17,5,false),indirect(I$1),2,false)*E1886</f>
        <v>2499.1835</v>
      </c>
      <c r="G1886" s="173">
        <f>abs(Generate!H$5-F1886)</f>
        <v>570.8165</v>
      </c>
    </row>
    <row r="1887">
      <c r="A1887" s="71" t="s">
        <v>64</v>
      </c>
      <c r="B1887" s="71">
        <v>1.5</v>
      </c>
      <c r="C1887" s="71">
        <v>2.5</v>
      </c>
      <c r="D1887" s="71">
        <v>1.5</v>
      </c>
      <c r="E1887" s="71">
        <v>1.0</v>
      </c>
      <c r="F1887" s="172">
        <f>vlookup(VLOOKUP(A1887,'Meal Plan Combinations'!A$5:E$17,2,false),indirect(I$1),2,false)*B1887+vlookup(VLOOKUP(A1887,'Meal Plan Combinations'!A$5:E$17,3,false),indirect(I$1),2,false)*C1887+vlookup(VLOOKUP(A1887,'Meal Plan Combinations'!A$5:E$17,4,false),indirect(I$1),2,false)*D1887+vlookup(VLOOKUP(A1887,'Meal Plan Combinations'!A$5:E$17,5,false),indirect(I$1),2,false)*E1887</f>
        <v>2632.9635</v>
      </c>
      <c r="G1887" s="173">
        <f>abs(Generate!H$5-F1887)</f>
        <v>437.0365</v>
      </c>
    </row>
    <row r="1888">
      <c r="A1888" s="71" t="s">
        <v>64</v>
      </c>
      <c r="B1888" s="71">
        <v>1.5</v>
      </c>
      <c r="C1888" s="71">
        <v>2.5</v>
      </c>
      <c r="D1888" s="71">
        <v>1.5</v>
      </c>
      <c r="E1888" s="71">
        <v>1.5</v>
      </c>
      <c r="F1888" s="172">
        <f>vlookup(VLOOKUP(A1888,'Meal Plan Combinations'!A$5:E$17,2,false),indirect(I$1),2,false)*B1888+vlookup(VLOOKUP(A1888,'Meal Plan Combinations'!A$5:E$17,3,false),indirect(I$1),2,false)*C1888+vlookup(VLOOKUP(A1888,'Meal Plan Combinations'!A$5:E$17,4,false),indirect(I$1),2,false)*D1888+vlookup(VLOOKUP(A1888,'Meal Plan Combinations'!A$5:E$17,5,false),indirect(I$1),2,false)*E1888</f>
        <v>2766.7435</v>
      </c>
      <c r="G1888" s="173">
        <f>abs(Generate!H$5-F1888)</f>
        <v>303.2565</v>
      </c>
    </row>
    <row r="1889">
      <c r="A1889" s="71" t="s">
        <v>64</v>
      </c>
      <c r="B1889" s="71">
        <v>1.5</v>
      </c>
      <c r="C1889" s="71">
        <v>2.5</v>
      </c>
      <c r="D1889" s="71">
        <v>1.5</v>
      </c>
      <c r="E1889" s="71">
        <v>2.0</v>
      </c>
      <c r="F1889" s="172">
        <f>vlookup(VLOOKUP(A1889,'Meal Plan Combinations'!A$5:E$17,2,false),indirect(I$1),2,false)*B1889+vlookup(VLOOKUP(A1889,'Meal Plan Combinations'!A$5:E$17,3,false),indirect(I$1),2,false)*C1889+vlookup(VLOOKUP(A1889,'Meal Plan Combinations'!A$5:E$17,4,false),indirect(I$1),2,false)*D1889+vlookup(VLOOKUP(A1889,'Meal Plan Combinations'!A$5:E$17,5,false),indirect(I$1),2,false)*E1889</f>
        <v>2900.5235</v>
      </c>
      <c r="G1889" s="173">
        <f>abs(Generate!H$5-F1889)</f>
        <v>169.4765</v>
      </c>
    </row>
    <row r="1890">
      <c r="A1890" s="71" t="s">
        <v>64</v>
      </c>
      <c r="B1890" s="71">
        <v>1.5</v>
      </c>
      <c r="C1890" s="71">
        <v>2.5</v>
      </c>
      <c r="D1890" s="71">
        <v>1.5</v>
      </c>
      <c r="E1890" s="71">
        <v>2.5</v>
      </c>
      <c r="F1890" s="172">
        <f>vlookup(VLOOKUP(A1890,'Meal Plan Combinations'!A$5:E$17,2,false),indirect(I$1),2,false)*B1890+vlookup(VLOOKUP(A1890,'Meal Plan Combinations'!A$5:E$17,3,false),indirect(I$1),2,false)*C1890+vlookup(VLOOKUP(A1890,'Meal Plan Combinations'!A$5:E$17,4,false),indirect(I$1),2,false)*D1890+vlookup(VLOOKUP(A1890,'Meal Plan Combinations'!A$5:E$17,5,false),indirect(I$1),2,false)*E1890</f>
        <v>3034.3035</v>
      </c>
      <c r="G1890" s="173">
        <f>abs(Generate!H$5-F1890)</f>
        <v>35.6965</v>
      </c>
    </row>
    <row r="1891">
      <c r="A1891" s="71" t="s">
        <v>64</v>
      </c>
      <c r="B1891" s="71">
        <v>1.5</v>
      </c>
      <c r="C1891" s="71">
        <v>2.5</v>
      </c>
      <c r="D1891" s="71">
        <v>1.5</v>
      </c>
      <c r="E1891" s="71">
        <v>3.0</v>
      </c>
      <c r="F1891" s="172">
        <f>vlookup(VLOOKUP(A1891,'Meal Plan Combinations'!A$5:E$17,2,false),indirect(I$1),2,false)*B1891+vlookup(VLOOKUP(A1891,'Meal Plan Combinations'!A$5:E$17,3,false),indirect(I$1),2,false)*C1891+vlookup(VLOOKUP(A1891,'Meal Plan Combinations'!A$5:E$17,4,false),indirect(I$1),2,false)*D1891+vlookup(VLOOKUP(A1891,'Meal Plan Combinations'!A$5:E$17,5,false),indirect(I$1),2,false)*E1891</f>
        <v>3168.0835</v>
      </c>
      <c r="G1891" s="173">
        <f>abs(Generate!H$5-F1891)</f>
        <v>98.0835</v>
      </c>
    </row>
    <row r="1892">
      <c r="A1892" s="71" t="s">
        <v>64</v>
      </c>
      <c r="B1892" s="71">
        <v>1.5</v>
      </c>
      <c r="C1892" s="71">
        <v>2.5</v>
      </c>
      <c r="D1892" s="71">
        <v>2.0</v>
      </c>
      <c r="E1892" s="71">
        <v>0.5</v>
      </c>
      <c r="F1892" s="172">
        <f>vlookup(VLOOKUP(A1892,'Meal Plan Combinations'!A$5:E$17,2,false),indirect(I$1),2,false)*B1892+vlookup(VLOOKUP(A1892,'Meal Plan Combinations'!A$5:E$17,3,false),indirect(I$1),2,false)*C1892+vlookup(VLOOKUP(A1892,'Meal Plan Combinations'!A$5:E$17,4,false),indirect(I$1),2,false)*D1892+vlookup(VLOOKUP(A1892,'Meal Plan Combinations'!A$5:E$17,5,false),indirect(I$1),2,false)*E1892</f>
        <v>2722.0285</v>
      </c>
      <c r="G1892" s="173">
        <f>abs(Generate!H$5-F1892)</f>
        <v>347.9715</v>
      </c>
    </row>
    <row r="1893">
      <c r="A1893" s="71" t="s">
        <v>64</v>
      </c>
      <c r="B1893" s="71">
        <v>1.5</v>
      </c>
      <c r="C1893" s="71">
        <v>2.5</v>
      </c>
      <c r="D1893" s="71">
        <v>2.0</v>
      </c>
      <c r="E1893" s="71">
        <v>1.0</v>
      </c>
      <c r="F1893" s="172">
        <f>vlookup(VLOOKUP(A1893,'Meal Plan Combinations'!A$5:E$17,2,false),indirect(I$1),2,false)*B1893+vlookup(VLOOKUP(A1893,'Meal Plan Combinations'!A$5:E$17,3,false),indirect(I$1),2,false)*C1893+vlookup(VLOOKUP(A1893,'Meal Plan Combinations'!A$5:E$17,4,false),indirect(I$1),2,false)*D1893+vlookup(VLOOKUP(A1893,'Meal Plan Combinations'!A$5:E$17,5,false),indirect(I$1),2,false)*E1893</f>
        <v>2855.8085</v>
      </c>
      <c r="G1893" s="173">
        <f>abs(Generate!H$5-F1893)</f>
        <v>214.1915</v>
      </c>
    </row>
    <row r="1894">
      <c r="A1894" s="71" t="s">
        <v>64</v>
      </c>
      <c r="B1894" s="71">
        <v>1.5</v>
      </c>
      <c r="C1894" s="71">
        <v>2.5</v>
      </c>
      <c r="D1894" s="71">
        <v>2.0</v>
      </c>
      <c r="E1894" s="71">
        <v>1.5</v>
      </c>
      <c r="F1894" s="172">
        <f>vlookup(VLOOKUP(A1894,'Meal Plan Combinations'!A$5:E$17,2,false),indirect(I$1),2,false)*B1894+vlookup(VLOOKUP(A1894,'Meal Plan Combinations'!A$5:E$17,3,false),indirect(I$1),2,false)*C1894+vlookup(VLOOKUP(A1894,'Meal Plan Combinations'!A$5:E$17,4,false),indirect(I$1),2,false)*D1894+vlookup(VLOOKUP(A1894,'Meal Plan Combinations'!A$5:E$17,5,false),indirect(I$1),2,false)*E1894</f>
        <v>2989.5885</v>
      </c>
      <c r="G1894" s="173">
        <f>abs(Generate!H$5-F1894)</f>
        <v>80.4115</v>
      </c>
    </row>
    <row r="1895">
      <c r="A1895" s="71" t="s">
        <v>64</v>
      </c>
      <c r="B1895" s="71">
        <v>1.5</v>
      </c>
      <c r="C1895" s="71">
        <v>2.5</v>
      </c>
      <c r="D1895" s="71">
        <v>2.0</v>
      </c>
      <c r="E1895" s="71">
        <v>2.0</v>
      </c>
      <c r="F1895" s="172">
        <f>vlookup(VLOOKUP(A1895,'Meal Plan Combinations'!A$5:E$17,2,false),indirect(I$1),2,false)*B1895+vlookup(VLOOKUP(A1895,'Meal Plan Combinations'!A$5:E$17,3,false),indirect(I$1),2,false)*C1895+vlookup(VLOOKUP(A1895,'Meal Plan Combinations'!A$5:E$17,4,false),indirect(I$1),2,false)*D1895+vlookup(VLOOKUP(A1895,'Meal Plan Combinations'!A$5:E$17,5,false),indirect(I$1),2,false)*E1895</f>
        <v>3123.3685</v>
      </c>
      <c r="G1895" s="173">
        <f>abs(Generate!H$5-F1895)</f>
        <v>53.3685</v>
      </c>
    </row>
    <row r="1896">
      <c r="A1896" s="71" t="s">
        <v>64</v>
      </c>
      <c r="B1896" s="71">
        <v>1.5</v>
      </c>
      <c r="C1896" s="71">
        <v>2.5</v>
      </c>
      <c r="D1896" s="71">
        <v>2.0</v>
      </c>
      <c r="E1896" s="71">
        <v>2.5</v>
      </c>
      <c r="F1896" s="172">
        <f>vlookup(VLOOKUP(A1896,'Meal Plan Combinations'!A$5:E$17,2,false),indirect(I$1),2,false)*B1896+vlookup(VLOOKUP(A1896,'Meal Plan Combinations'!A$5:E$17,3,false),indirect(I$1),2,false)*C1896+vlookup(VLOOKUP(A1896,'Meal Plan Combinations'!A$5:E$17,4,false),indirect(I$1),2,false)*D1896+vlookup(VLOOKUP(A1896,'Meal Plan Combinations'!A$5:E$17,5,false),indirect(I$1),2,false)*E1896</f>
        <v>3257.1485</v>
      </c>
      <c r="G1896" s="173">
        <f>abs(Generate!H$5-F1896)</f>
        <v>187.1485</v>
      </c>
    </row>
    <row r="1897">
      <c r="A1897" s="71" t="s">
        <v>64</v>
      </c>
      <c r="B1897" s="71">
        <v>1.5</v>
      </c>
      <c r="C1897" s="71">
        <v>2.5</v>
      </c>
      <c r="D1897" s="71">
        <v>2.0</v>
      </c>
      <c r="E1897" s="71">
        <v>3.0</v>
      </c>
      <c r="F1897" s="172">
        <f>vlookup(VLOOKUP(A1897,'Meal Plan Combinations'!A$5:E$17,2,false),indirect(I$1),2,false)*B1897+vlookup(VLOOKUP(A1897,'Meal Plan Combinations'!A$5:E$17,3,false),indirect(I$1),2,false)*C1897+vlookup(VLOOKUP(A1897,'Meal Plan Combinations'!A$5:E$17,4,false),indirect(I$1),2,false)*D1897+vlookup(VLOOKUP(A1897,'Meal Plan Combinations'!A$5:E$17,5,false),indirect(I$1),2,false)*E1897</f>
        <v>3390.9285</v>
      </c>
      <c r="G1897" s="173">
        <f>abs(Generate!H$5-F1897)</f>
        <v>320.9285</v>
      </c>
    </row>
    <row r="1898">
      <c r="A1898" s="71" t="s">
        <v>64</v>
      </c>
      <c r="B1898" s="71">
        <v>1.5</v>
      </c>
      <c r="C1898" s="71">
        <v>2.5</v>
      </c>
      <c r="D1898" s="71">
        <v>2.5</v>
      </c>
      <c r="E1898" s="71">
        <v>0.5</v>
      </c>
      <c r="F1898" s="172">
        <f>vlookup(VLOOKUP(A1898,'Meal Plan Combinations'!A$5:E$17,2,false),indirect(I$1),2,false)*B1898+vlookup(VLOOKUP(A1898,'Meal Plan Combinations'!A$5:E$17,3,false),indirect(I$1),2,false)*C1898+vlookup(VLOOKUP(A1898,'Meal Plan Combinations'!A$5:E$17,4,false),indirect(I$1),2,false)*D1898+vlookup(VLOOKUP(A1898,'Meal Plan Combinations'!A$5:E$17,5,false),indirect(I$1),2,false)*E1898</f>
        <v>2944.8735</v>
      </c>
      <c r="G1898" s="173">
        <f>abs(Generate!H$5-F1898)</f>
        <v>125.1265</v>
      </c>
    </row>
    <row r="1899">
      <c r="A1899" s="71" t="s">
        <v>64</v>
      </c>
      <c r="B1899" s="71">
        <v>1.5</v>
      </c>
      <c r="C1899" s="71">
        <v>2.5</v>
      </c>
      <c r="D1899" s="71">
        <v>2.5</v>
      </c>
      <c r="E1899" s="71">
        <v>1.0</v>
      </c>
      <c r="F1899" s="172">
        <f>vlookup(VLOOKUP(A1899,'Meal Plan Combinations'!A$5:E$17,2,false),indirect(I$1),2,false)*B1899+vlookup(VLOOKUP(A1899,'Meal Plan Combinations'!A$5:E$17,3,false),indirect(I$1),2,false)*C1899+vlookup(VLOOKUP(A1899,'Meal Plan Combinations'!A$5:E$17,4,false),indirect(I$1),2,false)*D1899+vlookup(VLOOKUP(A1899,'Meal Plan Combinations'!A$5:E$17,5,false),indirect(I$1),2,false)*E1899</f>
        <v>3078.6535</v>
      </c>
      <c r="G1899" s="173">
        <f>abs(Generate!H$5-F1899)</f>
        <v>8.6535</v>
      </c>
    </row>
    <row r="1900">
      <c r="A1900" s="71" t="s">
        <v>64</v>
      </c>
      <c r="B1900" s="71">
        <v>1.5</v>
      </c>
      <c r="C1900" s="71">
        <v>2.5</v>
      </c>
      <c r="D1900" s="71">
        <v>2.5</v>
      </c>
      <c r="E1900" s="71">
        <v>1.5</v>
      </c>
      <c r="F1900" s="172">
        <f>vlookup(VLOOKUP(A1900,'Meal Plan Combinations'!A$5:E$17,2,false),indirect(I$1),2,false)*B1900+vlookup(VLOOKUP(A1900,'Meal Plan Combinations'!A$5:E$17,3,false),indirect(I$1),2,false)*C1900+vlookup(VLOOKUP(A1900,'Meal Plan Combinations'!A$5:E$17,4,false),indirect(I$1),2,false)*D1900+vlookup(VLOOKUP(A1900,'Meal Plan Combinations'!A$5:E$17,5,false),indirect(I$1),2,false)*E1900</f>
        <v>3212.4335</v>
      </c>
      <c r="G1900" s="173">
        <f>abs(Generate!H$5-F1900)</f>
        <v>142.4335</v>
      </c>
    </row>
    <row r="1901">
      <c r="A1901" s="71" t="s">
        <v>64</v>
      </c>
      <c r="B1901" s="71">
        <v>1.5</v>
      </c>
      <c r="C1901" s="71">
        <v>2.5</v>
      </c>
      <c r="D1901" s="71">
        <v>2.5</v>
      </c>
      <c r="E1901" s="71">
        <v>2.0</v>
      </c>
      <c r="F1901" s="172">
        <f>vlookup(VLOOKUP(A1901,'Meal Plan Combinations'!A$5:E$17,2,false),indirect(I$1),2,false)*B1901+vlookup(VLOOKUP(A1901,'Meal Plan Combinations'!A$5:E$17,3,false),indirect(I$1),2,false)*C1901+vlookup(VLOOKUP(A1901,'Meal Plan Combinations'!A$5:E$17,4,false),indirect(I$1),2,false)*D1901+vlookup(VLOOKUP(A1901,'Meal Plan Combinations'!A$5:E$17,5,false),indirect(I$1),2,false)*E1901</f>
        <v>3346.2135</v>
      </c>
      <c r="G1901" s="173">
        <f>abs(Generate!H$5-F1901)</f>
        <v>276.2135</v>
      </c>
    </row>
    <row r="1902">
      <c r="A1902" s="71" t="s">
        <v>64</v>
      </c>
      <c r="B1902" s="71">
        <v>1.5</v>
      </c>
      <c r="C1902" s="71">
        <v>2.5</v>
      </c>
      <c r="D1902" s="71">
        <v>2.5</v>
      </c>
      <c r="E1902" s="71">
        <v>2.5</v>
      </c>
      <c r="F1902" s="172">
        <f>vlookup(VLOOKUP(A1902,'Meal Plan Combinations'!A$5:E$17,2,false),indirect(I$1),2,false)*B1902+vlookup(VLOOKUP(A1902,'Meal Plan Combinations'!A$5:E$17,3,false),indirect(I$1),2,false)*C1902+vlookup(VLOOKUP(A1902,'Meal Plan Combinations'!A$5:E$17,4,false),indirect(I$1),2,false)*D1902+vlookup(VLOOKUP(A1902,'Meal Plan Combinations'!A$5:E$17,5,false),indirect(I$1),2,false)*E1902</f>
        <v>3479.9935</v>
      </c>
      <c r="G1902" s="173">
        <f>abs(Generate!H$5-F1902)</f>
        <v>409.9935</v>
      </c>
    </row>
    <row r="1903">
      <c r="A1903" s="71" t="s">
        <v>64</v>
      </c>
      <c r="B1903" s="71">
        <v>1.5</v>
      </c>
      <c r="C1903" s="71">
        <v>2.5</v>
      </c>
      <c r="D1903" s="71">
        <v>2.5</v>
      </c>
      <c r="E1903" s="71">
        <v>3.0</v>
      </c>
      <c r="F1903" s="172">
        <f>vlookup(VLOOKUP(A1903,'Meal Plan Combinations'!A$5:E$17,2,false),indirect(I$1),2,false)*B1903+vlookup(VLOOKUP(A1903,'Meal Plan Combinations'!A$5:E$17,3,false),indirect(I$1),2,false)*C1903+vlookup(VLOOKUP(A1903,'Meal Plan Combinations'!A$5:E$17,4,false),indirect(I$1),2,false)*D1903+vlookup(VLOOKUP(A1903,'Meal Plan Combinations'!A$5:E$17,5,false),indirect(I$1),2,false)*E1903</f>
        <v>3613.7735</v>
      </c>
      <c r="G1903" s="173">
        <f>abs(Generate!H$5-F1903)</f>
        <v>543.7735</v>
      </c>
    </row>
    <row r="1904">
      <c r="A1904" s="71" t="s">
        <v>64</v>
      </c>
      <c r="B1904" s="71">
        <v>1.5</v>
      </c>
      <c r="C1904" s="71">
        <v>2.5</v>
      </c>
      <c r="D1904" s="71">
        <v>3.0</v>
      </c>
      <c r="E1904" s="71">
        <v>0.5</v>
      </c>
      <c r="F1904" s="172">
        <f>vlookup(VLOOKUP(A1904,'Meal Plan Combinations'!A$5:E$17,2,false),indirect(I$1),2,false)*B1904+vlookup(VLOOKUP(A1904,'Meal Plan Combinations'!A$5:E$17,3,false),indirect(I$1),2,false)*C1904+vlookup(VLOOKUP(A1904,'Meal Plan Combinations'!A$5:E$17,4,false),indirect(I$1),2,false)*D1904+vlookup(VLOOKUP(A1904,'Meal Plan Combinations'!A$5:E$17,5,false),indirect(I$1),2,false)*E1904</f>
        <v>3167.7185</v>
      </c>
      <c r="G1904" s="173">
        <f>abs(Generate!H$5-F1904)</f>
        <v>97.7185</v>
      </c>
    </row>
    <row r="1905">
      <c r="A1905" s="71" t="s">
        <v>64</v>
      </c>
      <c r="B1905" s="71">
        <v>1.5</v>
      </c>
      <c r="C1905" s="71">
        <v>2.5</v>
      </c>
      <c r="D1905" s="71">
        <v>3.0</v>
      </c>
      <c r="E1905" s="71">
        <v>1.0</v>
      </c>
      <c r="F1905" s="172">
        <f>vlookup(VLOOKUP(A1905,'Meal Plan Combinations'!A$5:E$17,2,false),indirect(I$1),2,false)*B1905+vlookup(VLOOKUP(A1905,'Meal Plan Combinations'!A$5:E$17,3,false),indirect(I$1),2,false)*C1905+vlookup(VLOOKUP(A1905,'Meal Plan Combinations'!A$5:E$17,4,false),indirect(I$1),2,false)*D1905+vlookup(VLOOKUP(A1905,'Meal Plan Combinations'!A$5:E$17,5,false),indirect(I$1),2,false)*E1905</f>
        <v>3301.4985</v>
      </c>
      <c r="G1905" s="173">
        <f>abs(Generate!H$5-F1905)</f>
        <v>231.4985</v>
      </c>
    </row>
    <row r="1906">
      <c r="A1906" s="71" t="s">
        <v>64</v>
      </c>
      <c r="B1906" s="71">
        <v>1.5</v>
      </c>
      <c r="C1906" s="71">
        <v>2.5</v>
      </c>
      <c r="D1906" s="71">
        <v>3.0</v>
      </c>
      <c r="E1906" s="71">
        <v>1.5</v>
      </c>
      <c r="F1906" s="172">
        <f>vlookup(VLOOKUP(A1906,'Meal Plan Combinations'!A$5:E$17,2,false),indirect(I$1),2,false)*B1906+vlookup(VLOOKUP(A1906,'Meal Plan Combinations'!A$5:E$17,3,false),indirect(I$1),2,false)*C1906+vlookup(VLOOKUP(A1906,'Meal Plan Combinations'!A$5:E$17,4,false),indirect(I$1),2,false)*D1906+vlookup(VLOOKUP(A1906,'Meal Plan Combinations'!A$5:E$17,5,false),indirect(I$1),2,false)*E1906</f>
        <v>3435.2785</v>
      </c>
      <c r="G1906" s="173">
        <f>abs(Generate!H$5-F1906)</f>
        <v>365.2785</v>
      </c>
    </row>
    <row r="1907">
      <c r="A1907" s="71" t="s">
        <v>64</v>
      </c>
      <c r="B1907" s="71">
        <v>1.5</v>
      </c>
      <c r="C1907" s="71">
        <v>2.5</v>
      </c>
      <c r="D1907" s="71">
        <v>3.0</v>
      </c>
      <c r="E1907" s="71">
        <v>2.0</v>
      </c>
      <c r="F1907" s="172">
        <f>vlookup(VLOOKUP(A1907,'Meal Plan Combinations'!A$5:E$17,2,false),indirect(I$1),2,false)*B1907+vlookup(VLOOKUP(A1907,'Meal Plan Combinations'!A$5:E$17,3,false),indirect(I$1),2,false)*C1907+vlookup(VLOOKUP(A1907,'Meal Plan Combinations'!A$5:E$17,4,false),indirect(I$1),2,false)*D1907+vlookup(VLOOKUP(A1907,'Meal Plan Combinations'!A$5:E$17,5,false),indirect(I$1),2,false)*E1907</f>
        <v>3569.0585</v>
      </c>
      <c r="G1907" s="173">
        <f>abs(Generate!H$5-F1907)</f>
        <v>499.0585</v>
      </c>
    </row>
    <row r="1908">
      <c r="A1908" s="71" t="s">
        <v>64</v>
      </c>
      <c r="B1908" s="71">
        <v>1.5</v>
      </c>
      <c r="C1908" s="71">
        <v>2.5</v>
      </c>
      <c r="D1908" s="71">
        <v>3.0</v>
      </c>
      <c r="E1908" s="71">
        <v>2.5</v>
      </c>
      <c r="F1908" s="172">
        <f>vlookup(VLOOKUP(A1908,'Meal Plan Combinations'!A$5:E$17,2,false),indirect(I$1),2,false)*B1908+vlookup(VLOOKUP(A1908,'Meal Plan Combinations'!A$5:E$17,3,false),indirect(I$1),2,false)*C1908+vlookup(VLOOKUP(A1908,'Meal Plan Combinations'!A$5:E$17,4,false),indirect(I$1),2,false)*D1908+vlookup(VLOOKUP(A1908,'Meal Plan Combinations'!A$5:E$17,5,false),indirect(I$1),2,false)*E1908</f>
        <v>3702.8385</v>
      </c>
      <c r="G1908" s="173">
        <f>abs(Generate!H$5-F1908)</f>
        <v>632.8385</v>
      </c>
    </row>
    <row r="1909">
      <c r="A1909" s="71" t="s">
        <v>64</v>
      </c>
      <c r="B1909" s="71">
        <v>1.5</v>
      </c>
      <c r="C1909" s="71">
        <v>2.5</v>
      </c>
      <c r="D1909" s="71">
        <v>3.0</v>
      </c>
      <c r="E1909" s="71">
        <v>3.0</v>
      </c>
      <c r="F1909" s="172">
        <f>vlookup(VLOOKUP(A1909,'Meal Plan Combinations'!A$5:E$17,2,false),indirect(I$1),2,false)*B1909+vlookup(VLOOKUP(A1909,'Meal Plan Combinations'!A$5:E$17,3,false),indirect(I$1),2,false)*C1909+vlookup(VLOOKUP(A1909,'Meal Plan Combinations'!A$5:E$17,4,false),indirect(I$1),2,false)*D1909+vlookup(VLOOKUP(A1909,'Meal Plan Combinations'!A$5:E$17,5,false),indirect(I$1),2,false)*E1909</f>
        <v>3836.6185</v>
      </c>
      <c r="G1909" s="173">
        <f>abs(Generate!H$5-F1909)</f>
        <v>766.6185</v>
      </c>
    </row>
    <row r="1910">
      <c r="A1910" s="71" t="s">
        <v>64</v>
      </c>
      <c r="B1910" s="71">
        <v>1.5</v>
      </c>
      <c r="C1910" s="71">
        <v>3.0</v>
      </c>
      <c r="D1910" s="71">
        <v>0.5</v>
      </c>
      <c r="E1910" s="71">
        <v>0.5</v>
      </c>
      <c r="F1910" s="172">
        <f>vlookup(VLOOKUP(A1910,'Meal Plan Combinations'!A$5:E$17,2,false),indirect(I$1),2,false)*B1910+vlookup(VLOOKUP(A1910,'Meal Plan Combinations'!A$5:E$17,3,false),indirect(I$1),2,false)*C1910+vlookup(VLOOKUP(A1910,'Meal Plan Combinations'!A$5:E$17,4,false),indirect(I$1),2,false)*D1910+vlookup(VLOOKUP(A1910,'Meal Plan Combinations'!A$5:E$17,5,false),indirect(I$1),2,false)*E1910</f>
        <v>2306.0985</v>
      </c>
      <c r="G1910" s="173">
        <f>abs(Generate!H$5-F1910)</f>
        <v>763.9015</v>
      </c>
    </row>
    <row r="1911">
      <c r="A1911" s="71" t="s">
        <v>64</v>
      </c>
      <c r="B1911" s="71">
        <v>1.5</v>
      </c>
      <c r="C1911" s="71">
        <v>3.0</v>
      </c>
      <c r="D1911" s="71">
        <v>0.5</v>
      </c>
      <c r="E1911" s="71">
        <v>1.0</v>
      </c>
      <c r="F1911" s="172">
        <f>vlookup(VLOOKUP(A1911,'Meal Plan Combinations'!A$5:E$17,2,false),indirect(I$1),2,false)*B1911+vlookup(VLOOKUP(A1911,'Meal Plan Combinations'!A$5:E$17,3,false),indirect(I$1),2,false)*C1911+vlookup(VLOOKUP(A1911,'Meal Plan Combinations'!A$5:E$17,4,false),indirect(I$1),2,false)*D1911+vlookup(VLOOKUP(A1911,'Meal Plan Combinations'!A$5:E$17,5,false),indirect(I$1),2,false)*E1911</f>
        <v>2439.8785</v>
      </c>
      <c r="G1911" s="173">
        <f>abs(Generate!H$5-F1911)</f>
        <v>630.1215</v>
      </c>
    </row>
    <row r="1912">
      <c r="A1912" s="71" t="s">
        <v>64</v>
      </c>
      <c r="B1912" s="71">
        <v>1.5</v>
      </c>
      <c r="C1912" s="71">
        <v>3.0</v>
      </c>
      <c r="D1912" s="71">
        <v>0.5</v>
      </c>
      <c r="E1912" s="71">
        <v>1.5</v>
      </c>
      <c r="F1912" s="172">
        <f>vlookup(VLOOKUP(A1912,'Meal Plan Combinations'!A$5:E$17,2,false),indirect(I$1),2,false)*B1912+vlookup(VLOOKUP(A1912,'Meal Plan Combinations'!A$5:E$17,3,false),indirect(I$1),2,false)*C1912+vlookup(VLOOKUP(A1912,'Meal Plan Combinations'!A$5:E$17,4,false),indirect(I$1),2,false)*D1912+vlookup(VLOOKUP(A1912,'Meal Plan Combinations'!A$5:E$17,5,false),indirect(I$1),2,false)*E1912</f>
        <v>2573.6585</v>
      </c>
      <c r="G1912" s="173">
        <f>abs(Generate!H$5-F1912)</f>
        <v>496.3415</v>
      </c>
    </row>
    <row r="1913">
      <c r="A1913" s="71" t="s">
        <v>64</v>
      </c>
      <c r="B1913" s="71">
        <v>1.5</v>
      </c>
      <c r="C1913" s="71">
        <v>3.0</v>
      </c>
      <c r="D1913" s="71">
        <v>0.5</v>
      </c>
      <c r="E1913" s="71">
        <v>2.0</v>
      </c>
      <c r="F1913" s="172">
        <f>vlookup(VLOOKUP(A1913,'Meal Plan Combinations'!A$5:E$17,2,false),indirect(I$1),2,false)*B1913+vlookup(VLOOKUP(A1913,'Meal Plan Combinations'!A$5:E$17,3,false),indirect(I$1),2,false)*C1913+vlookup(VLOOKUP(A1913,'Meal Plan Combinations'!A$5:E$17,4,false),indirect(I$1),2,false)*D1913+vlookup(VLOOKUP(A1913,'Meal Plan Combinations'!A$5:E$17,5,false),indirect(I$1),2,false)*E1913</f>
        <v>2707.4385</v>
      </c>
      <c r="G1913" s="173">
        <f>abs(Generate!H$5-F1913)</f>
        <v>362.5615</v>
      </c>
    </row>
    <row r="1914">
      <c r="A1914" s="71" t="s">
        <v>64</v>
      </c>
      <c r="B1914" s="71">
        <v>1.5</v>
      </c>
      <c r="C1914" s="71">
        <v>3.0</v>
      </c>
      <c r="D1914" s="71">
        <v>0.5</v>
      </c>
      <c r="E1914" s="71">
        <v>2.5</v>
      </c>
      <c r="F1914" s="172">
        <f>vlookup(VLOOKUP(A1914,'Meal Plan Combinations'!A$5:E$17,2,false),indirect(I$1),2,false)*B1914+vlookup(VLOOKUP(A1914,'Meal Plan Combinations'!A$5:E$17,3,false),indirect(I$1),2,false)*C1914+vlookup(VLOOKUP(A1914,'Meal Plan Combinations'!A$5:E$17,4,false),indirect(I$1),2,false)*D1914+vlookup(VLOOKUP(A1914,'Meal Plan Combinations'!A$5:E$17,5,false),indirect(I$1),2,false)*E1914</f>
        <v>2841.2185</v>
      </c>
      <c r="G1914" s="173">
        <f>abs(Generate!H$5-F1914)</f>
        <v>228.7815</v>
      </c>
    </row>
    <row r="1915">
      <c r="A1915" s="71" t="s">
        <v>64</v>
      </c>
      <c r="B1915" s="71">
        <v>1.5</v>
      </c>
      <c r="C1915" s="71">
        <v>3.0</v>
      </c>
      <c r="D1915" s="71">
        <v>0.5</v>
      </c>
      <c r="E1915" s="71">
        <v>3.0</v>
      </c>
      <c r="F1915" s="172">
        <f>vlookup(VLOOKUP(A1915,'Meal Plan Combinations'!A$5:E$17,2,false),indirect(I$1),2,false)*B1915+vlookup(VLOOKUP(A1915,'Meal Plan Combinations'!A$5:E$17,3,false),indirect(I$1),2,false)*C1915+vlookup(VLOOKUP(A1915,'Meal Plan Combinations'!A$5:E$17,4,false),indirect(I$1),2,false)*D1915+vlookup(VLOOKUP(A1915,'Meal Plan Combinations'!A$5:E$17,5,false),indirect(I$1),2,false)*E1915</f>
        <v>2974.9985</v>
      </c>
      <c r="G1915" s="173">
        <f>abs(Generate!H$5-F1915)</f>
        <v>95.0015</v>
      </c>
    </row>
    <row r="1916">
      <c r="A1916" s="71" t="s">
        <v>64</v>
      </c>
      <c r="B1916" s="71">
        <v>1.5</v>
      </c>
      <c r="C1916" s="71">
        <v>3.0</v>
      </c>
      <c r="D1916" s="71">
        <v>1.0</v>
      </c>
      <c r="E1916" s="71">
        <v>0.5</v>
      </c>
      <c r="F1916" s="172">
        <f>vlookup(VLOOKUP(A1916,'Meal Plan Combinations'!A$5:E$17,2,false),indirect(I$1),2,false)*B1916+vlookup(VLOOKUP(A1916,'Meal Plan Combinations'!A$5:E$17,3,false),indirect(I$1),2,false)*C1916+vlookup(VLOOKUP(A1916,'Meal Plan Combinations'!A$5:E$17,4,false),indirect(I$1),2,false)*D1916+vlookup(VLOOKUP(A1916,'Meal Plan Combinations'!A$5:E$17,5,false),indirect(I$1),2,false)*E1916</f>
        <v>2528.9435</v>
      </c>
      <c r="G1916" s="173">
        <f>abs(Generate!H$5-F1916)</f>
        <v>541.0565</v>
      </c>
    </row>
    <row r="1917">
      <c r="A1917" s="71" t="s">
        <v>64</v>
      </c>
      <c r="B1917" s="71">
        <v>1.5</v>
      </c>
      <c r="C1917" s="71">
        <v>3.0</v>
      </c>
      <c r="D1917" s="71">
        <v>1.0</v>
      </c>
      <c r="E1917" s="71">
        <v>1.0</v>
      </c>
      <c r="F1917" s="172">
        <f>vlookup(VLOOKUP(A1917,'Meal Plan Combinations'!A$5:E$17,2,false),indirect(I$1),2,false)*B1917+vlookup(VLOOKUP(A1917,'Meal Plan Combinations'!A$5:E$17,3,false),indirect(I$1),2,false)*C1917+vlookup(VLOOKUP(A1917,'Meal Plan Combinations'!A$5:E$17,4,false),indirect(I$1),2,false)*D1917+vlookup(VLOOKUP(A1917,'Meal Plan Combinations'!A$5:E$17,5,false),indirect(I$1),2,false)*E1917</f>
        <v>2662.7235</v>
      </c>
      <c r="G1917" s="173">
        <f>abs(Generate!H$5-F1917)</f>
        <v>407.2765</v>
      </c>
    </row>
    <row r="1918">
      <c r="A1918" s="71" t="s">
        <v>64</v>
      </c>
      <c r="B1918" s="71">
        <v>1.5</v>
      </c>
      <c r="C1918" s="71">
        <v>3.0</v>
      </c>
      <c r="D1918" s="71">
        <v>1.0</v>
      </c>
      <c r="E1918" s="71">
        <v>1.5</v>
      </c>
      <c r="F1918" s="172">
        <f>vlookup(VLOOKUP(A1918,'Meal Plan Combinations'!A$5:E$17,2,false),indirect(I$1),2,false)*B1918+vlookup(VLOOKUP(A1918,'Meal Plan Combinations'!A$5:E$17,3,false),indirect(I$1),2,false)*C1918+vlookup(VLOOKUP(A1918,'Meal Plan Combinations'!A$5:E$17,4,false),indirect(I$1),2,false)*D1918+vlookup(VLOOKUP(A1918,'Meal Plan Combinations'!A$5:E$17,5,false),indirect(I$1),2,false)*E1918</f>
        <v>2796.5035</v>
      </c>
      <c r="G1918" s="173">
        <f>abs(Generate!H$5-F1918)</f>
        <v>273.4965</v>
      </c>
    </row>
    <row r="1919">
      <c r="A1919" s="71" t="s">
        <v>64</v>
      </c>
      <c r="B1919" s="71">
        <v>1.5</v>
      </c>
      <c r="C1919" s="71">
        <v>3.0</v>
      </c>
      <c r="D1919" s="71">
        <v>1.0</v>
      </c>
      <c r="E1919" s="71">
        <v>2.0</v>
      </c>
      <c r="F1919" s="172">
        <f>vlookup(VLOOKUP(A1919,'Meal Plan Combinations'!A$5:E$17,2,false),indirect(I$1),2,false)*B1919+vlookup(VLOOKUP(A1919,'Meal Plan Combinations'!A$5:E$17,3,false),indirect(I$1),2,false)*C1919+vlookup(VLOOKUP(A1919,'Meal Plan Combinations'!A$5:E$17,4,false),indirect(I$1),2,false)*D1919+vlookup(VLOOKUP(A1919,'Meal Plan Combinations'!A$5:E$17,5,false),indirect(I$1),2,false)*E1919</f>
        <v>2930.2835</v>
      </c>
      <c r="G1919" s="173">
        <f>abs(Generate!H$5-F1919)</f>
        <v>139.7165</v>
      </c>
    </row>
    <row r="1920">
      <c r="A1920" s="71" t="s">
        <v>64</v>
      </c>
      <c r="B1920" s="71">
        <v>1.5</v>
      </c>
      <c r="C1920" s="71">
        <v>3.0</v>
      </c>
      <c r="D1920" s="71">
        <v>1.0</v>
      </c>
      <c r="E1920" s="71">
        <v>2.5</v>
      </c>
      <c r="F1920" s="172">
        <f>vlookup(VLOOKUP(A1920,'Meal Plan Combinations'!A$5:E$17,2,false),indirect(I$1),2,false)*B1920+vlookup(VLOOKUP(A1920,'Meal Plan Combinations'!A$5:E$17,3,false),indirect(I$1),2,false)*C1920+vlookup(VLOOKUP(A1920,'Meal Plan Combinations'!A$5:E$17,4,false),indirect(I$1),2,false)*D1920+vlookup(VLOOKUP(A1920,'Meal Plan Combinations'!A$5:E$17,5,false),indirect(I$1),2,false)*E1920</f>
        <v>3064.0635</v>
      </c>
      <c r="G1920" s="173">
        <f>abs(Generate!H$5-F1920)</f>
        <v>5.9365</v>
      </c>
    </row>
    <row r="1921">
      <c r="A1921" s="71" t="s">
        <v>64</v>
      </c>
      <c r="B1921" s="71">
        <v>1.5</v>
      </c>
      <c r="C1921" s="71">
        <v>3.0</v>
      </c>
      <c r="D1921" s="71">
        <v>1.0</v>
      </c>
      <c r="E1921" s="71">
        <v>3.0</v>
      </c>
      <c r="F1921" s="172">
        <f>vlookup(VLOOKUP(A1921,'Meal Plan Combinations'!A$5:E$17,2,false),indirect(I$1),2,false)*B1921+vlookup(VLOOKUP(A1921,'Meal Plan Combinations'!A$5:E$17,3,false),indirect(I$1),2,false)*C1921+vlookup(VLOOKUP(A1921,'Meal Plan Combinations'!A$5:E$17,4,false),indirect(I$1),2,false)*D1921+vlookup(VLOOKUP(A1921,'Meal Plan Combinations'!A$5:E$17,5,false),indirect(I$1),2,false)*E1921</f>
        <v>3197.8435</v>
      </c>
      <c r="G1921" s="173">
        <f>abs(Generate!H$5-F1921)</f>
        <v>127.8435</v>
      </c>
    </row>
    <row r="1922">
      <c r="A1922" s="71" t="s">
        <v>64</v>
      </c>
      <c r="B1922" s="71">
        <v>1.5</v>
      </c>
      <c r="C1922" s="71">
        <v>3.0</v>
      </c>
      <c r="D1922" s="71">
        <v>1.5</v>
      </c>
      <c r="E1922" s="71">
        <v>0.5</v>
      </c>
      <c r="F1922" s="172">
        <f>vlookup(VLOOKUP(A1922,'Meal Plan Combinations'!A$5:E$17,2,false),indirect(I$1),2,false)*B1922+vlookup(VLOOKUP(A1922,'Meal Plan Combinations'!A$5:E$17,3,false),indirect(I$1),2,false)*C1922+vlookup(VLOOKUP(A1922,'Meal Plan Combinations'!A$5:E$17,4,false),indirect(I$1),2,false)*D1922+vlookup(VLOOKUP(A1922,'Meal Plan Combinations'!A$5:E$17,5,false),indirect(I$1),2,false)*E1922</f>
        <v>2751.7885</v>
      </c>
      <c r="G1922" s="173">
        <f>abs(Generate!H$5-F1922)</f>
        <v>318.2115</v>
      </c>
    </row>
    <row r="1923">
      <c r="A1923" s="71" t="s">
        <v>64</v>
      </c>
      <c r="B1923" s="71">
        <v>1.5</v>
      </c>
      <c r="C1923" s="71">
        <v>3.0</v>
      </c>
      <c r="D1923" s="71">
        <v>1.5</v>
      </c>
      <c r="E1923" s="71">
        <v>1.0</v>
      </c>
      <c r="F1923" s="172">
        <f>vlookup(VLOOKUP(A1923,'Meal Plan Combinations'!A$5:E$17,2,false),indirect(I$1),2,false)*B1923+vlookup(VLOOKUP(A1923,'Meal Plan Combinations'!A$5:E$17,3,false),indirect(I$1),2,false)*C1923+vlookup(VLOOKUP(A1923,'Meal Plan Combinations'!A$5:E$17,4,false),indirect(I$1),2,false)*D1923+vlookup(VLOOKUP(A1923,'Meal Plan Combinations'!A$5:E$17,5,false),indirect(I$1),2,false)*E1923</f>
        <v>2885.5685</v>
      </c>
      <c r="G1923" s="173">
        <f>abs(Generate!H$5-F1923)</f>
        <v>184.4315</v>
      </c>
    </row>
    <row r="1924">
      <c r="A1924" s="71" t="s">
        <v>64</v>
      </c>
      <c r="B1924" s="71">
        <v>1.5</v>
      </c>
      <c r="C1924" s="71">
        <v>3.0</v>
      </c>
      <c r="D1924" s="71">
        <v>1.5</v>
      </c>
      <c r="E1924" s="71">
        <v>1.5</v>
      </c>
      <c r="F1924" s="172">
        <f>vlookup(VLOOKUP(A1924,'Meal Plan Combinations'!A$5:E$17,2,false),indirect(I$1),2,false)*B1924+vlookup(VLOOKUP(A1924,'Meal Plan Combinations'!A$5:E$17,3,false),indirect(I$1),2,false)*C1924+vlookup(VLOOKUP(A1924,'Meal Plan Combinations'!A$5:E$17,4,false),indirect(I$1),2,false)*D1924+vlookup(VLOOKUP(A1924,'Meal Plan Combinations'!A$5:E$17,5,false),indirect(I$1),2,false)*E1924</f>
        <v>3019.3485</v>
      </c>
      <c r="G1924" s="173">
        <f>abs(Generate!H$5-F1924)</f>
        <v>50.6515</v>
      </c>
    </row>
    <row r="1925">
      <c r="A1925" s="71" t="s">
        <v>64</v>
      </c>
      <c r="B1925" s="71">
        <v>1.5</v>
      </c>
      <c r="C1925" s="71">
        <v>3.0</v>
      </c>
      <c r="D1925" s="71">
        <v>1.5</v>
      </c>
      <c r="E1925" s="71">
        <v>2.0</v>
      </c>
      <c r="F1925" s="172">
        <f>vlookup(VLOOKUP(A1925,'Meal Plan Combinations'!A$5:E$17,2,false),indirect(I$1),2,false)*B1925+vlookup(VLOOKUP(A1925,'Meal Plan Combinations'!A$5:E$17,3,false),indirect(I$1),2,false)*C1925+vlookup(VLOOKUP(A1925,'Meal Plan Combinations'!A$5:E$17,4,false),indirect(I$1),2,false)*D1925+vlookup(VLOOKUP(A1925,'Meal Plan Combinations'!A$5:E$17,5,false),indirect(I$1),2,false)*E1925</f>
        <v>3153.1285</v>
      </c>
      <c r="G1925" s="173">
        <f>abs(Generate!H$5-F1925)</f>
        <v>83.1285</v>
      </c>
    </row>
    <row r="1926">
      <c r="A1926" s="71" t="s">
        <v>64</v>
      </c>
      <c r="B1926" s="71">
        <v>1.5</v>
      </c>
      <c r="C1926" s="71">
        <v>3.0</v>
      </c>
      <c r="D1926" s="71">
        <v>1.5</v>
      </c>
      <c r="E1926" s="71">
        <v>2.5</v>
      </c>
      <c r="F1926" s="172">
        <f>vlookup(VLOOKUP(A1926,'Meal Plan Combinations'!A$5:E$17,2,false),indirect(I$1),2,false)*B1926+vlookup(VLOOKUP(A1926,'Meal Plan Combinations'!A$5:E$17,3,false),indirect(I$1),2,false)*C1926+vlookup(VLOOKUP(A1926,'Meal Plan Combinations'!A$5:E$17,4,false),indirect(I$1),2,false)*D1926+vlookup(VLOOKUP(A1926,'Meal Plan Combinations'!A$5:E$17,5,false),indirect(I$1),2,false)*E1926</f>
        <v>3286.9085</v>
      </c>
      <c r="G1926" s="173">
        <f>abs(Generate!H$5-F1926)</f>
        <v>216.9085</v>
      </c>
    </row>
    <row r="1927">
      <c r="A1927" s="71" t="s">
        <v>64</v>
      </c>
      <c r="B1927" s="71">
        <v>1.5</v>
      </c>
      <c r="C1927" s="71">
        <v>3.0</v>
      </c>
      <c r="D1927" s="71">
        <v>1.5</v>
      </c>
      <c r="E1927" s="71">
        <v>3.0</v>
      </c>
      <c r="F1927" s="172">
        <f>vlookup(VLOOKUP(A1927,'Meal Plan Combinations'!A$5:E$17,2,false),indirect(I$1),2,false)*B1927+vlookup(VLOOKUP(A1927,'Meal Plan Combinations'!A$5:E$17,3,false),indirect(I$1),2,false)*C1927+vlookup(VLOOKUP(A1927,'Meal Plan Combinations'!A$5:E$17,4,false),indirect(I$1),2,false)*D1927+vlookup(VLOOKUP(A1927,'Meal Plan Combinations'!A$5:E$17,5,false),indirect(I$1),2,false)*E1927</f>
        <v>3420.6885</v>
      </c>
      <c r="G1927" s="173">
        <f>abs(Generate!H$5-F1927)</f>
        <v>350.6885</v>
      </c>
    </row>
    <row r="1928">
      <c r="A1928" s="71" t="s">
        <v>64</v>
      </c>
      <c r="B1928" s="71">
        <v>1.5</v>
      </c>
      <c r="C1928" s="71">
        <v>3.0</v>
      </c>
      <c r="D1928" s="71">
        <v>2.0</v>
      </c>
      <c r="E1928" s="71">
        <v>0.5</v>
      </c>
      <c r="F1928" s="172">
        <f>vlookup(VLOOKUP(A1928,'Meal Plan Combinations'!A$5:E$17,2,false),indirect(I$1),2,false)*B1928+vlookup(VLOOKUP(A1928,'Meal Plan Combinations'!A$5:E$17,3,false),indirect(I$1),2,false)*C1928+vlookup(VLOOKUP(A1928,'Meal Plan Combinations'!A$5:E$17,4,false),indirect(I$1),2,false)*D1928+vlookup(VLOOKUP(A1928,'Meal Plan Combinations'!A$5:E$17,5,false),indirect(I$1),2,false)*E1928</f>
        <v>2974.6335</v>
      </c>
      <c r="G1928" s="173">
        <f>abs(Generate!H$5-F1928)</f>
        <v>95.3665</v>
      </c>
    </row>
    <row r="1929">
      <c r="A1929" s="71" t="s">
        <v>64</v>
      </c>
      <c r="B1929" s="71">
        <v>1.5</v>
      </c>
      <c r="C1929" s="71">
        <v>3.0</v>
      </c>
      <c r="D1929" s="71">
        <v>2.0</v>
      </c>
      <c r="E1929" s="71">
        <v>1.0</v>
      </c>
      <c r="F1929" s="172">
        <f>vlookup(VLOOKUP(A1929,'Meal Plan Combinations'!A$5:E$17,2,false),indirect(I$1),2,false)*B1929+vlookup(VLOOKUP(A1929,'Meal Plan Combinations'!A$5:E$17,3,false),indirect(I$1),2,false)*C1929+vlookup(VLOOKUP(A1929,'Meal Plan Combinations'!A$5:E$17,4,false),indirect(I$1),2,false)*D1929+vlookup(VLOOKUP(A1929,'Meal Plan Combinations'!A$5:E$17,5,false),indirect(I$1),2,false)*E1929</f>
        <v>3108.4135</v>
      </c>
      <c r="G1929" s="173">
        <f>abs(Generate!H$5-F1929)</f>
        <v>38.4135</v>
      </c>
    </row>
    <row r="1930">
      <c r="A1930" s="71" t="s">
        <v>64</v>
      </c>
      <c r="B1930" s="71">
        <v>1.5</v>
      </c>
      <c r="C1930" s="71">
        <v>3.0</v>
      </c>
      <c r="D1930" s="71">
        <v>2.0</v>
      </c>
      <c r="E1930" s="71">
        <v>1.5</v>
      </c>
      <c r="F1930" s="172">
        <f>vlookup(VLOOKUP(A1930,'Meal Plan Combinations'!A$5:E$17,2,false),indirect(I$1),2,false)*B1930+vlookup(VLOOKUP(A1930,'Meal Plan Combinations'!A$5:E$17,3,false),indirect(I$1),2,false)*C1930+vlookup(VLOOKUP(A1930,'Meal Plan Combinations'!A$5:E$17,4,false),indirect(I$1),2,false)*D1930+vlookup(VLOOKUP(A1930,'Meal Plan Combinations'!A$5:E$17,5,false),indirect(I$1),2,false)*E1930</f>
        <v>3242.1935</v>
      </c>
      <c r="G1930" s="173">
        <f>abs(Generate!H$5-F1930)</f>
        <v>172.1935</v>
      </c>
    </row>
    <row r="1931">
      <c r="A1931" s="71" t="s">
        <v>64</v>
      </c>
      <c r="B1931" s="71">
        <v>1.5</v>
      </c>
      <c r="C1931" s="71">
        <v>3.0</v>
      </c>
      <c r="D1931" s="71">
        <v>2.0</v>
      </c>
      <c r="E1931" s="71">
        <v>2.0</v>
      </c>
      <c r="F1931" s="172">
        <f>vlookup(VLOOKUP(A1931,'Meal Plan Combinations'!A$5:E$17,2,false),indirect(I$1),2,false)*B1931+vlookup(VLOOKUP(A1931,'Meal Plan Combinations'!A$5:E$17,3,false),indirect(I$1),2,false)*C1931+vlookup(VLOOKUP(A1931,'Meal Plan Combinations'!A$5:E$17,4,false),indirect(I$1),2,false)*D1931+vlookup(VLOOKUP(A1931,'Meal Plan Combinations'!A$5:E$17,5,false),indirect(I$1),2,false)*E1931</f>
        <v>3375.9735</v>
      </c>
      <c r="G1931" s="173">
        <f>abs(Generate!H$5-F1931)</f>
        <v>305.9735</v>
      </c>
    </row>
    <row r="1932">
      <c r="A1932" s="71" t="s">
        <v>64</v>
      </c>
      <c r="B1932" s="71">
        <v>1.5</v>
      </c>
      <c r="C1932" s="71">
        <v>3.0</v>
      </c>
      <c r="D1932" s="71">
        <v>2.0</v>
      </c>
      <c r="E1932" s="71">
        <v>2.5</v>
      </c>
      <c r="F1932" s="172">
        <f>vlookup(VLOOKUP(A1932,'Meal Plan Combinations'!A$5:E$17,2,false),indirect(I$1),2,false)*B1932+vlookup(VLOOKUP(A1932,'Meal Plan Combinations'!A$5:E$17,3,false),indirect(I$1),2,false)*C1932+vlookup(VLOOKUP(A1932,'Meal Plan Combinations'!A$5:E$17,4,false),indirect(I$1),2,false)*D1932+vlookup(VLOOKUP(A1932,'Meal Plan Combinations'!A$5:E$17,5,false),indirect(I$1),2,false)*E1932</f>
        <v>3509.7535</v>
      </c>
      <c r="G1932" s="173">
        <f>abs(Generate!H$5-F1932)</f>
        <v>439.7535</v>
      </c>
    </row>
    <row r="1933">
      <c r="A1933" s="71" t="s">
        <v>64</v>
      </c>
      <c r="B1933" s="71">
        <v>1.5</v>
      </c>
      <c r="C1933" s="71">
        <v>3.0</v>
      </c>
      <c r="D1933" s="71">
        <v>2.0</v>
      </c>
      <c r="E1933" s="71">
        <v>3.0</v>
      </c>
      <c r="F1933" s="172">
        <f>vlookup(VLOOKUP(A1933,'Meal Plan Combinations'!A$5:E$17,2,false),indirect(I$1),2,false)*B1933+vlookup(VLOOKUP(A1933,'Meal Plan Combinations'!A$5:E$17,3,false),indirect(I$1),2,false)*C1933+vlookup(VLOOKUP(A1933,'Meal Plan Combinations'!A$5:E$17,4,false),indirect(I$1),2,false)*D1933+vlookup(VLOOKUP(A1933,'Meal Plan Combinations'!A$5:E$17,5,false),indirect(I$1),2,false)*E1933</f>
        <v>3643.5335</v>
      </c>
      <c r="G1933" s="173">
        <f>abs(Generate!H$5-F1933)</f>
        <v>573.5335</v>
      </c>
    </row>
    <row r="1934">
      <c r="A1934" s="71" t="s">
        <v>64</v>
      </c>
      <c r="B1934" s="71">
        <v>1.5</v>
      </c>
      <c r="C1934" s="71">
        <v>3.0</v>
      </c>
      <c r="D1934" s="71">
        <v>2.5</v>
      </c>
      <c r="E1934" s="71">
        <v>0.5</v>
      </c>
      <c r="F1934" s="172">
        <f>vlookup(VLOOKUP(A1934,'Meal Plan Combinations'!A$5:E$17,2,false),indirect(I$1),2,false)*B1934+vlookup(VLOOKUP(A1934,'Meal Plan Combinations'!A$5:E$17,3,false),indirect(I$1),2,false)*C1934+vlookup(VLOOKUP(A1934,'Meal Plan Combinations'!A$5:E$17,4,false),indirect(I$1),2,false)*D1934+vlookup(VLOOKUP(A1934,'Meal Plan Combinations'!A$5:E$17,5,false),indirect(I$1),2,false)*E1934</f>
        <v>3197.4785</v>
      </c>
      <c r="G1934" s="173">
        <f>abs(Generate!H$5-F1934)</f>
        <v>127.4785</v>
      </c>
    </row>
    <row r="1935">
      <c r="A1935" s="71" t="s">
        <v>64</v>
      </c>
      <c r="B1935" s="71">
        <v>1.5</v>
      </c>
      <c r="C1935" s="71">
        <v>3.0</v>
      </c>
      <c r="D1935" s="71">
        <v>2.5</v>
      </c>
      <c r="E1935" s="71">
        <v>1.0</v>
      </c>
      <c r="F1935" s="172">
        <f>vlookup(VLOOKUP(A1935,'Meal Plan Combinations'!A$5:E$17,2,false),indirect(I$1),2,false)*B1935+vlookup(VLOOKUP(A1935,'Meal Plan Combinations'!A$5:E$17,3,false),indirect(I$1),2,false)*C1935+vlookup(VLOOKUP(A1935,'Meal Plan Combinations'!A$5:E$17,4,false),indirect(I$1),2,false)*D1935+vlookup(VLOOKUP(A1935,'Meal Plan Combinations'!A$5:E$17,5,false),indirect(I$1),2,false)*E1935</f>
        <v>3331.2585</v>
      </c>
      <c r="G1935" s="173">
        <f>abs(Generate!H$5-F1935)</f>
        <v>261.2585</v>
      </c>
    </row>
    <row r="1936">
      <c r="A1936" s="71" t="s">
        <v>64</v>
      </c>
      <c r="B1936" s="71">
        <v>1.5</v>
      </c>
      <c r="C1936" s="71">
        <v>3.0</v>
      </c>
      <c r="D1936" s="71">
        <v>2.5</v>
      </c>
      <c r="E1936" s="71">
        <v>1.5</v>
      </c>
      <c r="F1936" s="172">
        <f>vlookup(VLOOKUP(A1936,'Meal Plan Combinations'!A$5:E$17,2,false),indirect(I$1),2,false)*B1936+vlookup(VLOOKUP(A1936,'Meal Plan Combinations'!A$5:E$17,3,false),indirect(I$1),2,false)*C1936+vlookup(VLOOKUP(A1936,'Meal Plan Combinations'!A$5:E$17,4,false),indirect(I$1),2,false)*D1936+vlookup(VLOOKUP(A1936,'Meal Plan Combinations'!A$5:E$17,5,false),indirect(I$1),2,false)*E1936</f>
        <v>3465.0385</v>
      </c>
      <c r="G1936" s="173">
        <f>abs(Generate!H$5-F1936)</f>
        <v>395.0385</v>
      </c>
    </row>
    <row r="1937">
      <c r="A1937" s="71" t="s">
        <v>64</v>
      </c>
      <c r="B1937" s="71">
        <v>1.5</v>
      </c>
      <c r="C1937" s="71">
        <v>3.0</v>
      </c>
      <c r="D1937" s="71">
        <v>2.5</v>
      </c>
      <c r="E1937" s="71">
        <v>2.0</v>
      </c>
      <c r="F1937" s="172">
        <f>vlookup(VLOOKUP(A1937,'Meal Plan Combinations'!A$5:E$17,2,false),indirect(I$1),2,false)*B1937+vlookup(VLOOKUP(A1937,'Meal Plan Combinations'!A$5:E$17,3,false),indirect(I$1),2,false)*C1937+vlookup(VLOOKUP(A1937,'Meal Plan Combinations'!A$5:E$17,4,false),indirect(I$1),2,false)*D1937+vlookup(VLOOKUP(A1937,'Meal Plan Combinations'!A$5:E$17,5,false),indirect(I$1),2,false)*E1937</f>
        <v>3598.8185</v>
      </c>
      <c r="G1937" s="173">
        <f>abs(Generate!H$5-F1937)</f>
        <v>528.8185</v>
      </c>
    </row>
    <row r="1938">
      <c r="A1938" s="71" t="s">
        <v>64</v>
      </c>
      <c r="B1938" s="71">
        <v>1.5</v>
      </c>
      <c r="C1938" s="71">
        <v>3.0</v>
      </c>
      <c r="D1938" s="71">
        <v>2.5</v>
      </c>
      <c r="E1938" s="71">
        <v>2.5</v>
      </c>
      <c r="F1938" s="172">
        <f>vlookup(VLOOKUP(A1938,'Meal Plan Combinations'!A$5:E$17,2,false),indirect(I$1),2,false)*B1938+vlookup(VLOOKUP(A1938,'Meal Plan Combinations'!A$5:E$17,3,false),indirect(I$1),2,false)*C1938+vlookup(VLOOKUP(A1938,'Meal Plan Combinations'!A$5:E$17,4,false),indirect(I$1),2,false)*D1938+vlookup(VLOOKUP(A1938,'Meal Plan Combinations'!A$5:E$17,5,false),indirect(I$1),2,false)*E1938</f>
        <v>3732.5985</v>
      </c>
      <c r="G1938" s="173">
        <f>abs(Generate!H$5-F1938)</f>
        <v>662.5985</v>
      </c>
    </row>
    <row r="1939">
      <c r="A1939" s="71" t="s">
        <v>64</v>
      </c>
      <c r="B1939" s="71">
        <v>1.5</v>
      </c>
      <c r="C1939" s="71">
        <v>3.0</v>
      </c>
      <c r="D1939" s="71">
        <v>2.5</v>
      </c>
      <c r="E1939" s="71">
        <v>3.0</v>
      </c>
      <c r="F1939" s="172">
        <f>vlookup(VLOOKUP(A1939,'Meal Plan Combinations'!A$5:E$17,2,false),indirect(I$1),2,false)*B1939+vlookup(VLOOKUP(A1939,'Meal Plan Combinations'!A$5:E$17,3,false),indirect(I$1),2,false)*C1939+vlookup(VLOOKUP(A1939,'Meal Plan Combinations'!A$5:E$17,4,false),indirect(I$1),2,false)*D1939+vlookup(VLOOKUP(A1939,'Meal Plan Combinations'!A$5:E$17,5,false),indirect(I$1),2,false)*E1939</f>
        <v>3866.3785</v>
      </c>
      <c r="G1939" s="173">
        <f>abs(Generate!H$5-F1939)</f>
        <v>796.3785</v>
      </c>
    </row>
    <row r="1940">
      <c r="A1940" s="71" t="s">
        <v>64</v>
      </c>
      <c r="B1940" s="71">
        <v>1.5</v>
      </c>
      <c r="C1940" s="71">
        <v>3.0</v>
      </c>
      <c r="D1940" s="71">
        <v>3.0</v>
      </c>
      <c r="E1940" s="71">
        <v>0.5</v>
      </c>
      <c r="F1940" s="172">
        <f>vlookup(VLOOKUP(A1940,'Meal Plan Combinations'!A$5:E$17,2,false),indirect(I$1),2,false)*B1940+vlookup(VLOOKUP(A1940,'Meal Plan Combinations'!A$5:E$17,3,false),indirect(I$1),2,false)*C1940+vlookup(VLOOKUP(A1940,'Meal Plan Combinations'!A$5:E$17,4,false),indirect(I$1),2,false)*D1940+vlookup(VLOOKUP(A1940,'Meal Plan Combinations'!A$5:E$17,5,false),indirect(I$1),2,false)*E1940</f>
        <v>3420.3235</v>
      </c>
      <c r="G1940" s="173">
        <f>abs(Generate!H$5-F1940)</f>
        <v>350.3235</v>
      </c>
    </row>
    <row r="1941">
      <c r="A1941" s="71" t="s">
        <v>64</v>
      </c>
      <c r="B1941" s="71">
        <v>1.5</v>
      </c>
      <c r="C1941" s="71">
        <v>3.0</v>
      </c>
      <c r="D1941" s="71">
        <v>3.0</v>
      </c>
      <c r="E1941" s="71">
        <v>1.0</v>
      </c>
      <c r="F1941" s="172">
        <f>vlookup(VLOOKUP(A1941,'Meal Plan Combinations'!A$5:E$17,2,false),indirect(I$1),2,false)*B1941+vlookup(VLOOKUP(A1941,'Meal Plan Combinations'!A$5:E$17,3,false),indirect(I$1),2,false)*C1941+vlookup(VLOOKUP(A1941,'Meal Plan Combinations'!A$5:E$17,4,false),indirect(I$1),2,false)*D1941+vlookup(VLOOKUP(A1941,'Meal Plan Combinations'!A$5:E$17,5,false),indirect(I$1),2,false)*E1941</f>
        <v>3554.1035</v>
      </c>
      <c r="G1941" s="173">
        <f>abs(Generate!H$5-F1941)</f>
        <v>484.1035</v>
      </c>
    </row>
    <row r="1942">
      <c r="A1942" s="71" t="s">
        <v>64</v>
      </c>
      <c r="B1942" s="71">
        <v>1.5</v>
      </c>
      <c r="C1942" s="71">
        <v>3.0</v>
      </c>
      <c r="D1942" s="71">
        <v>3.0</v>
      </c>
      <c r="E1942" s="71">
        <v>1.5</v>
      </c>
      <c r="F1942" s="172">
        <f>vlookup(VLOOKUP(A1942,'Meal Plan Combinations'!A$5:E$17,2,false),indirect(I$1),2,false)*B1942+vlookup(VLOOKUP(A1942,'Meal Plan Combinations'!A$5:E$17,3,false),indirect(I$1),2,false)*C1942+vlookup(VLOOKUP(A1942,'Meal Plan Combinations'!A$5:E$17,4,false),indirect(I$1),2,false)*D1942+vlookup(VLOOKUP(A1942,'Meal Plan Combinations'!A$5:E$17,5,false),indirect(I$1),2,false)*E1942</f>
        <v>3687.8835</v>
      </c>
      <c r="G1942" s="173">
        <f>abs(Generate!H$5-F1942)</f>
        <v>617.8835</v>
      </c>
    </row>
    <row r="1943">
      <c r="A1943" s="71" t="s">
        <v>64</v>
      </c>
      <c r="B1943" s="71">
        <v>1.5</v>
      </c>
      <c r="C1943" s="71">
        <v>3.0</v>
      </c>
      <c r="D1943" s="71">
        <v>3.0</v>
      </c>
      <c r="E1943" s="71">
        <v>2.0</v>
      </c>
      <c r="F1943" s="172">
        <f>vlookup(VLOOKUP(A1943,'Meal Plan Combinations'!A$5:E$17,2,false),indirect(I$1),2,false)*B1943+vlookup(VLOOKUP(A1943,'Meal Plan Combinations'!A$5:E$17,3,false),indirect(I$1),2,false)*C1943+vlookup(VLOOKUP(A1943,'Meal Plan Combinations'!A$5:E$17,4,false),indirect(I$1),2,false)*D1943+vlookup(VLOOKUP(A1943,'Meal Plan Combinations'!A$5:E$17,5,false),indirect(I$1),2,false)*E1943</f>
        <v>3821.6635</v>
      </c>
      <c r="G1943" s="173">
        <f>abs(Generate!H$5-F1943)</f>
        <v>751.6635</v>
      </c>
    </row>
    <row r="1944">
      <c r="A1944" s="71" t="s">
        <v>64</v>
      </c>
      <c r="B1944" s="71">
        <v>1.5</v>
      </c>
      <c r="C1944" s="71">
        <v>3.0</v>
      </c>
      <c r="D1944" s="71">
        <v>3.0</v>
      </c>
      <c r="E1944" s="71">
        <v>2.5</v>
      </c>
      <c r="F1944" s="172">
        <f>vlookup(VLOOKUP(A1944,'Meal Plan Combinations'!A$5:E$17,2,false),indirect(I$1),2,false)*B1944+vlookup(VLOOKUP(A1944,'Meal Plan Combinations'!A$5:E$17,3,false),indirect(I$1),2,false)*C1944+vlookup(VLOOKUP(A1944,'Meal Plan Combinations'!A$5:E$17,4,false),indirect(I$1),2,false)*D1944+vlookup(VLOOKUP(A1944,'Meal Plan Combinations'!A$5:E$17,5,false),indirect(I$1),2,false)*E1944</f>
        <v>3955.4435</v>
      </c>
      <c r="G1944" s="173">
        <f>abs(Generate!H$5-F1944)</f>
        <v>885.4435</v>
      </c>
    </row>
    <row r="1945">
      <c r="A1945" s="71" t="s">
        <v>64</v>
      </c>
      <c r="B1945" s="71">
        <v>1.5</v>
      </c>
      <c r="C1945" s="71">
        <v>3.0</v>
      </c>
      <c r="D1945" s="71">
        <v>3.0</v>
      </c>
      <c r="E1945" s="71">
        <v>3.0</v>
      </c>
      <c r="F1945" s="172">
        <f>vlookup(VLOOKUP(A1945,'Meal Plan Combinations'!A$5:E$17,2,false),indirect(I$1),2,false)*B1945+vlookup(VLOOKUP(A1945,'Meal Plan Combinations'!A$5:E$17,3,false),indirect(I$1),2,false)*C1945+vlookup(VLOOKUP(A1945,'Meal Plan Combinations'!A$5:E$17,4,false),indirect(I$1),2,false)*D1945+vlookup(VLOOKUP(A1945,'Meal Plan Combinations'!A$5:E$17,5,false),indirect(I$1),2,false)*E1945</f>
        <v>4089.2235</v>
      </c>
      <c r="G1945" s="173">
        <f>abs(Generate!H$5-F1945)</f>
        <v>1019.2235</v>
      </c>
    </row>
    <row r="1946">
      <c r="A1946" s="71" t="s">
        <v>64</v>
      </c>
      <c r="B1946" s="71">
        <v>2.0</v>
      </c>
      <c r="C1946" s="71">
        <v>0.5</v>
      </c>
      <c r="D1946" s="71">
        <v>0.5</v>
      </c>
      <c r="E1946" s="71">
        <v>0.5</v>
      </c>
      <c r="F1946" s="172">
        <f>vlookup(VLOOKUP(A1946,'Meal Plan Combinations'!A$5:E$17,2,false),indirect(I$1),2,false)*B1946+vlookup(VLOOKUP(A1946,'Meal Plan Combinations'!A$5:E$17,3,false),indirect(I$1),2,false)*C1946+vlookup(VLOOKUP(A1946,'Meal Plan Combinations'!A$5:E$17,4,false),indirect(I$1),2,false)*D1946+vlookup(VLOOKUP(A1946,'Meal Plan Combinations'!A$5:E$17,5,false),indirect(I$1),2,false)*E1946</f>
        <v>1187.688</v>
      </c>
      <c r="G1946" s="173">
        <f>abs(Generate!H$5-F1946)</f>
        <v>1882.312</v>
      </c>
    </row>
    <row r="1947">
      <c r="A1947" s="71" t="s">
        <v>64</v>
      </c>
      <c r="B1947" s="71">
        <v>2.0</v>
      </c>
      <c r="C1947" s="71">
        <v>0.5</v>
      </c>
      <c r="D1947" s="71">
        <v>0.5</v>
      </c>
      <c r="E1947" s="71">
        <v>1.0</v>
      </c>
      <c r="F1947" s="172">
        <f>vlookup(VLOOKUP(A1947,'Meal Plan Combinations'!A$5:E$17,2,false),indirect(I$1),2,false)*B1947+vlookup(VLOOKUP(A1947,'Meal Plan Combinations'!A$5:E$17,3,false),indirect(I$1),2,false)*C1947+vlookup(VLOOKUP(A1947,'Meal Plan Combinations'!A$5:E$17,4,false),indirect(I$1),2,false)*D1947+vlookup(VLOOKUP(A1947,'Meal Plan Combinations'!A$5:E$17,5,false),indirect(I$1),2,false)*E1947</f>
        <v>1321.468</v>
      </c>
      <c r="G1947" s="173">
        <f>abs(Generate!H$5-F1947)</f>
        <v>1748.532</v>
      </c>
    </row>
    <row r="1948">
      <c r="A1948" s="71" t="s">
        <v>64</v>
      </c>
      <c r="B1948" s="71">
        <v>2.0</v>
      </c>
      <c r="C1948" s="71">
        <v>0.5</v>
      </c>
      <c r="D1948" s="71">
        <v>0.5</v>
      </c>
      <c r="E1948" s="71">
        <v>1.5</v>
      </c>
      <c r="F1948" s="172">
        <f>vlookup(VLOOKUP(A1948,'Meal Plan Combinations'!A$5:E$17,2,false),indirect(I$1),2,false)*B1948+vlookup(VLOOKUP(A1948,'Meal Plan Combinations'!A$5:E$17,3,false),indirect(I$1),2,false)*C1948+vlookup(VLOOKUP(A1948,'Meal Plan Combinations'!A$5:E$17,4,false),indirect(I$1),2,false)*D1948+vlookup(VLOOKUP(A1948,'Meal Plan Combinations'!A$5:E$17,5,false),indirect(I$1),2,false)*E1948</f>
        <v>1455.248</v>
      </c>
      <c r="G1948" s="173">
        <f>abs(Generate!H$5-F1948)</f>
        <v>1614.752</v>
      </c>
    </row>
    <row r="1949">
      <c r="A1949" s="71" t="s">
        <v>64</v>
      </c>
      <c r="B1949" s="71">
        <v>2.0</v>
      </c>
      <c r="C1949" s="71">
        <v>0.5</v>
      </c>
      <c r="D1949" s="71">
        <v>0.5</v>
      </c>
      <c r="E1949" s="71">
        <v>2.0</v>
      </c>
      <c r="F1949" s="172">
        <f>vlookup(VLOOKUP(A1949,'Meal Plan Combinations'!A$5:E$17,2,false),indirect(I$1),2,false)*B1949+vlookup(VLOOKUP(A1949,'Meal Plan Combinations'!A$5:E$17,3,false),indirect(I$1),2,false)*C1949+vlookup(VLOOKUP(A1949,'Meal Plan Combinations'!A$5:E$17,4,false),indirect(I$1),2,false)*D1949+vlookup(VLOOKUP(A1949,'Meal Plan Combinations'!A$5:E$17,5,false),indirect(I$1),2,false)*E1949</f>
        <v>1589.028</v>
      </c>
      <c r="G1949" s="173">
        <f>abs(Generate!H$5-F1949)</f>
        <v>1480.972</v>
      </c>
    </row>
    <row r="1950">
      <c r="A1950" s="71" t="s">
        <v>64</v>
      </c>
      <c r="B1950" s="71">
        <v>2.0</v>
      </c>
      <c r="C1950" s="71">
        <v>0.5</v>
      </c>
      <c r="D1950" s="71">
        <v>0.5</v>
      </c>
      <c r="E1950" s="71">
        <v>2.5</v>
      </c>
      <c r="F1950" s="172">
        <f>vlookup(VLOOKUP(A1950,'Meal Plan Combinations'!A$5:E$17,2,false),indirect(I$1),2,false)*B1950+vlookup(VLOOKUP(A1950,'Meal Plan Combinations'!A$5:E$17,3,false),indirect(I$1),2,false)*C1950+vlookup(VLOOKUP(A1950,'Meal Plan Combinations'!A$5:E$17,4,false),indirect(I$1),2,false)*D1950+vlookup(VLOOKUP(A1950,'Meal Plan Combinations'!A$5:E$17,5,false),indirect(I$1),2,false)*E1950</f>
        <v>1722.808</v>
      </c>
      <c r="G1950" s="173">
        <f>abs(Generate!H$5-F1950)</f>
        <v>1347.192</v>
      </c>
    </row>
    <row r="1951">
      <c r="A1951" s="71" t="s">
        <v>64</v>
      </c>
      <c r="B1951" s="71">
        <v>2.0</v>
      </c>
      <c r="C1951" s="71">
        <v>0.5</v>
      </c>
      <c r="D1951" s="71">
        <v>0.5</v>
      </c>
      <c r="E1951" s="71">
        <v>3.0</v>
      </c>
      <c r="F1951" s="172">
        <f>vlookup(VLOOKUP(A1951,'Meal Plan Combinations'!A$5:E$17,2,false),indirect(I$1),2,false)*B1951+vlookup(VLOOKUP(A1951,'Meal Plan Combinations'!A$5:E$17,3,false),indirect(I$1),2,false)*C1951+vlookup(VLOOKUP(A1951,'Meal Plan Combinations'!A$5:E$17,4,false),indirect(I$1),2,false)*D1951+vlookup(VLOOKUP(A1951,'Meal Plan Combinations'!A$5:E$17,5,false),indirect(I$1),2,false)*E1951</f>
        <v>1856.588</v>
      </c>
      <c r="G1951" s="173">
        <f>abs(Generate!H$5-F1951)</f>
        <v>1213.412</v>
      </c>
    </row>
    <row r="1952">
      <c r="A1952" s="71" t="s">
        <v>64</v>
      </c>
      <c r="B1952" s="71">
        <v>2.0</v>
      </c>
      <c r="C1952" s="71">
        <v>0.5</v>
      </c>
      <c r="D1952" s="71">
        <v>1.0</v>
      </c>
      <c r="E1952" s="71">
        <v>0.5</v>
      </c>
      <c r="F1952" s="172">
        <f>vlookup(VLOOKUP(A1952,'Meal Plan Combinations'!A$5:E$17,2,false),indirect(I$1),2,false)*B1952+vlookup(VLOOKUP(A1952,'Meal Plan Combinations'!A$5:E$17,3,false),indirect(I$1),2,false)*C1952+vlookup(VLOOKUP(A1952,'Meal Plan Combinations'!A$5:E$17,4,false),indirect(I$1),2,false)*D1952+vlookup(VLOOKUP(A1952,'Meal Plan Combinations'!A$5:E$17,5,false),indirect(I$1),2,false)*E1952</f>
        <v>1410.533</v>
      </c>
      <c r="G1952" s="173">
        <f>abs(Generate!H$5-F1952)</f>
        <v>1659.467</v>
      </c>
    </row>
    <row r="1953">
      <c r="A1953" s="71" t="s">
        <v>64</v>
      </c>
      <c r="B1953" s="71">
        <v>2.0</v>
      </c>
      <c r="C1953" s="71">
        <v>0.5</v>
      </c>
      <c r="D1953" s="71">
        <v>1.0</v>
      </c>
      <c r="E1953" s="71">
        <v>1.0</v>
      </c>
      <c r="F1953" s="172">
        <f>vlookup(VLOOKUP(A1953,'Meal Plan Combinations'!A$5:E$17,2,false),indirect(I$1),2,false)*B1953+vlookup(VLOOKUP(A1953,'Meal Plan Combinations'!A$5:E$17,3,false),indirect(I$1),2,false)*C1953+vlookup(VLOOKUP(A1953,'Meal Plan Combinations'!A$5:E$17,4,false),indirect(I$1),2,false)*D1953+vlookup(VLOOKUP(A1953,'Meal Plan Combinations'!A$5:E$17,5,false),indirect(I$1),2,false)*E1953</f>
        <v>1544.313</v>
      </c>
      <c r="G1953" s="173">
        <f>abs(Generate!H$5-F1953)</f>
        <v>1525.687</v>
      </c>
    </row>
    <row r="1954">
      <c r="A1954" s="71" t="s">
        <v>64</v>
      </c>
      <c r="B1954" s="71">
        <v>2.0</v>
      </c>
      <c r="C1954" s="71">
        <v>0.5</v>
      </c>
      <c r="D1954" s="71">
        <v>1.0</v>
      </c>
      <c r="E1954" s="71">
        <v>1.5</v>
      </c>
      <c r="F1954" s="172">
        <f>vlookup(VLOOKUP(A1954,'Meal Plan Combinations'!A$5:E$17,2,false),indirect(I$1),2,false)*B1954+vlookup(VLOOKUP(A1954,'Meal Plan Combinations'!A$5:E$17,3,false),indirect(I$1),2,false)*C1954+vlookup(VLOOKUP(A1954,'Meal Plan Combinations'!A$5:E$17,4,false),indirect(I$1),2,false)*D1954+vlookup(VLOOKUP(A1954,'Meal Plan Combinations'!A$5:E$17,5,false),indirect(I$1),2,false)*E1954</f>
        <v>1678.093</v>
      </c>
      <c r="G1954" s="173">
        <f>abs(Generate!H$5-F1954)</f>
        <v>1391.907</v>
      </c>
    </row>
    <row r="1955">
      <c r="A1955" s="71" t="s">
        <v>64</v>
      </c>
      <c r="B1955" s="71">
        <v>2.0</v>
      </c>
      <c r="C1955" s="71">
        <v>0.5</v>
      </c>
      <c r="D1955" s="71">
        <v>1.0</v>
      </c>
      <c r="E1955" s="71">
        <v>2.0</v>
      </c>
      <c r="F1955" s="172">
        <f>vlookup(VLOOKUP(A1955,'Meal Plan Combinations'!A$5:E$17,2,false),indirect(I$1),2,false)*B1955+vlookup(VLOOKUP(A1955,'Meal Plan Combinations'!A$5:E$17,3,false),indirect(I$1),2,false)*C1955+vlookup(VLOOKUP(A1955,'Meal Plan Combinations'!A$5:E$17,4,false),indirect(I$1),2,false)*D1955+vlookup(VLOOKUP(A1955,'Meal Plan Combinations'!A$5:E$17,5,false),indirect(I$1),2,false)*E1955</f>
        <v>1811.873</v>
      </c>
      <c r="G1955" s="173">
        <f>abs(Generate!H$5-F1955)</f>
        <v>1258.127</v>
      </c>
    </row>
    <row r="1956">
      <c r="A1956" s="71" t="s">
        <v>64</v>
      </c>
      <c r="B1956" s="71">
        <v>2.0</v>
      </c>
      <c r="C1956" s="71">
        <v>0.5</v>
      </c>
      <c r="D1956" s="71">
        <v>1.0</v>
      </c>
      <c r="E1956" s="71">
        <v>2.5</v>
      </c>
      <c r="F1956" s="172">
        <f>vlookup(VLOOKUP(A1956,'Meal Plan Combinations'!A$5:E$17,2,false),indirect(I$1),2,false)*B1956+vlookup(VLOOKUP(A1956,'Meal Plan Combinations'!A$5:E$17,3,false),indirect(I$1),2,false)*C1956+vlookup(VLOOKUP(A1956,'Meal Plan Combinations'!A$5:E$17,4,false),indirect(I$1),2,false)*D1956+vlookup(VLOOKUP(A1956,'Meal Plan Combinations'!A$5:E$17,5,false),indirect(I$1),2,false)*E1956</f>
        <v>1945.653</v>
      </c>
      <c r="G1956" s="173">
        <f>abs(Generate!H$5-F1956)</f>
        <v>1124.347</v>
      </c>
    </row>
    <row r="1957">
      <c r="A1957" s="71" t="s">
        <v>64</v>
      </c>
      <c r="B1957" s="71">
        <v>2.0</v>
      </c>
      <c r="C1957" s="71">
        <v>0.5</v>
      </c>
      <c r="D1957" s="71">
        <v>1.0</v>
      </c>
      <c r="E1957" s="71">
        <v>3.0</v>
      </c>
      <c r="F1957" s="172">
        <f>vlookup(VLOOKUP(A1957,'Meal Plan Combinations'!A$5:E$17,2,false),indirect(I$1),2,false)*B1957+vlookup(VLOOKUP(A1957,'Meal Plan Combinations'!A$5:E$17,3,false),indirect(I$1),2,false)*C1957+vlookup(VLOOKUP(A1957,'Meal Plan Combinations'!A$5:E$17,4,false),indirect(I$1),2,false)*D1957+vlookup(VLOOKUP(A1957,'Meal Plan Combinations'!A$5:E$17,5,false),indirect(I$1),2,false)*E1957</f>
        <v>2079.433</v>
      </c>
      <c r="G1957" s="173">
        <f>abs(Generate!H$5-F1957)</f>
        <v>990.567</v>
      </c>
    </row>
    <row r="1958">
      <c r="A1958" s="71" t="s">
        <v>64</v>
      </c>
      <c r="B1958" s="71">
        <v>2.0</v>
      </c>
      <c r="C1958" s="71">
        <v>0.5</v>
      </c>
      <c r="D1958" s="71">
        <v>1.5</v>
      </c>
      <c r="E1958" s="71">
        <v>0.5</v>
      </c>
      <c r="F1958" s="172">
        <f>vlookup(VLOOKUP(A1958,'Meal Plan Combinations'!A$5:E$17,2,false),indirect(I$1),2,false)*B1958+vlookup(VLOOKUP(A1958,'Meal Plan Combinations'!A$5:E$17,3,false),indirect(I$1),2,false)*C1958+vlookup(VLOOKUP(A1958,'Meal Plan Combinations'!A$5:E$17,4,false),indirect(I$1),2,false)*D1958+vlookup(VLOOKUP(A1958,'Meal Plan Combinations'!A$5:E$17,5,false),indirect(I$1),2,false)*E1958</f>
        <v>1633.378</v>
      </c>
      <c r="G1958" s="173">
        <f>abs(Generate!H$5-F1958)</f>
        <v>1436.622</v>
      </c>
    </row>
    <row r="1959">
      <c r="A1959" s="71" t="s">
        <v>64</v>
      </c>
      <c r="B1959" s="71">
        <v>2.0</v>
      </c>
      <c r="C1959" s="71">
        <v>0.5</v>
      </c>
      <c r="D1959" s="71">
        <v>1.5</v>
      </c>
      <c r="E1959" s="71">
        <v>1.0</v>
      </c>
      <c r="F1959" s="172">
        <f>vlookup(VLOOKUP(A1959,'Meal Plan Combinations'!A$5:E$17,2,false),indirect(I$1),2,false)*B1959+vlookup(VLOOKUP(A1959,'Meal Plan Combinations'!A$5:E$17,3,false),indirect(I$1),2,false)*C1959+vlookup(VLOOKUP(A1959,'Meal Plan Combinations'!A$5:E$17,4,false),indirect(I$1),2,false)*D1959+vlookup(VLOOKUP(A1959,'Meal Plan Combinations'!A$5:E$17,5,false),indirect(I$1),2,false)*E1959</f>
        <v>1767.158</v>
      </c>
      <c r="G1959" s="173">
        <f>abs(Generate!H$5-F1959)</f>
        <v>1302.842</v>
      </c>
    </row>
    <row r="1960">
      <c r="A1960" s="71" t="s">
        <v>64</v>
      </c>
      <c r="B1960" s="71">
        <v>2.0</v>
      </c>
      <c r="C1960" s="71">
        <v>0.5</v>
      </c>
      <c r="D1960" s="71">
        <v>1.5</v>
      </c>
      <c r="E1960" s="71">
        <v>1.5</v>
      </c>
      <c r="F1960" s="172">
        <f>vlookup(VLOOKUP(A1960,'Meal Plan Combinations'!A$5:E$17,2,false),indirect(I$1),2,false)*B1960+vlookup(VLOOKUP(A1960,'Meal Plan Combinations'!A$5:E$17,3,false),indirect(I$1),2,false)*C1960+vlookup(VLOOKUP(A1960,'Meal Plan Combinations'!A$5:E$17,4,false),indirect(I$1),2,false)*D1960+vlookup(VLOOKUP(A1960,'Meal Plan Combinations'!A$5:E$17,5,false),indirect(I$1),2,false)*E1960</f>
        <v>1900.938</v>
      </c>
      <c r="G1960" s="173">
        <f>abs(Generate!H$5-F1960)</f>
        <v>1169.062</v>
      </c>
    </row>
    <row r="1961">
      <c r="A1961" s="71" t="s">
        <v>64</v>
      </c>
      <c r="B1961" s="71">
        <v>2.0</v>
      </c>
      <c r="C1961" s="71">
        <v>0.5</v>
      </c>
      <c r="D1961" s="71">
        <v>1.5</v>
      </c>
      <c r="E1961" s="71">
        <v>2.0</v>
      </c>
      <c r="F1961" s="172">
        <f>vlookup(VLOOKUP(A1961,'Meal Plan Combinations'!A$5:E$17,2,false),indirect(I$1),2,false)*B1961+vlookup(VLOOKUP(A1961,'Meal Plan Combinations'!A$5:E$17,3,false),indirect(I$1),2,false)*C1961+vlookup(VLOOKUP(A1961,'Meal Plan Combinations'!A$5:E$17,4,false),indirect(I$1),2,false)*D1961+vlookup(VLOOKUP(A1961,'Meal Plan Combinations'!A$5:E$17,5,false),indirect(I$1),2,false)*E1961</f>
        <v>2034.718</v>
      </c>
      <c r="G1961" s="173">
        <f>abs(Generate!H$5-F1961)</f>
        <v>1035.282</v>
      </c>
    </row>
    <row r="1962">
      <c r="A1962" s="71" t="s">
        <v>64</v>
      </c>
      <c r="B1962" s="71">
        <v>2.0</v>
      </c>
      <c r="C1962" s="71">
        <v>0.5</v>
      </c>
      <c r="D1962" s="71">
        <v>1.5</v>
      </c>
      <c r="E1962" s="71">
        <v>2.5</v>
      </c>
      <c r="F1962" s="172">
        <f>vlookup(VLOOKUP(A1962,'Meal Plan Combinations'!A$5:E$17,2,false),indirect(I$1),2,false)*B1962+vlookup(VLOOKUP(A1962,'Meal Plan Combinations'!A$5:E$17,3,false),indirect(I$1),2,false)*C1962+vlookup(VLOOKUP(A1962,'Meal Plan Combinations'!A$5:E$17,4,false),indirect(I$1),2,false)*D1962+vlookup(VLOOKUP(A1962,'Meal Plan Combinations'!A$5:E$17,5,false),indirect(I$1),2,false)*E1962</f>
        <v>2168.498</v>
      </c>
      <c r="G1962" s="173">
        <f>abs(Generate!H$5-F1962)</f>
        <v>901.502</v>
      </c>
    </row>
    <row r="1963">
      <c r="A1963" s="71" t="s">
        <v>64</v>
      </c>
      <c r="B1963" s="71">
        <v>2.0</v>
      </c>
      <c r="C1963" s="71">
        <v>0.5</v>
      </c>
      <c r="D1963" s="71">
        <v>1.5</v>
      </c>
      <c r="E1963" s="71">
        <v>3.0</v>
      </c>
      <c r="F1963" s="172">
        <f>vlookup(VLOOKUP(A1963,'Meal Plan Combinations'!A$5:E$17,2,false),indirect(I$1),2,false)*B1963+vlookup(VLOOKUP(A1963,'Meal Plan Combinations'!A$5:E$17,3,false),indirect(I$1),2,false)*C1963+vlookup(VLOOKUP(A1963,'Meal Plan Combinations'!A$5:E$17,4,false),indirect(I$1),2,false)*D1963+vlookup(VLOOKUP(A1963,'Meal Plan Combinations'!A$5:E$17,5,false),indirect(I$1),2,false)*E1963</f>
        <v>2302.278</v>
      </c>
      <c r="G1963" s="173">
        <f>abs(Generate!H$5-F1963)</f>
        <v>767.722</v>
      </c>
    </row>
    <row r="1964">
      <c r="A1964" s="71" t="s">
        <v>64</v>
      </c>
      <c r="B1964" s="71">
        <v>2.0</v>
      </c>
      <c r="C1964" s="71">
        <v>0.5</v>
      </c>
      <c r="D1964" s="71">
        <v>2.0</v>
      </c>
      <c r="E1964" s="71">
        <v>0.5</v>
      </c>
      <c r="F1964" s="172">
        <f>vlookup(VLOOKUP(A1964,'Meal Plan Combinations'!A$5:E$17,2,false),indirect(I$1),2,false)*B1964+vlookup(VLOOKUP(A1964,'Meal Plan Combinations'!A$5:E$17,3,false),indirect(I$1),2,false)*C1964+vlookup(VLOOKUP(A1964,'Meal Plan Combinations'!A$5:E$17,4,false),indirect(I$1),2,false)*D1964+vlookup(VLOOKUP(A1964,'Meal Plan Combinations'!A$5:E$17,5,false),indirect(I$1),2,false)*E1964</f>
        <v>1856.223</v>
      </c>
      <c r="G1964" s="173">
        <f>abs(Generate!H$5-F1964)</f>
        <v>1213.777</v>
      </c>
    </row>
    <row r="1965">
      <c r="A1965" s="71" t="s">
        <v>64</v>
      </c>
      <c r="B1965" s="71">
        <v>2.0</v>
      </c>
      <c r="C1965" s="71">
        <v>0.5</v>
      </c>
      <c r="D1965" s="71">
        <v>2.0</v>
      </c>
      <c r="E1965" s="71">
        <v>1.0</v>
      </c>
      <c r="F1965" s="172">
        <f>vlookup(VLOOKUP(A1965,'Meal Plan Combinations'!A$5:E$17,2,false),indirect(I$1),2,false)*B1965+vlookup(VLOOKUP(A1965,'Meal Plan Combinations'!A$5:E$17,3,false),indirect(I$1),2,false)*C1965+vlookup(VLOOKUP(A1965,'Meal Plan Combinations'!A$5:E$17,4,false),indirect(I$1),2,false)*D1965+vlookup(VLOOKUP(A1965,'Meal Plan Combinations'!A$5:E$17,5,false),indirect(I$1),2,false)*E1965</f>
        <v>1990.003</v>
      </c>
      <c r="G1965" s="173">
        <f>abs(Generate!H$5-F1965)</f>
        <v>1079.997</v>
      </c>
    </row>
    <row r="1966">
      <c r="A1966" s="71" t="s">
        <v>64</v>
      </c>
      <c r="B1966" s="71">
        <v>2.0</v>
      </c>
      <c r="C1966" s="71">
        <v>0.5</v>
      </c>
      <c r="D1966" s="71">
        <v>2.0</v>
      </c>
      <c r="E1966" s="71">
        <v>1.5</v>
      </c>
      <c r="F1966" s="172">
        <f>vlookup(VLOOKUP(A1966,'Meal Plan Combinations'!A$5:E$17,2,false),indirect(I$1),2,false)*B1966+vlookup(VLOOKUP(A1966,'Meal Plan Combinations'!A$5:E$17,3,false),indirect(I$1),2,false)*C1966+vlookup(VLOOKUP(A1966,'Meal Plan Combinations'!A$5:E$17,4,false),indirect(I$1),2,false)*D1966+vlookup(VLOOKUP(A1966,'Meal Plan Combinations'!A$5:E$17,5,false),indirect(I$1),2,false)*E1966</f>
        <v>2123.783</v>
      </c>
      <c r="G1966" s="173">
        <f>abs(Generate!H$5-F1966)</f>
        <v>946.217</v>
      </c>
    </row>
    <row r="1967">
      <c r="A1967" s="71" t="s">
        <v>64</v>
      </c>
      <c r="B1967" s="71">
        <v>2.0</v>
      </c>
      <c r="C1967" s="71">
        <v>0.5</v>
      </c>
      <c r="D1967" s="71">
        <v>2.0</v>
      </c>
      <c r="E1967" s="71">
        <v>2.0</v>
      </c>
      <c r="F1967" s="172">
        <f>vlookup(VLOOKUP(A1967,'Meal Plan Combinations'!A$5:E$17,2,false),indirect(I$1),2,false)*B1967+vlookup(VLOOKUP(A1967,'Meal Plan Combinations'!A$5:E$17,3,false),indirect(I$1),2,false)*C1967+vlookup(VLOOKUP(A1967,'Meal Plan Combinations'!A$5:E$17,4,false),indirect(I$1),2,false)*D1967+vlookup(VLOOKUP(A1967,'Meal Plan Combinations'!A$5:E$17,5,false),indirect(I$1),2,false)*E1967</f>
        <v>2257.563</v>
      </c>
      <c r="G1967" s="173">
        <f>abs(Generate!H$5-F1967)</f>
        <v>812.437</v>
      </c>
    </row>
    <row r="1968">
      <c r="A1968" s="71" t="s">
        <v>64</v>
      </c>
      <c r="B1968" s="71">
        <v>2.0</v>
      </c>
      <c r="C1968" s="71">
        <v>0.5</v>
      </c>
      <c r="D1968" s="71">
        <v>2.0</v>
      </c>
      <c r="E1968" s="71">
        <v>2.5</v>
      </c>
      <c r="F1968" s="172">
        <f>vlookup(VLOOKUP(A1968,'Meal Plan Combinations'!A$5:E$17,2,false),indirect(I$1),2,false)*B1968+vlookup(VLOOKUP(A1968,'Meal Plan Combinations'!A$5:E$17,3,false),indirect(I$1),2,false)*C1968+vlookup(VLOOKUP(A1968,'Meal Plan Combinations'!A$5:E$17,4,false),indirect(I$1),2,false)*D1968+vlookup(VLOOKUP(A1968,'Meal Plan Combinations'!A$5:E$17,5,false),indirect(I$1),2,false)*E1968</f>
        <v>2391.343</v>
      </c>
      <c r="G1968" s="173">
        <f>abs(Generate!H$5-F1968)</f>
        <v>678.657</v>
      </c>
    </row>
    <row r="1969">
      <c r="A1969" s="71" t="s">
        <v>64</v>
      </c>
      <c r="B1969" s="71">
        <v>2.0</v>
      </c>
      <c r="C1969" s="71">
        <v>0.5</v>
      </c>
      <c r="D1969" s="71">
        <v>2.0</v>
      </c>
      <c r="E1969" s="71">
        <v>3.0</v>
      </c>
      <c r="F1969" s="172">
        <f>vlookup(VLOOKUP(A1969,'Meal Plan Combinations'!A$5:E$17,2,false),indirect(I$1),2,false)*B1969+vlookup(VLOOKUP(A1969,'Meal Plan Combinations'!A$5:E$17,3,false),indirect(I$1),2,false)*C1969+vlookup(VLOOKUP(A1969,'Meal Plan Combinations'!A$5:E$17,4,false),indirect(I$1),2,false)*D1969+vlookup(VLOOKUP(A1969,'Meal Plan Combinations'!A$5:E$17,5,false),indirect(I$1),2,false)*E1969</f>
        <v>2525.123</v>
      </c>
      <c r="G1969" s="173">
        <f>abs(Generate!H$5-F1969)</f>
        <v>544.877</v>
      </c>
    </row>
    <row r="1970">
      <c r="A1970" s="71" t="s">
        <v>64</v>
      </c>
      <c r="B1970" s="71">
        <v>2.0</v>
      </c>
      <c r="C1970" s="71">
        <v>0.5</v>
      </c>
      <c r="D1970" s="71">
        <v>2.5</v>
      </c>
      <c r="E1970" s="71">
        <v>0.5</v>
      </c>
      <c r="F1970" s="172">
        <f>vlookup(VLOOKUP(A1970,'Meal Plan Combinations'!A$5:E$17,2,false),indirect(I$1),2,false)*B1970+vlookup(VLOOKUP(A1970,'Meal Plan Combinations'!A$5:E$17,3,false),indirect(I$1),2,false)*C1970+vlookup(VLOOKUP(A1970,'Meal Plan Combinations'!A$5:E$17,4,false),indirect(I$1),2,false)*D1970+vlookup(VLOOKUP(A1970,'Meal Plan Combinations'!A$5:E$17,5,false),indirect(I$1),2,false)*E1970</f>
        <v>2079.068</v>
      </c>
      <c r="G1970" s="173">
        <f>abs(Generate!H$5-F1970)</f>
        <v>990.932</v>
      </c>
    </row>
    <row r="1971">
      <c r="A1971" s="71" t="s">
        <v>64</v>
      </c>
      <c r="B1971" s="71">
        <v>2.0</v>
      </c>
      <c r="C1971" s="71">
        <v>0.5</v>
      </c>
      <c r="D1971" s="71">
        <v>2.5</v>
      </c>
      <c r="E1971" s="71">
        <v>1.0</v>
      </c>
      <c r="F1971" s="172">
        <f>vlookup(VLOOKUP(A1971,'Meal Plan Combinations'!A$5:E$17,2,false),indirect(I$1),2,false)*B1971+vlookup(VLOOKUP(A1971,'Meal Plan Combinations'!A$5:E$17,3,false),indirect(I$1),2,false)*C1971+vlookup(VLOOKUP(A1971,'Meal Plan Combinations'!A$5:E$17,4,false),indirect(I$1),2,false)*D1971+vlookup(VLOOKUP(A1971,'Meal Plan Combinations'!A$5:E$17,5,false),indirect(I$1),2,false)*E1971</f>
        <v>2212.848</v>
      </c>
      <c r="G1971" s="173">
        <f>abs(Generate!H$5-F1971)</f>
        <v>857.152</v>
      </c>
    </row>
    <row r="1972">
      <c r="A1972" s="71" t="s">
        <v>64</v>
      </c>
      <c r="B1972" s="71">
        <v>2.0</v>
      </c>
      <c r="C1972" s="71">
        <v>0.5</v>
      </c>
      <c r="D1972" s="71">
        <v>2.5</v>
      </c>
      <c r="E1972" s="71">
        <v>1.5</v>
      </c>
      <c r="F1972" s="172">
        <f>vlookup(VLOOKUP(A1972,'Meal Plan Combinations'!A$5:E$17,2,false),indirect(I$1),2,false)*B1972+vlookup(VLOOKUP(A1972,'Meal Plan Combinations'!A$5:E$17,3,false),indirect(I$1),2,false)*C1972+vlookup(VLOOKUP(A1972,'Meal Plan Combinations'!A$5:E$17,4,false),indirect(I$1),2,false)*D1972+vlookup(VLOOKUP(A1972,'Meal Plan Combinations'!A$5:E$17,5,false),indirect(I$1),2,false)*E1972</f>
        <v>2346.628</v>
      </c>
      <c r="G1972" s="173">
        <f>abs(Generate!H$5-F1972)</f>
        <v>723.372</v>
      </c>
    </row>
    <row r="1973">
      <c r="A1973" s="71" t="s">
        <v>64</v>
      </c>
      <c r="B1973" s="71">
        <v>2.0</v>
      </c>
      <c r="C1973" s="71">
        <v>0.5</v>
      </c>
      <c r="D1973" s="71">
        <v>2.5</v>
      </c>
      <c r="E1973" s="71">
        <v>2.0</v>
      </c>
      <c r="F1973" s="172">
        <f>vlookup(VLOOKUP(A1973,'Meal Plan Combinations'!A$5:E$17,2,false),indirect(I$1),2,false)*B1973+vlookup(VLOOKUP(A1973,'Meal Plan Combinations'!A$5:E$17,3,false),indirect(I$1),2,false)*C1973+vlookup(VLOOKUP(A1973,'Meal Plan Combinations'!A$5:E$17,4,false),indirect(I$1),2,false)*D1973+vlookup(VLOOKUP(A1973,'Meal Plan Combinations'!A$5:E$17,5,false),indirect(I$1),2,false)*E1973</f>
        <v>2480.408</v>
      </c>
      <c r="G1973" s="173">
        <f>abs(Generate!H$5-F1973)</f>
        <v>589.592</v>
      </c>
    </row>
    <row r="1974">
      <c r="A1974" s="71" t="s">
        <v>64</v>
      </c>
      <c r="B1974" s="71">
        <v>2.0</v>
      </c>
      <c r="C1974" s="71">
        <v>0.5</v>
      </c>
      <c r="D1974" s="71">
        <v>2.5</v>
      </c>
      <c r="E1974" s="71">
        <v>2.5</v>
      </c>
      <c r="F1974" s="172">
        <f>vlookup(VLOOKUP(A1974,'Meal Plan Combinations'!A$5:E$17,2,false),indirect(I$1),2,false)*B1974+vlookup(VLOOKUP(A1974,'Meal Plan Combinations'!A$5:E$17,3,false),indirect(I$1),2,false)*C1974+vlookup(VLOOKUP(A1974,'Meal Plan Combinations'!A$5:E$17,4,false),indirect(I$1),2,false)*D1974+vlookup(VLOOKUP(A1974,'Meal Plan Combinations'!A$5:E$17,5,false),indirect(I$1),2,false)*E1974</f>
        <v>2614.188</v>
      </c>
      <c r="G1974" s="173">
        <f>abs(Generate!H$5-F1974)</f>
        <v>455.812</v>
      </c>
    </row>
    <row r="1975">
      <c r="A1975" s="71" t="s">
        <v>64</v>
      </c>
      <c r="B1975" s="71">
        <v>2.0</v>
      </c>
      <c r="C1975" s="71">
        <v>0.5</v>
      </c>
      <c r="D1975" s="71">
        <v>2.5</v>
      </c>
      <c r="E1975" s="71">
        <v>3.0</v>
      </c>
      <c r="F1975" s="172">
        <f>vlookup(VLOOKUP(A1975,'Meal Plan Combinations'!A$5:E$17,2,false),indirect(I$1),2,false)*B1975+vlookup(VLOOKUP(A1975,'Meal Plan Combinations'!A$5:E$17,3,false),indirect(I$1),2,false)*C1975+vlookup(VLOOKUP(A1975,'Meal Plan Combinations'!A$5:E$17,4,false),indirect(I$1),2,false)*D1975+vlookup(VLOOKUP(A1975,'Meal Plan Combinations'!A$5:E$17,5,false),indirect(I$1),2,false)*E1975</f>
        <v>2747.968</v>
      </c>
      <c r="G1975" s="173">
        <f>abs(Generate!H$5-F1975)</f>
        <v>322.032</v>
      </c>
    </row>
    <row r="1976">
      <c r="A1976" s="71" t="s">
        <v>64</v>
      </c>
      <c r="B1976" s="71">
        <v>2.0</v>
      </c>
      <c r="C1976" s="71">
        <v>0.5</v>
      </c>
      <c r="D1976" s="71">
        <v>3.0</v>
      </c>
      <c r="E1976" s="71">
        <v>0.5</v>
      </c>
      <c r="F1976" s="172">
        <f>vlookup(VLOOKUP(A1976,'Meal Plan Combinations'!A$5:E$17,2,false),indirect(I$1),2,false)*B1976+vlookup(VLOOKUP(A1976,'Meal Plan Combinations'!A$5:E$17,3,false),indirect(I$1),2,false)*C1976+vlookup(VLOOKUP(A1976,'Meal Plan Combinations'!A$5:E$17,4,false),indirect(I$1),2,false)*D1976+vlookup(VLOOKUP(A1976,'Meal Plan Combinations'!A$5:E$17,5,false),indirect(I$1),2,false)*E1976</f>
        <v>2301.913</v>
      </c>
      <c r="G1976" s="173">
        <f>abs(Generate!H$5-F1976)</f>
        <v>768.087</v>
      </c>
    </row>
    <row r="1977">
      <c r="A1977" s="71" t="s">
        <v>64</v>
      </c>
      <c r="B1977" s="71">
        <v>2.0</v>
      </c>
      <c r="C1977" s="71">
        <v>0.5</v>
      </c>
      <c r="D1977" s="71">
        <v>3.0</v>
      </c>
      <c r="E1977" s="71">
        <v>1.0</v>
      </c>
      <c r="F1977" s="172">
        <f>vlookup(VLOOKUP(A1977,'Meal Plan Combinations'!A$5:E$17,2,false),indirect(I$1),2,false)*B1977+vlookup(VLOOKUP(A1977,'Meal Plan Combinations'!A$5:E$17,3,false),indirect(I$1),2,false)*C1977+vlookup(VLOOKUP(A1977,'Meal Plan Combinations'!A$5:E$17,4,false),indirect(I$1),2,false)*D1977+vlookup(VLOOKUP(A1977,'Meal Plan Combinations'!A$5:E$17,5,false),indirect(I$1),2,false)*E1977</f>
        <v>2435.693</v>
      </c>
      <c r="G1977" s="173">
        <f>abs(Generate!H$5-F1977)</f>
        <v>634.307</v>
      </c>
    </row>
    <row r="1978">
      <c r="A1978" s="71" t="s">
        <v>64</v>
      </c>
      <c r="B1978" s="71">
        <v>2.0</v>
      </c>
      <c r="C1978" s="71">
        <v>0.5</v>
      </c>
      <c r="D1978" s="71">
        <v>3.0</v>
      </c>
      <c r="E1978" s="71">
        <v>1.5</v>
      </c>
      <c r="F1978" s="172">
        <f>vlookup(VLOOKUP(A1978,'Meal Plan Combinations'!A$5:E$17,2,false),indirect(I$1),2,false)*B1978+vlookup(VLOOKUP(A1978,'Meal Plan Combinations'!A$5:E$17,3,false),indirect(I$1),2,false)*C1978+vlookup(VLOOKUP(A1978,'Meal Plan Combinations'!A$5:E$17,4,false),indirect(I$1),2,false)*D1978+vlookup(VLOOKUP(A1978,'Meal Plan Combinations'!A$5:E$17,5,false),indirect(I$1),2,false)*E1978</f>
        <v>2569.473</v>
      </c>
      <c r="G1978" s="173">
        <f>abs(Generate!H$5-F1978)</f>
        <v>500.527</v>
      </c>
    </row>
    <row r="1979">
      <c r="A1979" s="71" t="s">
        <v>64</v>
      </c>
      <c r="B1979" s="71">
        <v>2.0</v>
      </c>
      <c r="C1979" s="71">
        <v>0.5</v>
      </c>
      <c r="D1979" s="71">
        <v>3.0</v>
      </c>
      <c r="E1979" s="71">
        <v>2.0</v>
      </c>
      <c r="F1979" s="172">
        <f>vlookup(VLOOKUP(A1979,'Meal Plan Combinations'!A$5:E$17,2,false),indirect(I$1),2,false)*B1979+vlookup(VLOOKUP(A1979,'Meal Plan Combinations'!A$5:E$17,3,false),indirect(I$1),2,false)*C1979+vlookup(VLOOKUP(A1979,'Meal Plan Combinations'!A$5:E$17,4,false),indirect(I$1),2,false)*D1979+vlookup(VLOOKUP(A1979,'Meal Plan Combinations'!A$5:E$17,5,false),indirect(I$1),2,false)*E1979</f>
        <v>2703.253</v>
      </c>
      <c r="G1979" s="173">
        <f>abs(Generate!H$5-F1979)</f>
        <v>366.747</v>
      </c>
    </row>
    <row r="1980">
      <c r="A1980" s="71" t="s">
        <v>64</v>
      </c>
      <c r="B1980" s="71">
        <v>2.0</v>
      </c>
      <c r="C1980" s="71">
        <v>0.5</v>
      </c>
      <c r="D1980" s="71">
        <v>3.0</v>
      </c>
      <c r="E1980" s="71">
        <v>2.5</v>
      </c>
      <c r="F1980" s="172">
        <f>vlookup(VLOOKUP(A1980,'Meal Plan Combinations'!A$5:E$17,2,false),indirect(I$1),2,false)*B1980+vlookup(VLOOKUP(A1980,'Meal Plan Combinations'!A$5:E$17,3,false),indirect(I$1),2,false)*C1980+vlookup(VLOOKUP(A1980,'Meal Plan Combinations'!A$5:E$17,4,false),indirect(I$1),2,false)*D1980+vlookup(VLOOKUP(A1980,'Meal Plan Combinations'!A$5:E$17,5,false),indirect(I$1),2,false)*E1980</f>
        <v>2837.033</v>
      </c>
      <c r="G1980" s="173">
        <f>abs(Generate!H$5-F1980)</f>
        <v>232.967</v>
      </c>
    </row>
    <row r="1981">
      <c r="A1981" s="71" t="s">
        <v>64</v>
      </c>
      <c r="B1981" s="71">
        <v>2.0</v>
      </c>
      <c r="C1981" s="71">
        <v>0.5</v>
      </c>
      <c r="D1981" s="71">
        <v>3.0</v>
      </c>
      <c r="E1981" s="71">
        <v>3.0</v>
      </c>
      <c r="F1981" s="172">
        <f>vlookup(VLOOKUP(A1981,'Meal Plan Combinations'!A$5:E$17,2,false),indirect(I$1),2,false)*B1981+vlookup(VLOOKUP(A1981,'Meal Plan Combinations'!A$5:E$17,3,false),indirect(I$1),2,false)*C1981+vlookup(VLOOKUP(A1981,'Meal Plan Combinations'!A$5:E$17,4,false),indirect(I$1),2,false)*D1981+vlookup(VLOOKUP(A1981,'Meal Plan Combinations'!A$5:E$17,5,false),indirect(I$1),2,false)*E1981</f>
        <v>2970.813</v>
      </c>
      <c r="G1981" s="173">
        <f>abs(Generate!H$5-F1981)</f>
        <v>99.187</v>
      </c>
    </row>
    <row r="1982">
      <c r="A1982" s="71" t="s">
        <v>64</v>
      </c>
      <c r="B1982" s="71">
        <v>2.0</v>
      </c>
      <c r="C1982" s="71">
        <v>1.0</v>
      </c>
      <c r="D1982" s="71">
        <v>0.5</v>
      </c>
      <c r="E1982" s="71">
        <v>0.5</v>
      </c>
      <c r="F1982" s="172">
        <f>vlookup(VLOOKUP(A1982,'Meal Plan Combinations'!A$5:E$17,2,false),indirect(I$1),2,false)*B1982+vlookup(VLOOKUP(A1982,'Meal Plan Combinations'!A$5:E$17,3,false),indirect(I$1),2,false)*C1982+vlookup(VLOOKUP(A1982,'Meal Plan Combinations'!A$5:E$17,4,false),indirect(I$1),2,false)*D1982+vlookup(VLOOKUP(A1982,'Meal Plan Combinations'!A$5:E$17,5,false),indirect(I$1),2,false)*E1982</f>
        <v>1440.293</v>
      </c>
      <c r="G1982" s="173">
        <f>abs(Generate!H$5-F1982)</f>
        <v>1629.707</v>
      </c>
    </row>
    <row r="1983">
      <c r="A1983" s="71" t="s">
        <v>64</v>
      </c>
      <c r="B1983" s="71">
        <v>2.0</v>
      </c>
      <c r="C1983" s="71">
        <v>1.0</v>
      </c>
      <c r="D1983" s="71">
        <v>0.5</v>
      </c>
      <c r="E1983" s="71">
        <v>1.0</v>
      </c>
      <c r="F1983" s="172">
        <f>vlookup(VLOOKUP(A1983,'Meal Plan Combinations'!A$5:E$17,2,false),indirect(I$1),2,false)*B1983+vlookup(VLOOKUP(A1983,'Meal Plan Combinations'!A$5:E$17,3,false),indirect(I$1),2,false)*C1983+vlookup(VLOOKUP(A1983,'Meal Plan Combinations'!A$5:E$17,4,false),indirect(I$1),2,false)*D1983+vlookup(VLOOKUP(A1983,'Meal Plan Combinations'!A$5:E$17,5,false),indirect(I$1),2,false)*E1983</f>
        <v>1574.073</v>
      </c>
      <c r="G1983" s="173">
        <f>abs(Generate!H$5-F1983)</f>
        <v>1495.927</v>
      </c>
    </row>
    <row r="1984">
      <c r="A1984" s="71" t="s">
        <v>64</v>
      </c>
      <c r="B1984" s="71">
        <v>2.0</v>
      </c>
      <c r="C1984" s="71">
        <v>1.0</v>
      </c>
      <c r="D1984" s="71">
        <v>0.5</v>
      </c>
      <c r="E1984" s="71">
        <v>1.5</v>
      </c>
      <c r="F1984" s="172">
        <f>vlookup(VLOOKUP(A1984,'Meal Plan Combinations'!A$5:E$17,2,false),indirect(I$1),2,false)*B1984+vlookup(VLOOKUP(A1984,'Meal Plan Combinations'!A$5:E$17,3,false),indirect(I$1),2,false)*C1984+vlookup(VLOOKUP(A1984,'Meal Plan Combinations'!A$5:E$17,4,false),indirect(I$1),2,false)*D1984+vlookup(VLOOKUP(A1984,'Meal Plan Combinations'!A$5:E$17,5,false),indirect(I$1),2,false)*E1984</f>
        <v>1707.853</v>
      </c>
      <c r="G1984" s="173">
        <f>abs(Generate!H$5-F1984)</f>
        <v>1362.147</v>
      </c>
    </row>
    <row r="1985">
      <c r="A1985" s="71" t="s">
        <v>64</v>
      </c>
      <c r="B1985" s="71">
        <v>2.0</v>
      </c>
      <c r="C1985" s="71">
        <v>1.0</v>
      </c>
      <c r="D1985" s="71">
        <v>0.5</v>
      </c>
      <c r="E1985" s="71">
        <v>2.0</v>
      </c>
      <c r="F1985" s="172">
        <f>vlookup(VLOOKUP(A1985,'Meal Plan Combinations'!A$5:E$17,2,false),indirect(I$1),2,false)*B1985+vlookup(VLOOKUP(A1985,'Meal Plan Combinations'!A$5:E$17,3,false),indirect(I$1),2,false)*C1985+vlookup(VLOOKUP(A1985,'Meal Plan Combinations'!A$5:E$17,4,false),indirect(I$1),2,false)*D1985+vlookup(VLOOKUP(A1985,'Meal Plan Combinations'!A$5:E$17,5,false),indirect(I$1),2,false)*E1985</f>
        <v>1841.633</v>
      </c>
      <c r="G1985" s="173">
        <f>abs(Generate!H$5-F1985)</f>
        <v>1228.367</v>
      </c>
    </row>
    <row r="1986">
      <c r="A1986" s="71" t="s">
        <v>64</v>
      </c>
      <c r="B1986" s="71">
        <v>2.0</v>
      </c>
      <c r="C1986" s="71">
        <v>1.0</v>
      </c>
      <c r="D1986" s="71">
        <v>0.5</v>
      </c>
      <c r="E1986" s="71">
        <v>2.5</v>
      </c>
      <c r="F1986" s="172">
        <f>vlookup(VLOOKUP(A1986,'Meal Plan Combinations'!A$5:E$17,2,false),indirect(I$1),2,false)*B1986+vlookup(VLOOKUP(A1986,'Meal Plan Combinations'!A$5:E$17,3,false),indirect(I$1),2,false)*C1986+vlookup(VLOOKUP(A1986,'Meal Plan Combinations'!A$5:E$17,4,false),indirect(I$1),2,false)*D1986+vlookup(VLOOKUP(A1986,'Meal Plan Combinations'!A$5:E$17,5,false),indirect(I$1),2,false)*E1986</f>
        <v>1975.413</v>
      </c>
      <c r="G1986" s="173">
        <f>abs(Generate!H$5-F1986)</f>
        <v>1094.587</v>
      </c>
    </row>
    <row r="1987">
      <c r="A1987" s="71" t="s">
        <v>64</v>
      </c>
      <c r="B1987" s="71">
        <v>2.0</v>
      </c>
      <c r="C1987" s="71">
        <v>1.0</v>
      </c>
      <c r="D1987" s="71">
        <v>0.5</v>
      </c>
      <c r="E1987" s="71">
        <v>3.0</v>
      </c>
      <c r="F1987" s="172">
        <f>vlookup(VLOOKUP(A1987,'Meal Plan Combinations'!A$5:E$17,2,false),indirect(I$1),2,false)*B1987+vlookup(VLOOKUP(A1987,'Meal Plan Combinations'!A$5:E$17,3,false),indirect(I$1),2,false)*C1987+vlookup(VLOOKUP(A1987,'Meal Plan Combinations'!A$5:E$17,4,false),indirect(I$1),2,false)*D1987+vlookup(VLOOKUP(A1987,'Meal Plan Combinations'!A$5:E$17,5,false),indirect(I$1),2,false)*E1987</f>
        <v>2109.193</v>
      </c>
      <c r="G1987" s="173">
        <f>abs(Generate!H$5-F1987)</f>
        <v>960.807</v>
      </c>
    </row>
    <row r="1988">
      <c r="A1988" s="71" t="s">
        <v>64</v>
      </c>
      <c r="B1988" s="71">
        <v>2.0</v>
      </c>
      <c r="C1988" s="71">
        <v>1.0</v>
      </c>
      <c r="D1988" s="71">
        <v>1.0</v>
      </c>
      <c r="E1988" s="71">
        <v>0.5</v>
      </c>
      <c r="F1988" s="172">
        <f>vlookup(VLOOKUP(A1988,'Meal Plan Combinations'!A$5:E$17,2,false),indirect(I$1),2,false)*B1988+vlookup(VLOOKUP(A1988,'Meal Plan Combinations'!A$5:E$17,3,false),indirect(I$1),2,false)*C1988+vlookup(VLOOKUP(A1988,'Meal Plan Combinations'!A$5:E$17,4,false),indirect(I$1),2,false)*D1988+vlookup(VLOOKUP(A1988,'Meal Plan Combinations'!A$5:E$17,5,false),indirect(I$1),2,false)*E1988</f>
        <v>1663.138</v>
      </c>
      <c r="G1988" s="173">
        <f>abs(Generate!H$5-F1988)</f>
        <v>1406.862</v>
      </c>
    </row>
    <row r="1989">
      <c r="A1989" s="71" t="s">
        <v>64</v>
      </c>
      <c r="B1989" s="71">
        <v>2.0</v>
      </c>
      <c r="C1989" s="71">
        <v>1.0</v>
      </c>
      <c r="D1989" s="71">
        <v>1.0</v>
      </c>
      <c r="E1989" s="71">
        <v>1.0</v>
      </c>
      <c r="F1989" s="172">
        <f>vlookup(VLOOKUP(A1989,'Meal Plan Combinations'!A$5:E$17,2,false),indirect(I$1),2,false)*B1989+vlookup(VLOOKUP(A1989,'Meal Plan Combinations'!A$5:E$17,3,false),indirect(I$1),2,false)*C1989+vlookup(VLOOKUP(A1989,'Meal Plan Combinations'!A$5:E$17,4,false),indirect(I$1),2,false)*D1989+vlookup(VLOOKUP(A1989,'Meal Plan Combinations'!A$5:E$17,5,false),indirect(I$1),2,false)*E1989</f>
        <v>1796.918</v>
      </c>
      <c r="G1989" s="173">
        <f>abs(Generate!H$5-F1989)</f>
        <v>1273.082</v>
      </c>
    </row>
    <row r="1990">
      <c r="A1990" s="71" t="s">
        <v>64</v>
      </c>
      <c r="B1990" s="71">
        <v>2.0</v>
      </c>
      <c r="C1990" s="71">
        <v>1.0</v>
      </c>
      <c r="D1990" s="71">
        <v>1.0</v>
      </c>
      <c r="E1990" s="71">
        <v>1.5</v>
      </c>
      <c r="F1990" s="172">
        <f>vlookup(VLOOKUP(A1990,'Meal Plan Combinations'!A$5:E$17,2,false),indirect(I$1),2,false)*B1990+vlookup(VLOOKUP(A1990,'Meal Plan Combinations'!A$5:E$17,3,false),indirect(I$1),2,false)*C1990+vlookup(VLOOKUP(A1990,'Meal Plan Combinations'!A$5:E$17,4,false),indirect(I$1),2,false)*D1990+vlookup(VLOOKUP(A1990,'Meal Plan Combinations'!A$5:E$17,5,false),indirect(I$1),2,false)*E1990</f>
        <v>1930.698</v>
      </c>
      <c r="G1990" s="173">
        <f>abs(Generate!H$5-F1990)</f>
        <v>1139.302</v>
      </c>
    </row>
    <row r="1991">
      <c r="A1991" s="71" t="s">
        <v>64</v>
      </c>
      <c r="B1991" s="71">
        <v>2.0</v>
      </c>
      <c r="C1991" s="71">
        <v>1.0</v>
      </c>
      <c r="D1991" s="71">
        <v>1.0</v>
      </c>
      <c r="E1991" s="71">
        <v>2.0</v>
      </c>
      <c r="F1991" s="172">
        <f>vlookup(VLOOKUP(A1991,'Meal Plan Combinations'!A$5:E$17,2,false),indirect(I$1),2,false)*B1991+vlookup(VLOOKUP(A1991,'Meal Plan Combinations'!A$5:E$17,3,false),indirect(I$1),2,false)*C1991+vlookup(VLOOKUP(A1991,'Meal Plan Combinations'!A$5:E$17,4,false),indirect(I$1),2,false)*D1991+vlookup(VLOOKUP(A1991,'Meal Plan Combinations'!A$5:E$17,5,false),indirect(I$1),2,false)*E1991</f>
        <v>2064.478</v>
      </c>
      <c r="G1991" s="173">
        <f>abs(Generate!H$5-F1991)</f>
        <v>1005.522</v>
      </c>
    </row>
    <row r="1992">
      <c r="A1992" s="71" t="s">
        <v>64</v>
      </c>
      <c r="B1992" s="71">
        <v>2.0</v>
      </c>
      <c r="C1992" s="71">
        <v>1.0</v>
      </c>
      <c r="D1992" s="71">
        <v>1.0</v>
      </c>
      <c r="E1992" s="71">
        <v>2.5</v>
      </c>
      <c r="F1992" s="172">
        <f>vlookup(VLOOKUP(A1992,'Meal Plan Combinations'!A$5:E$17,2,false),indirect(I$1),2,false)*B1992+vlookup(VLOOKUP(A1992,'Meal Plan Combinations'!A$5:E$17,3,false),indirect(I$1),2,false)*C1992+vlookup(VLOOKUP(A1992,'Meal Plan Combinations'!A$5:E$17,4,false),indirect(I$1),2,false)*D1992+vlookup(VLOOKUP(A1992,'Meal Plan Combinations'!A$5:E$17,5,false),indirect(I$1),2,false)*E1992</f>
        <v>2198.258</v>
      </c>
      <c r="G1992" s="173">
        <f>abs(Generate!H$5-F1992)</f>
        <v>871.742</v>
      </c>
    </row>
    <row r="1993">
      <c r="A1993" s="71" t="s">
        <v>64</v>
      </c>
      <c r="B1993" s="71">
        <v>2.0</v>
      </c>
      <c r="C1993" s="71">
        <v>1.0</v>
      </c>
      <c r="D1993" s="71">
        <v>1.0</v>
      </c>
      <c r="E1993" s="71">
        <v>3.0</v>
      </c>
      <c r="F1993" s="172">
        <f>vlookup(VLOOKUP(A1993,'Meal Plan Combinations'!A$5:E$17,2,false),indirect(I$1),2,false)*B1993+vlookup(VLOOKUP(A1993,'Meal Plan Combinations'!A$5:E$17,3,false),indirect(I$1),2,false)*C1993+vlookup(VLOOKUP(A1993,'Meal Plan Combinations'!A$5:E$17,4,false),indirect(I$1),2,false)*D1993+vlookup(VLOOKUP(A1993,'Meal Plan Combinations'!A$5:E$17,5,false),indirect(I$1),2,false)*E1993</f>
        <v>2332.038</v>
      </c>
      <c r="G1993" s="173">
        <f>abs(Generate!H$5-F1993)</f>
        <v>737.962</v>
      </c>
    </row>
    <row r="1994">
      <c r="A1994" s="71" t="s">
        <v>64</v>
      </c>
      <c r="B1994" s="71">
        <v>2.0</v>
      </c>
      <c r="C1994" s="71">
        <v>1.0</v>
      </c>
      <c r="D1994" s="71">
        <v>1.5</v>
      </c>
      <c r="E1994" s="71">
        <v>0.5</v>
      </c>
      <c r="F1994" s="172">
        <f>vlookup(VLOOKUP(A1994,'Meal Plan Combinations'!A$5:E$17,2,false),indirect(I$1),2,false)*B1994+vlookup(VLOOKUP(A1994,'Meal Plan Combinations'!A$5:E$17,3,false),indirect(I$1),2,false)*C1994+vlookup(VLOOKUP(A1994,'Meal Plan Combinations'!A$5:E$17,4,false),indirect(I$1),2,false)*D1994+vlookup(VLOOKUP(A1994,'Meal Plan Combinations'!A$5:E$17,5,false),indirect(I$1),2,false)*E1994</f>
        <v>1885.983</v>
      </c>
      <c r="G1994" s="173">
        <f>abs(Generate!H$5-F1994)</f>
        <v>1184.017</v>
      </c>
    </row>
    <row r="1995">
      <c r="A1995" s="71" t="s">
        <v>64</v>
      </c>
      <c r="B1995" s="71">
        <v>2.0</v>
      </c>
      <c r="C1995" s="71">
        <v>1.0</v>
      </c>
      <c r="D1995" s="71">
        <v>1.5</v>
      </c>
      <c r="E1995" s="71">
        <v>1.0</v>
      </c>
      <c r="F1995" s="172">
        <f>vlookup(VLOOKUP(A1995,'Meal Plan Combinations'!A$5:E$17,2,false),indirect(I$1),2,false)*B1995+vlookup(VLOOKUP(A1995,'Meal Plan Combinations'!A$5:E$17,3,false),indirect(I$1),2,false)*C1995+vlookup(VLOOKUP(A1995,'Meal Plan Combinations'!A$5:E$17,4,false),indirect(I$1),2,false)*D1995+vlookup(VLOOKUP(A1995,'Meal Plan Combinations'!A$5:E$17,5,false),indirect(I$1),2,false)*E1995</f>
        <v>2019.763</v>
      </c>
      <c r="G1995" s="173">
        <f>abs(Generate!H$5-F1995)</f>
        <v>1050.237</v>
      </c>
    </row>
    <row r="1996">
      <c r="A1996" s="71" t="s">
        <v>64</v>
      </c>
      <c r="B1996" s="71">
        <v>2.0</v>
      </c>
      <c r="C1996" s="71">
        <v>1.0</v>
      </c>
      <c r="D1996" s="71">
        <v>1.5</v>
      </c>
      <c r="E1996" s="71">
        <v>1.5</v>
      </c>
      <c r="F1996" s="172">
        <f>vlookup(VLOOKUP(A1996,'Meal Plan Combinations'!A$5:E$17,2,false),indirect(I$1),2,false)*B1996+vlookup(VLOOKUP(A1996,'Meal Plan Combinations'!A$5:E$17,3,false),indirect(I$1),2,false)*C1996+vlookup(VLOOKUP(A1996,'Meal Plan Combinations'!A$5:E$17,4,false),indirect(I$1),2,false)*D1996+vlookup(VLOOKUP(A1996,'Meal Plan Combinations'!A$5:E$17,5,false),indirect(I$1),2,false)*E1996</f>
        <v>2153.543</v>
      </c>
      <c r="G1996" s="173">
        <f>abs(Generate!H$5-F1996)</f>
        <v>916.457</v>
      </c>
    </row>
    <row r="1997">
      <c r="A1997" s="71" t="s">
        <v>64</v>
      </c>
      <c r="B1997" s="71">
        <v>2.0</v>
      </c>
      <c r="C1997" s="71">
        <v>1.0</v>
      </c>
      <c r="D1997" s="71">
        <v>1.5</v>
      </c>
      <c r="E1997" s="71">
        <v>2.0</v>
      </c>
      <c r="F1997" s="172">
        <f>vlookup(VLOOKUP(A1997,'Meal Plan Combinations'!A$5:E$17,2,false),indirect(I$1),2,false)*B1997+vlookup(VLOOKUP(A1997,'Meal Plan Combinations'!A$5:E$17,3,false),indirect(I$1),2,false)*C1997+vlookup(VLOOKUP(A1997,'Meal Plan Combinations'!A$5:E$17,4,false),indirect(I$1),2,false)*D1997+vlookup(VLOOKUP(A1997,'Meal Plan Combinations'!A$5:E$17,5,false),indirect(I$1),2,false)*E1997</f>
        <v>2287.323</v>
      </c>
      <c r="G1997" s="173">
        <f>abs(Generate!H$5-F1997)</f>
        <v>782.677</v>
      </c>
    </row>
    <row r="1998">
      <c r="A1998" s="71" t="s">
        <v>64</v>
      </c>
      <c r="B1998" s="71">
        <v>2.0</v>
      </c>
      <c r="C1998" s="71">
        <v>1.0</v>
      </c>
      <c r="D1998" s="71">
        <v>1.5</v>
      </c>
      <c r="E1998" s="71">
        <v>2.5</v>
      </c>
      <c r="F1998" s="172">
        <f>vlookup(VLOOKUP(A1998,'Meal Plan Combinations'!A$5:E$17,2,false),indirect(I$1),2,false)*B1998+vlookup(VLOOKUP(A1998,'Meal Plan Combinations'!A$5:E$17,3,false),indirect(I$1),2,false)*C1998+vlookup(VLOOKUP(A1998,'Meal Plan Combinations'!A$5:E$17,4,false),indirect(I$1),2,false)*D1998+vlookup(VLOOKUP(A1998,'Meal Plan Combinations'!A$5:E$17,5,false),indirect(I$1),2,false)*E1998</f>
        <v>2421.103</v>
      </c>
      <c r="G1998" s="173">
        <f>abs(Generate!H$5-F1998)</f>
        <v>648.897</v>
      </c>
    </row>
    <row r="1999">
      <c r="A1999" s="71" t="s">
        <v>64</v>
      </c>
      <c r="B1999" s="71">
        <v>2.0</v>
      </c>
      <c r="C1999" s="71">
        <v>1.0</v>
      </c>
      <c r="D1999" s="71">
        <v>1.5</v>
      </c>
      <c r="E1999" s="71">
        <v>3.0</v>
      </c>
      <c r="F1999" s="172">
        <f>vlookup(VLOOKUP(A1999,'Meal Plan Combinations'!A$5:E$17,2,false),indirect(I$1),2,false)*B1999+vlookup(VLOOKUP(A1999,'Meal Plan Combinations'!A$5:E$17,3,false),indirect(I$1),2,false)*C1999+vlookup(VLOOKUP(A1999,'Meal Plan Combinations'!A$5:E$17,4,false),indirect(I$1),2,false)*D1999+vlookup(VLOOKUP(A1999,'Meal Plan Combinations'!A$5:E$17,5,false),indirect(I$1),2,false)*E1999</f>
        <v>2554.883</v>
      </c>
      <c r="G1999" s="173">
        <f>abs(Generate!H$5-F1999)</f>
        <v>515.117</v>
      </c>
    </row>
    <row r="2000">
      <c r="A2000" s="71" t="s">
        <v>64</v>
      </c>
      <c r="B2000" s="71">
        <v>2.0</v>
      </c>
      <c r="C2000" s="71">
        <v>1.0</v>
      </c>
      <c r="D2000" s="71">
        <v>2.0</v>
      </c>
      <c r="E2000" s="71">
        <v>0.5</v>
      </c>
      <c r="F2000" s="172">
        <f>vlookup(VLOOKUP(A2000,'Meal Plan Combinations'!A$5:E$17,2,false),indirect(I$1),2,false)*B2000+vlookup(VLOOKUP(A2000,'Meal Plan Combinations'!A$5:E$17,3,false),indirect(I$1),2,false)*C2000+vlookup(VLOOKUP(A2000,'Meal Plan Combinations'!A$5:E$17,4,false),indirect(I$1),2,false)*D2000+vlookup(VLOOKUP(A2000,'Meal Plan Combinations'!A$5:E$17,5,false),indirect(I$1),2,false)*E2000</f>
        <v>2108.828</v>
      </c>
      <c r="G2000" s="173">
        <f>abs(Generate!H$5-F2000)</f>
        <v>961.172</v>
      </c>
    </row>
    <row r="2001">
      <c r="A2001" s="71" t="s">
        <v>64</v>
      </c>
      <c r="B2001" s="71">
        <v>2.0</v>
      </c>
      <c r="C2001" s="71">
        <v>1.0</v>
      </c>
      <c r="D2001" s="71">
        <v>2.0</v>
      </c>
      <c r="E2001" s="71">
        <v>1.0</v>
      </c>
      <c r="F2001" s="172">
        <f>vlookup(VLOOKUP(A2001,'Meal Plan Combinations'!A$5:E$17,2,false),indirect(I$1),2,false)*B2001+vlookup(VLOOKUP(A2001,'Meal Plan Combinations'!A$5:E$17,3,false),indirect(I$1),2,false)*C2001+vlookup(VLOOKUP(A2001,'Meal Plan Combinations'!A$5:E$17,4,false),indirect(I$1),2,false)*D2001+vlookup(VLOOKUP(A2001,'Meal Plan Combinations'!A$5:E$17,5,false),indirect(I$1),2,false)*E2001</f>
        <v>2242.608</v>
      </c>
      <c r="G2001" s="173">
        <f>abs(Generate!H$5-F2001)</f>
        <v>827.392</v>
      </c>
    </row>
    <row r="2002">
      <c r="A2002" s="71" t="s">
        <v>64</v>
      </c>
      <c r="B2002" s="71">
        <v>2.0</v>
      </c>
      <c r="C2002" s="71">
        <v>1.0</v>
      </c>
      <c r="D2002" s="71">
        <v>2.0</v>
      </c>
      <c r="E2002" s="71">
        <v>1.5</v>
      </c>
      <c r="F2002" s="172">
        <f>vlookup(VLOOKUP(A2002,'Meal Plan Combinations'!A$5:E$17,2,false),indirect(I$1),2,false)*B2002+vlookup(VLOOKUP(A2002,'Meal Plan Combinations'!A$5:E$17,3,false),indirect(I$1),2,false)*C2002+vlookup(VLOOKUP(A2002,'Meal Plan Combinations'!A$5:E$17,4,false),indirect(I$1),2,false)*D2002+vlookup(VLOOKUP(A2002,'Meal Plan Combinations'!A$5:E$17,5,false),indirect(I$1),2,false)*E2002</f>
        <v>2376.388</v>
      </c>
      <c r="G2002" s="173">
        <f>abs(Generate!H$5-F2002)</f>
        <v>693.612</v>
      </c>
    </row>
    <row r="2003">
      <c r="A2003" s="71" t="s">
        <v>64</v>
      </c>
      <c r="B2003" s="71">
        <v>2.0</v>
      </c>
      <c r="C2003" s="71">
        <v>1.0</v>
      </c>
      <c r="D2003" s="71">
        <v>2.0</v>
      </c>
      <c r="E2003" s="71">
        <v>2.0</v>
      </c>
      <c r="F2003" s="172">
        <f>vlookup(VLOOKUP(A2003,'Meal Plan Combinations'!A$5:E$17,2,false),indirect(I$1),2,false)*B2003+vlookup(VLOOKUP(A2003,'Meal Plan Combinations'!A$5:E$17,3,false),indirect(I$1),2,false)*C2003+vlookup(VLOOKUP(A2003,'Meal Plan Combinations'!A$5:E$17,4,false),indirect(I$1),2,false)*D2003+vlookup(VLOOKUP(A2003,'Meal Plan Combinations'!A$5:E$17,5,false),indirect(I$1),2,false)*E2003</f>
        <v>2510.168</v>
      </c>
      <c r="G2003" s="173">
        <f>abs(Generate!H$5-F2003)</f>
        <v>559.832</v>
      </c>
    </row>
    <row r="2004">
      <c r="A2004" s="71" t="s">
        <v>64</v>
      </c>
      <c r="B2004" s="71">
        <v>2.0</v>
      </c>
      <c r="C2004" s="71">
        <v>1.0</v>
      </c>
      <c r="D2004" s="71">
        <v>2.0</v>
      </c>
      <c r="E2004" s="71">
        <v>2.5</v>
      </c>
      <c r="F2004" s="172">
        <f>vlookup(VLOOKUP(A2004,'Meal Plan Combinations'!A$5:E$17,2,false),indirect(I$1),2,false)*B2004+vlookup(VLOOKUP(A2004,'Meal Plan Combinations'!A$5:E$17,3,false),indirect(I$1),2,false)*C2004+vlookup(VLOOKUP(A2004,'Meal Plan Combinations'!A$5:E$17,4,false),indirect(I$1),2,false)*D2004+vlookup(VLOOKUP(A2004,'Meal Plan Combinations'!A$5:E$17,5,false),indirect(I$1),2,false)*E2004</f>
        <v>2643.948</v>
      </c>
      <c r="G2004" s="173">
        <f>abs(Generate!H$5-F2004)</f>
        <v>426.052</v>
      </c>
    </row>
    <row r="2005">
      <c r="A2005" s="71" t="s">
        <v>64</v>
      </c>
      <c r="B2005" s="71">
        <v>2.0</v>
      </c>
      <c r="C2005" s="71">
        <v>1.0</v>
      </c>
      <c r="D2005" s="71">
        <v>2.0</v>
      </c>
      <c r="E2005" s="71">
        <v>3.0</v>
      </c>
      <c r="F2005" s="172">
        <f>vlookup(VLOOKUP(A2005,'Meal Plan Combinations'!A$5:E$17,2,false),indirect(I$1),2,false)*B2005+vlookup(VLOOKUP(A2005,'Meal Plan Combinations'!A$5:E$17,3,false),indirect(I$1),2,false)*C2005+vlookup(VLOOKUP(A2005,'Meal Plan Combinations'!A$5:E$17,4,false),indirect(I$1),2,false)*D2005+vlookup(VLOOKUP(A2005,'Meal Plan Combinations'!A$5:E$17,5,false),indirect(I$1),2,false)*E2005</f>
        <v>2777.728</v>
      </c>
      <c r="G2005" s="173">
        <f>abs(Generate!H$5-F2005)</f>
        <v>292.272</v>
      </c>
    </row>
    <row r="2006">
      <c r="A2006" s="71" t="s">
        <v>64</v>
      </c>
      <c r="B2006" s="71">
        <v>2.0</v>
      </c>
      <c r="C2006" s="71">
        <v>1.0</v>
      </c>
      <c r="D2006" s="71">
        <v>2.5</v>
      </c>
      <c r="E2006" s="71">
        <v>0.5</v>
      </c>
      <c r="F2006" s="172">
        <f>vlookup(VLOOKUP(A2006,'Meal Plan Combinations'!A$5:E$17,2,false),indirect(I$1),2,false)*B2006+vlookup(VLOOKUP(A2006,'Meal Plan Combinations'!A$5:E$17,3,false),indirect(I$1),2,false)*C2006+vlookup(VLOOKUP(A2006,'Meal Plan Combinations'!A$5:E$17,4,false),indirect(I$1),2,false)*D2006+vlookup(VLOOKUP(A2006,'Meal Plan Combinations'!A$5:E$17,5,false),indirect(I$1),2,false)*E2006</f>
        <v>2331.673</v>
      </c>
      <c r="G2006" s="173">
        <f>abs(Generate!H$5-F2006)</f>
        <v>738.327</v>
      </c>
    </row>
    <row r="2007">
      <c r="A2007" s="71" t="s">
        <v>64</v>
      </c>
      <c r="B2007" s="71">
        <v>2.0</v>
      </c>
      <c r="C2007" s="71">
        <v>1.0</v>
      </c>
      <c r="D2007" s="71">
        <v>2.5</v>
      </c>
      <c r="E2007" s="71">
        <v>1.0</v>
      </c>
      <c r="F2007" s="172">
        <f>vlookup(VLOOKUP(A2007,'Meal Plan Combinations'!A$5:E$17,2,false),indirect(I$1),2,false)*B2007+vlookup(VLOOKUP(A2007,'Meal Plan Combinations'!A$5:E$17,3,false),indirect(I$1),2,false)*C2007+vlookup(VLOOKUP(A2007,'Meal Plan Combinations'!A$5:E$17,4,false),indirect(I$1),2,false)*D2007+vlookup(VLOOKUP(A2007,'Meal Plan Combinations'!A$5:E$17,5,false),indirect(I$1),2,false)*E2007</f>
        <v>2465.453</v>
      </c>
      <c r="G2007" s="173">
        <f>abs(Generate!H$5-F2007)</f>
        <v>604.547</v>
      </c>
    </row>
    <row r="2008">
      <c r="A2008" s="71" t="s">
        <v>64</v>
      </c>
      <c r="B2008" s="71">
        <v>2.0</v>
      </c>
      <c r="C2008" s="71">
        <v>1.0</v>
      </c>
      <c r="D2008" s="71">
        <v>2.5</v>
      </c>
      <c r="E2008" s="71">
        <v>1.5</v>
      </c>
      <c r="F2008" s="172">
        <f>vlookup(VLOOKUP(A2008,'Meal Plan Combinations'!A$5:E$17,2,false),indirect(I$1),2,false)*B2008+vlookup(VLOOKUP(A2008,'Meal Plan Combinations'!A$5:E$17,3,false),indirect(I$1),2,false)*C2008+vlookup(VLOOKUP(A2008,'Meal Plan Combinations'!A$5:E$17,4,false),indirect(I$1),2,false)*D2008+vlookup(VLOOKUP(A2008,'Meal Plan Combinations'!A$5:E$17,5,false),indirect(I$1),2,false)*E2008</f>
        <v>2599.233</v>
      </c>
      <c r="G2008" s="173">
        <f>abs(Generate!H$5-F2008)</f>
        <v>470.767</v>
      </c>
    </row>
    <row r="2009">
      <c r="A2009" s="71" t="s">
        <v>64</v>
      </c>
      <c r="B2009" s="71">
        <v>2.0</v>
      </c>
      <c r="C2009" s="71">
        <v>1.0</v>
      </c>
      <c r="D2009" s="71">
        <v>2.5</v>
      </c>
      <c r="E2009" s="71">
        <v>2.0</v>
      </c>
      <c r="F2009" s="172">
        <f>vlookup(VLOOKUP(A2009,'Meal Plan Combinations'!A$5:E$17,2,false),indirect(I$1),2,false)*B2009+vlookup(VLOOKUP(A2009,'Meal Plan Combinations'!A$5:E$17,3,false),indirect(I$1),2,false)*C2009+vlookup(VLOOKUP(A2009,'Meal Plan Combinations'!A$5:E$17,4,false),indirect(I$1),2,false)*D2009+vlookup(VLOOKUP(A2009,'Meal Plan Combinations'!A$5:E$17,5,false),indirect(I$1),2,false)*E2009</f>
        <v>2733.013</v>
      </c>
      <c r="G2009" s="173">
        <f>abs(Generate!H$5-F2009)</f>
        <v>336.987</v>
      </c>
    </row>
    <row r="2010">
      <c r="A2010" s="71" t="s">
        <v>64</v>
      </c>
      <c r="B2010" s="71">
        <v>2.0</v>
      </c>
      <c r="C2010" s="71">
        <v>1.0</v>
      </c>
      <c r="D2010" s="71">
        <v>2.5</v>
      </c>
      <c r="E2010" s="71">
        <v>2.5</v>
      </c>
      <c r="F2010" s="172">
        <f>vlookup(VLOOKUP(A2010,'Meal Plan Combinations'!A$5:E$17,2,false),indirect(I$1),2,false)*B2010+vlookup(VLOOKUP(A2010,'Meal Plan Combinations'!A$5:E$17,3,false),indirect(I$1),2,false)*C2010+vlookup(VLOOKUP(A2010,'Meal Plan Combinations'!A$5:E$17,4,false),indirect(I$1),2,false)*D2010+vlookup(VLOOKUP(A2010,'Meal Plan Combinations'!A$5:E$17,5,false),indirect(I$1),2,false)*E2010</f>
        <v>2866.793</v>
      </c>
      <c r="G2010" s="173">
        <f>abs(Generate!H$5-F2010)</f>
        <v>203.207</v>
      </c>
    </row>
    <row r="2011">
      <c r="A2011" s="71" t="s">
        <v>64</v>
      </c>
      <c r="B2011" s="71">
        <v>2.0</v>
      </c>
      <c r="C2011" s="71">
        <v>1.0</v>
      </c>
      <c r="D2011" s="71">
        <v>2.5</v>
      </c>
      <c r="E2011" s="71">
        <v>3.0</v>
      </c>
      <c r="F2011" s="172">
        <f>vlookup(VLOOKUP(A2011,'Meal Plan Combinations'!A$5:E$17,2,false),indirect(I$1),2,false)*B2011+vlookup(VLOOKUP(A2011,'Meal Plan Combinations'!A$5:E$17,3,false),indirect(I$1),2,false)*C2011+vlookup(VLOOKUP(A2011,'Meal Plan Combinations'!A$5:E$17,4,false),indirect(I$1),2,false)*D2011+vlookup(VLOOKUP(A2011,'Meal Plan Combinations'!A$5:E$17,5,false),indirect(I$1),2,false)*E2011</f>
        <v>3000.573</v>
      </c>
      <c r="G2011" s="173">
        <f>abs(Generate!H$5-F2011)</f>
        <v>69.427</v>
      </c>
    </row>
    <row r="2012">
      <c r="A2012" s="71" t="s">
        <v>64</v>
      </c>
      <c r="B2012" s="71">
        <v>2.0</v>
      </c>
      <c r="C2012" s="71">
        <v>1.0</v>
      </c>
      <c r="D2012" s="71">
        <v>3.0</v>
      </c>
      <c r="E2012" s="71">
        <v>0.5</v>
      </c>
      <c r="F2012" s="172">
        <f>vlookup(VLOOKUP(A2012,'Meal Plan Combinations'!A$5:E$17,2,false),indirect(I$1),2,false)*B2012+vlookup(VLOOKUP(A2012,'Meal Plan Combinations'!A$5:E$17,3,false),indirect(I$1),2,false)*C2012+vlookup(VLOOKUP(A2012,'Meal Plan Combinations'!A$5:E$17,4,false),indirect(I$1),2,false)*D2012+vlookup(VLOOKUP(A2012,'Meal Plan Combinations'!A$5:E$17,5,false),indirect(I$1),2,false)*E2012</f>
        <v>2554.518</v>
      </c>
      <c r="G2012" s="173">
        <f>abs(Generate!H$5-F2012)</f>
        <v>515.482</v>
      </c>
    </row>
    <row r="2013">
      <c r="A2013" s="71" t="s">
        <v>64</v>
      </c>
      <c r="B2013" s="71">
        <v>2.0</v>
      </c>
      <c r="C2013" s="71">
        <v>1.0</v>
      </c>
      <c r="D2013" s="71">
        <v>3.0</v>
      </c>
      <c r="E2013" s="71">
        <v>1.0</v>
      </c>
      <c r="F2013" s="172">
        <f>vlookup(VLOOKUP(A2013,'Meal Plan Combinations'!A$5:E$17,2,false),indirect(I$1),2,false)*B2013+vlookup(VLOOKUP(A2013,'Meal Plan Combinations'!A$5:E$17,3,false),indirect(I$1),2,false)*C2013+vlookup(VLOOKUP(A2013,'Meal Plan Combinations'!A$5:E$17,4,false),indirect(I$1),2,false)*D2013+vlookup(VLOOKUP(A2013,'Meal Plan Combinations'!A$5:E$17,5,false),indirect(I$1),2,false)*E2013</f>
        <v>2688.298</v>
      </c>
      <c r="G2013" s="173">
        <f>abs(Generate!H$5-F2013)</f>
        <v>381.702</v>
      </c>
    </row>
    <row r="2014">
      <c r="A2014" s="71" t="s">
        <v>64</v>
      </c>
      <c r="B2014" s="71">
        <v>2.0</v>
      </c>
      <c r="C2014" s="71">
        <v>1.0</v>
      </c>
      <c r="D2014" s="71">
        <v>3.0</v>
      </c>
      <c r="E2014" s="71">
        <v>1.5</v>
      </c>
      <c r="F2014" s="172">
        <f>vlookup(VLOOKUP(A2014,'Meal Plan Combinations'!A$5:E$17,2,false),indirect(I$1),2,false)*B2014+vlookup(VLOOKUP(A2014,'Meal Plan Combinations'!A$5:E$17,3,false),indirect(I$1),2,false)*C2014+vlookup(VLOOKUP(A2014,'Meal Plan Combinations'!A$5:E$17,4,false),indirect(I$1),2,false)*D2014+vlookup(VLOOKUP(A2014,'Meal Plan Combinations'!A$5:E$17,5,false),indirect(I$1),2,false)*E2014</f>
        <v>2822.078</v>
      </c>
      <c r="G2014" s="173">
        <f>abs(Generate!H$5-F2014)</f>
        <v>247.922</v>
      </c>
    </row>
    <row r="2015">
      <c r="A2015" s="71" t="s">
        <v>64</v>
      </c>
      <c r="B2015" s="71">
        <v>2.0</v>
      </c>
      <c r="C2015" s="71">
        <v>1.0</v>
      </c>
      <c r="D2015" s="71">
        <v>3.0</v>
      </c>
      <c r="E2015" s="71">
        <v>2.0</v>
      </c>
      <c r="F2015" s="172">
        <f>vlookup(VLOOKUP(A2015,'Meal Plan Combinations'!A$5:E$17,2,false),indirect(I$1),2,false)*B2015+vlookup(VLOOKUP(A2015,'Meal Plan Combinations'!A$5:E$17,3,false),indirect(I$1),2,false)*C2015+vlookup(VLOOKUP(A2015,'Meal Plan Combinations'!A$5:E$17,4,false),indirect(I$1),2,false)*D2015+vlookup(VLOOKUP(A2015,'Meal Plan Combinations'!A$5:E$17,5,false),indirect(I$1),2,false)*E2015</f>
        <v>2955.858</v>
      </c>
      <c r="G2015" s="173">
        <f>abs(Generate!H$5-F2015)</f>
        <v>114.142</v>
      </c>
    </row>
    <row r="2016">
      <c r="A2016" s="71" t="s">
        <v>64</v>
      </c>
      <c r="B2016" s="71">
        <v>2.0</v>
      </c>
      <c r="C2016" s="71">
        <v>1.0</v>
      </c>
      <c r="D2016" s="71">
        <v>3.0</v>
      </c>
      <c r="E2016" s="71">
        <v>2.5</v>
      </c>
      <c r="F2016" s="172">
        <f>vlookup(VLOOKUP(A2016,'Meal Plan Combinations'!A$5:E$17,2,false),indirect(I$1),2,false)*B2016+vlookup(VLOOKUP(A2016,'Meal Plan Combinations'!A$5:E$17,3,false),indirect(I$1),2,false)*C2016+vlookup(VLOOKUP(A2016,'Meal Plan Combinations'!A$5:E$17,4,false),indirect(I$1),2,false)*D2016+vlookup(VLOOKUP(A2016,'Meal Plan Combinations'!A$5:E$17,5,false),indirect(I$1),2,false)*E2016</f>
        <v>3089.638</v>
      </c>
      <c r="G2016" s="173">
        <f>abs(Generate!H$5-F2016)</f>
        <v>19.638</v>
      </c>
    </row>
    <row r="2017">
      <c r="A2017" s="71" t="s">
        <v>64</v>
      </c>
      <c r="B2017" s="71">
        <v>2.0</v>
      </c>
      <c r="C2017" s="71">
        <v>1.0</v>
      </c>
      <c r="D2017" s="71">
        <v>3.0</v>
      </c>
      <c r="E2017" s="71">
        <v>3.0</v>
      </c>
      <c r="F2017" s="172">
        <f>vlookup(VLOOKUP(A2017,'Meal Plan Combinations'!A$5:E$17,2,false),indirect(I$1),2,false)*B2017+vlookup(VLOOKUP(A2017,'Meal Plan Combinations'!A$5:E$17,3,false),indirect(I$1),2,false)*C2017+vlookup(VLOOKUP(A2017,'Meal Plan Combinations'!A$5:E$17,4,false),indirect(I$1),2,false)*D2017+vlookup(VLOOKUP(A2017,'Meal Plan Combinations'!A$5:E$17,5,false),indirect(I$1),2,false)*E2017</f>
        <v>3223.418</v>
      </c>
      <c r="G2017" s="173">
        <f>abs(Generate!H$5-F2017)</f>
        <v>153.418</v>
      </c>
    </row>
    <row r="2018">
      <c r="A2018" s="71" t="s">
        <v>64</v>
      </c>
      <c r="B2018" s="71">
        <v>2.0</v>
      </c>
      <c r="C2018" s="71">
        <v>1.5</v>
      </c>
      <c r="D2018" s="71">
        <v>0.5</v>
      </c>
      <c r="E2018" s="71">
        <v>0.5</v>
      </c>
      <c r="F2018" s="172">
        <f>vlookup(VLOOKUP(A2018,'Meal Plan Combinations'!A$5:E$17,2,false),indirect(I$1),2,false)*B2018+vlookup(VLOOKUP(A2018,'Meal Plan Combinations'!A$5:E$17,3,false),indirect(I$1),2,false)*C2018+vlookup(VLOOKUP(A2018,'Meal Plan Combinations'!A$5:E$17,4,false),indirect(I$1),2,false)*D2018+vlookup(VLOOKUP(A2018,'Meal Plan Combinations'!A$5:E$17,5,false),indirect(I$1),2,false)*E2018</f>
        <v>1692.898</v>
      </c>
      <c r="G2018" s="173">
        <f>abs(Generate!H$5-F2018)</f>
        <v>1377.102</v>
      </c>
    </row>
    <row r="2019">
      <c r="A2019" s="71" t="s">
        <v>64</v>
      </c>
      <c r="B2019" s="71">
        <v>2.0</v>
      </c>
      <c r="C2019" s="71">
        <v>1.5</v>
      </c>
      <c r="D2019" s="71">
        <v>0.5</v>
      </c>
      <c r="E2019" s="71">
        <v>1.0</v>
      </c>
      <c r="F2019" s="172">
        <f>vlookup(VLOOKUP(A2019,'Meal Plan Combinations'!A$5:E$17,2,false),indirect(I$1),2,false)*B2019+vlookup(VLOOKUP(A2019,'Meal Plan Combinations'!A$5:E$17,3,false),indirect(I$1),2,false)*C2019+vlookup(VLOOKUP(A2019,'Meal Plan Combinations'!A$5:E$17,4,false),indirect(I$1),2,false)*D2019+vlookup(VLOOKUP(A2019,'Meal Plan Combinations'!A$5:E$17,5,false),indirect(I$1),2,false)*E2019</f>
        <v>1826.678</v>
      </c>
      <c r="G2019" s="173">
        <f>abs(Generate!H$5-F2019)</f>
        <v>1243.322</v>
      </c>
    </row>
    <row r="2020">
      <c r="A2020" s="71" t="s">
        <v>64</v>
      </c>
      <c r="B2020" s="71">
        <v>2.0</v>
      </c>
      <c r="C2020" s="71">
        <v>1.5</v>
      </c>
      <c r="D2020" s="71">
        <v>0.5</v>
      </c>
      <c r="E2020" s="71">
        <v>1.5</v>
      </c>
      <c r="F2020" s="172">
        <f>vlookup(VLOOKUP(A2020,'Meal Plan Combinations'!A$5:E$17,2,false),indirect(I$1),2,false)*B2020+vlookup(VLOOKUP(A2020,'Meal Plan Combinations'!A$5:E$17,3,false),indirect(I$1),2,false)*C2020+vlookup(VLOOKUP(A2020,'Meal Plan Combinations'!A$5:E$17,4,false),indirect(I$1),2,false)*D2020+vlookup(VLOOKUP(A2020,'Meal Plan Combinations'!A$5:E$17,5,false),indirect(I$1),2,false)*E2020</f>
        <v>1960.458</v>
      </c>
      <c r="G2020" s="173">
        <f>abs(Generate!H$5-F2020)</f>
        <v>1109.542</v>
      </c>
    </row>
    <row r="2021">
      <c r="A2021" s="71" t="s">
        <v>64</v>
      </c>
      <c r="B2021" s="71">
        <v>2.0</v>
      </c>
      <c r="C2021" s="71">
        <v>1.5</v>
      </c>
      <c r="D2021" s="71">
        <v>0.5</v>
      </c>
      <c r="E2021" s="71">
        <v>2.0</v>
      </c>
      <c r="F2021" s="172">
        <f>vlookup(VLOOKUP(A2021,'Meal Plan Combinations'!A$5:E$17,2,false),indirect(I$1),2,false)*B2021+vlookup(VLOOKUP(A2021,'Meal Plan Combinations'!A$5:E$17,3,false),indirect(I$1),2,false)*C2021+vlookup(VLOOKUP(A2021,'Meal Plan Combinations'!A$5:E$17,4,false),indirect(I$1),2,false)*D2021+vlookup(VLOOKUP(A2021,'Meal Plan Combinations'!A$5:E$17,5,false),indirect(I$1),2,false)*E2021</f>
        <v>2094.238</v>
      </c>
      <c r="G2021" s="173">
        <f>abs(Generate!H$5-F2021)</f>
        <v>975.762</v>
      </c>
    </row>
    <row r="2022">
      <c r="A2022" s="71" t="s">
        <v>64</v>
      </c>
      <c r="B2022" s="71">
        <v>2.0</v>
      </c>
      <c r="C2022" s="71">
        <v>1.5</v>
      </c>
      <c r="D2022" s="71">
        <v>0.5</v>
      </c>
      <c r="E2022" s="71">
        <v>2.5</v>
      </c>
      <c r="F2022" s="172">
        <f>vlookup(VLOOKUP(A2022,'Meal Plan Combinations'!A$5:E$17,2,false),indirect(I$1),2,false)*B2022+vlookup(VLOOKUP(A2022,'Meal Plan Combinations'!A$5:E$17,3,false),indirect(I$1),2,false)*C2022+vlookup(VLOOKUP(A2022,'Meal Plan Combinations'!A$5:E$17,4,false),indirect(I$1),2,false)*D2022+vlookup(VLOOKUP(A2022,'Meal Plan Combinations'!A$5:E$17,5,false),indirect(I$1),2,false)*E2022</f>
        <v>2228.018</v>
      </c>
      <c r="G2022" s="173">
        <f>abs(Generate!H$5-F2022)</f>
        <v>841.982</v>
      </c>
    </row>
    <row r="2023">
      <c r="A2023" s="71" t="s">
        <v>64</v>
      </c>
      <c r="B2023" s="71">
        <v>2.0</v>
      </c>
      <c r="C2023" s="71">
        <v>1.5</v>
      </c>
      <c r="D2023" s="71">
        <v>0.5</v>
      </c>
      <c r="E2023" s="71">
        <v>3.0</v>
      </c>
      <c r="F2023" s="172">
        <f>vlookup(VLOOKUP(A2023,'Meal Plan Combinations'!A$5:E$17,2,false),indirect(I$1),2,false)*B2023+vlookup(VLOOKUP(A2023,'Meal Plan Combinations'!A$5:E$17,3,false),indirect(I$1),2,false)*C2023+vlookup(VLOOKUP(A2023,'Meal Plan Combinations'!A$5:E$17,4,false),indirect(I$1),2,false)*D2023+vlookup(VLOOKUP(A2023,'Meal Plan Combinations'!A$5:E$17,5,false),indirect(I$1),2,false)*E2023</f>
        <v>2361.798</v>
      </c>
      <c r="G2023" s="173">
        <f>abs(Generate!H$5-F2023)</f>
        <v>708.202</v>
      </c>
    </row>
    <row r="2024">
      <c r="A2024" s="71" t="s">
        <v>64</v>
      </c>
      <c r="B2024" s="71">
        <v>2.0</v>
      </c>
      <c r="C2024" s="71">
        <v>1.5</v>
      </c>
      <c r="D2024" s="71">
        <v>1.0</v>
      </c>
      <c r="E2024" s="71">
        <v>0.5</v>
      </c>
      <c r="F2024" s="172">
        <f>vlookup(VLOOKUP(A2024,'Meal Plan Combinations'!A$5:E$17,2,false),indirect(I$1),2,false)*B2024+vlookup(VLOOKUP(A2024,'Meal Plan Combinations'!A$5:E$17,3,false),indirect(I$1),2,false)*C2024+vlookup(VLOOKUP(A2024,'Meal Plan Combinations'!A$5:E$17,4,false),indirect(I$1),2,false)*D2024+vlookup(VLOOKUP(A2024,'Meal Plan Combinations'!A$5:E$17,5,false),indirect(I$1),2,false)*E2024</f>
        <v>1915.743</v>
      </c>
      <c r="G2024" s="173">
        <f>abs(Generate!H$5-F2024)</f>
        <v>1154.257</v>
      </c>
    </row>
    <row r="2025">
      <c r="A2025" s="71" t="s">
        <v>64</v>
      </c>
      <c r="B2025" s="71">
        <v>2.0</v>
      </c>
      <c r="C2025" s="71">
        <v>1.5</v>
      </c>
      <c r="D2025" s="71">
        <v>1.0</v>
      </c>
      <c r="E2025" s="71">
        <v>1.0</v>
      </c>
      <c r="F2025" s="172">
        <f>vlookup(VLOOKUP(A2025,'Meal Plan Combinations'!A$5:E$17,2,false),indirect(I$1),2,false)*B2025+vlookup(VLOOKUP(A2025,'Meal Plan Combinations'!A$5:E$17,3,false),indirect(I$1),2,false)*C2025+vlookup(VLOOKUP(A2025,'Meal Plan Combinations'!A$5:E$17,4,false),indirect(I$1),2,false)*D2025+vlookup(VLOOKUP(A2025,'Meal Plan Combinations'!A$5:E$17,5,false),indirect(I$1),2,false)*E2025</f>
        <v>2049.523</v>
      </c>
      <c r="G2025" s="173">
        <f>abs(Generate!H$5-F2025)</f>
        <v>1020.477</v>
      </c>
    </row>
    <row r="2026">
      <c r="A2026" s="71" t="s">
        <v>64</v>
      </c>
      <c r="B2026" s="71">
        <v>2.0</v>
      </c>
      <c r="C2026" s="71">
        <v>1.5</v>
      </c>
      <c r="D2026" s="71">
        <v>1.0</v>
      </c>
      <c r="E2026" s="71">
        <v>1.5</v>
      </c>
      <c r="F2026" s="172">
        <f>vlookup(VLOOKUP(A2026,'Meal Plan Combinations'!A$5:E$17,2,false),indirect(I$1),2,false)*B2026+vlookup(VLOOKUP(A2026,'Meal Plan Combinations'!A$5:E$17,3,false),indirect(I$1),2,false)*C2026+vlookup(VLOOKUP(A2026,'Meal Plan Combinations'!A$5:E$17,4,false),indirect(I$1),2,false)*D2026+vlookup(VLOOKUP(A2026,'Meal Plan Combinations'!A$5:E$17,5,false),indirect(I$1),2,false)*E2026</f>
        <v>2183.303</v>
      </c>
      <c r="G2026" s="173">
        <f>abs(Generate!H$5-F2026)</f>
        <v>886.697</v>
      </c>
    </row>
    <row r="2027">
      <c r="A2027" s="71" t="s">
        <v>64</v>
      </c>
      <c r="B2027" s="71">
        <v>2.0</v>
      </c>
      <c r="C2027" s="71">
        <v>1.5</v>
      </c>
      <c r="D2027" s="71">
        <v>1.0</v>
      </c>
      <c r="E2027" s="71">
        <v>2.0</v>
      </c>
      <c r="F2027" s="172">
        <f>vlookup(VLOOKUP(A2027,'Meal Plan Combinations'!A$5:E$17,2,false),indirect(I$1),2,false)*B2027+vlookup(VLOOKUP(A2027,'Meal Plan Combinations'!A$5:E$17,3,false),indirect(I$1),2,false)*C2027+vlookup(VLOOKUP(A2027,'Meal Plan Combinations'!A$5:E$17,4,false),indirect(I$1),2,false)*D2027+vlookup(VLOOKUP(A2027,'Meal Plan Combinations'!A$5:E$17,5,false),indirect(I$1),2,false)*E2027</f>
        <v>2317.083</v>
      </c>
      <c r="G2027" s="173">
        <f>abs(Generate!H$5-F2027)</f>
        <v>752.917</v>
      </c>
    </row>
    <row r="2028">
      <c r="A2028" s="71" t="s">
        <v>64</v>
      </c>
      <c r="B2028" s="71">
        <v>2.0</v>
      </c>
      <c r="C2028" s="71">
        <v>1.5</v>
      </c>
      <c r="D2028" s="71">
        <v>1.0</v>
      </c>
      <c r="E2028" s="71">
        <v>2.5</v>
      </c>
      <c r="F2028" s="172">
        <f>vlookup(VLOOKUP(A2028,'Meal Plan Combinations'!A$5:E$17,2,false),indirect(I$1),2,false)*B2028+vlookup(VLOOKUP(A2028,'Meal Plan Combinations'!A$5:E$17,3,false),indirect(I$1),2,false)*C2028+vlookup(VLOOKUP(A2028,'Meal Plan Combinations'!A$5:E$17,4,false),indirect(I$1),2,false)*D2028+vlookup(VLOOKUP(A2028,'Meal Plan Combinations'!A$5:E$17,5,false),indirect(I$1),2,false)*E2028</f>
        <v>2450.863</v>
      </c>
      <c r="G2028" s="173">
        <f>abs(Generate!H$5-F2028)</f>
        <v>619.137</v>
      </c>
    </row>
    <row r="2029">
      <c r="A2029" s="71" t="s">
        <v>64</v>
      </c>
      <c r="B2029" s="71">
        <v>2.0</v>
      </c>
      <c r="C2029" s="71">
        <v>1.5</v>
      </c>
      <c r="D2029" s="71">
        <v>1.0</v>
      </c>
      <c r="E2029" s="71">
        <v>3.0</v>
      </c>
      <c r="F2029" s="172">
        <f>vlookup(VLOOKUP(A2029,'Meal Plan Combinations'!A$5:E$17,2,false),indirect(I$1),2,false)*B2029+vlookup(VLOOKUP(A2029,'Meal Plan Combinations'!A$5:E$17,3,false),indirect(I$1),2,false)*C2029+vlookup(VLOOKUP(A2029,'Meal Plan Combinations'!A$5:E$17,4,false),indirect(I$1),2,false)*D2029+vlookup(VLOOKUP(A2029,'Meal Plan Combinations'!A$5:E$17,5,false),indirect(I$1),2,false)*E2029</f>
        <v>2584.643</v>
      </c>
      <c r="G2029" s="173">
        <f>abs(Generate!H$5-F2029)</f>
        <v>485.357</v>
      </c>
    </row>
    <row r="2030">
      <c r="A2030" s="71" t="s">
        <v>64</v>
      </c>
      <c r="B2030" s="71">
        <v>2.0</v>
      </c>
      <c r="C2030" s="71">
        <v>1.5</v>
      </c>
      <c r="D2030" s="71">
        <v>1.5</v>
      </c>
      <c r="E2030" s="71">
        <v>0.5</v>
      </c>
      <c r="F2030" s="172">
        <f>vlookup(VLOOKUP(A2030,'Meal Plan Combinations'!A$5:E$17,2,false),indirect(I$1),2,false)*B2030+vlookup(VLOOKUP(A2030,'Meal Plan Combinations'!A$5:E$17,3,false),indirect(I$1),2,false)*C2030+vlookup(VLOOKUP(A2030,'Meal Plan Combinations'!A$5:E$17,4,false),indirect(I$1),2,false)*D2030+vlookup(VLOOKUP(A2030,'Meal Plan Combinations'!A$5:E$17,5,false),indirect(I$1),2,false)*E2030</f>
        <v>2138.588</v>
      </c>
      <c r="G2030" s="173">
        <f>abs(Generate!H$5-F2030)</f>
        <v>931.412</v>
      </c>
    </row>
    <row r="2031">
      <c r="A2031" s="71" t="s">
        <v>64</v>
      </c>
      <c r="B2031" s="71">
        <v>2.0</v>
      </c>
      <c r="C2031" s="71">
        <v>1.5</v>
      </c>
      <c r="D2031" s="71">
        <v>1.5</v>
      </c>
      <c r="E2031" s="71">
        <v>1.0</v>
      </c>
      <c r="F2031" s="172">
        <f>vlookup(VLOOKUP(A2031,'Meal Plan Combinations'!A$5:E$17,2,false),indirect(I$1),2,false)*B2031+vlookup(VLOOKUP(A2031,'Meal Plan Combinations'!A$5:E$17,3,false),indirect(I$1),2,false)*C2031+vlookup(VLOOKUP(A2031,'Meal Plan Combinations'!A$5:E$17,4,false),indirect(I$1),2,false)*D2031+vlookup(VLOOKUP(A2031,'Meal Plan Combinations'!A$5:E$17,5,false),indirect(I$1),2,false)*E2031</f>
        <v>2272.368</v>
      </c>
      <c r="G2031" s="173">
        <f>abs(Generate!H$5-F2031)</f>
        <v>797.632</v>
      </c>
    </row>
    <row r="2032">
      <c r="A2032" s="71" t="s">
        <v>64</v>
      </c>
      <c r="B2032" s="71">
        <v>2.0</v>
      </c>
      <c r="C2032" s="71">
        <v>1.5</v>
      </c>
      <c r="D2032" s="71">
        <v>1.5</v>
      </c>
      <c r="E2032" s="71">
        <v>1.5</v>
      </c>
      <c r="F2032" s="172">
        <f>vlookup(VLOOKUP(A2032,'Meal Plan Combinations'!A$5:E$17,2,false),indirect(I$1),2,false)*B2032+vlookup(VLOOKUP(A2032,'Meal Plan Combinations'!A$5:E$17,3,false),indirect(I$1),2,false)*C2032+vlookup(VLOOKUP(A2032,'Meal Plan Combinations'!A$5:E$17,4,false),indirect(I$1),2,false)*D2032+vlookup(VLOOKUP(A2032,'Meal Plan Combinations'!A$5:E$17,5,false),indirect(I$1),2,false)*E2032</f>
        <v>2406.148</v>
      </c>
      <c r="G2032" s="173">
        <f>abs(Generate!H$5-F2032)</f>
        <v>663.852</v>
      </c>
    </row>
    <row r="2033">
      <c r="A2033" s="71" t="s">
        <v>64</v>
      </c>
      <c r="B2033" s="71">
        <v>2.0</v>
      </c>
      <c r="C2033" s="71">
        <v>1.5</v>
      </c>
      <c r="D2033" s="71">
        <v>1.5</v>
      </c>
      <c r="E2033" s="71">
        <v>2.0</v>
      </c>
      <c r="F2033" s="172">
        <f>vlookup(VLOOKUP(A2033,'Meal Plan Combinations'!A$5:E$17,2,false),indirect(I$1),2,false)*B2033+vlookup(VLOOKUP(A2033,'Meal Plan Combinations'!A$5:E$17,3,false),indirect(I$1),2,false)*C2033+vlookup(VLOOKUP(A2033,'Meal Plan Combinations'!A$5:E$17,4,false),indirect(I$1),2,false)*D2033+vlookup(VLOOKUP(A2033,'Meal Plan Combinations'!A$5:E$17,5,false),indirect(I$1),2,false)*E2033</f>
        <v>2539.928</v>
      </c>
      <c r="G2033" s="173">
        <f>abs(Generate!H$5-F2033)</f>
        <v>530.072</v>
      </c>
    </row>
    <row r="2034">
      <c r="A2034" s="71" t="s">
        <v>64</v>
      </c>
      <c r="B2034" s="71">
        <v>2.0</v>
      </c>
      <c r="C2034" s="71">
        <v>1.5</v>
      </c>
      <c r="D2034" s="71">
        <v>1.5</v>
      </c>
      <c r="E2034" s="71">
        <v>2.5</v>
      </c>
      <c r="F2034" s="172">
        <f>vlookup(VLOOKUP(A2034,'Meal Plan Combinations'!A$5:E$17,2,false),indirect(I$1),2,false)*B2034+vlookup(VLOOKUP(A2034,'Meal Plan Combinations'!A$5:E$17,3,false),indirect(I$1),2,false)*C2034+vlookup(VLOOKUP(A2034,'Meal Plan Combinations'!A$5:E$17,4,false),indirect(I$1),2,false)*D2034+vlookup(VLOOKUP(A2034,'Meal Plan Combinations'!A$5:E$17,5,false),indirect(I$1),2,false)*E2034</f>
        <v>2673.708</v>
      </c>
      <c r="G2034" s="173">
        <f>abs(Generate!H$5-F2034)</f>
        <v>396.292</v>
      </c>
    </row>
    <row r="2035">
      <c r="A2035" s="71" t="s">
        <v>64</v>
      </c>
      <c r="B2035" s="71">
        <v>2.0</v>
      </c>
      <c r="C2035" s="71">
        <v>1.5</v>
      </c>
      <c r="D2035" s="71">
        <v>1.5</v>
      </c>
      <c r="E2035" s="71">
        <v>3.0</v>
      </c>
      <c r="F2035" s="172">
        <f>vlookup(VLOOKUP(A2035,'Meal Plan Combinations'!A$5:E$17,2,false),indirect(I$1),2,false)*B2035+vlookup(VLOOKUP(A2035,'Meal Plan Combinations'!A$5:E$17,3,false),indirect(I$1),2,false)*C2035+vlookup(VLOOKUP(A2035,'Meal Plan Combinations'!A$5:E$17,4,false),indirect(I$1),2,false)*D2035+vlookup(VLOOKUP(A2035,'Meal Plan Combinations'!A$5:E$17,5,false),indirect(I$1),2,false)*E2035</f>
        <v>2807.488</v>
      </c>
      <c r="G2035" s="173">
        <f>abs(Generate!H$5-F2035)</f>
        <v>262.512</v>
      </c>
    </row>
    <row r="2036">
      <c r="A2036" s="71" t="s">
        <v>64</v>
      </c>
      <c r="B2036" s="71">
        <v>2.0</v>
      </c>
      <c r="C2036" s="71">
        <v>1.5</v>
      </c>
      <c r="D2036" s="71">
        <v>2.0</v>
      </c>
      <c r="E2036" s="71">
        <v>0.5</v>
      </c>
      <c r="F2036" s="172">
        <f>vlookup(VLOOKUP(A2036,'Meal Plan Combinations'!A$5:E$17,2,false),indirect(I$1),2,false)*B2036+vlookup(VLOOKUP(A2036,'Meal Plan Combinations'!A$5:E$17,3,false),indirect(I$1),2,false)*C2036+vlookup(VLOOKUP(A2036,'Meal Plan Combinations'!A$5:E$17,4,false),indirect(I$1),2,false)*D2036+vlookup(VLOOKUP(A2036,'Meal Plan Combinations'!A$5:E$17,5,false),indirect(I$1),2,false)*E2036</f>
        <v>2361.433</v>
      </c>
      <c r="G2036" s="173">
        <f>abs(Generate!H$5-F2036)</f>
        <v>708.567</v>
      </c>
    </row>
    <row r="2037">
      <c r="A2037" s="71" t="s">
        <v>64</v>
      </c>
      <c r="B2037" s="71">
        <v>2.0</v>
      </c>
      <c r="C2037" s="71">
        <v>1.5</v>
      </c>
      <c r="D2037" s="71">
        <v>2.0</v>
      </c>
      <c r="E2037" s="71">
        <v>1.0</v>
      </c>
      <c r="F2037" s="172">
        <f>vlookup(VLOOKUP(A2037,'Meal Plan Combinations'!A$5:E$17,2,false),indirect(I$1),2,false)*B2037+vlookup(VLOOKUP(A2037,'Meal Plan Combinations'!A$5:E$17,3,false),indirect(I$1),2,false)*C2037+vlookup(VLOOKUP(A2037,'Meal Plan Combinations'!A$5:E$17,4,false),indirect(I$1),2,false)*D2037+vlookup(VLOOKUP(A2037,'Meal Plan Combinations'!A$5:E$17,5,false),indirect(I$1),2,false)*E2037</f>
        <v>2495.213</v>
      </c>
      <c r="G2037" s="173">
        <f>abs(Generate!H$5-F2037)</f>
        <v>574.787</v>
      </c>
    </row>
    <row r="2038">
      <c r="A2038" s="71" t="s">
        <v>64</v>
      </c>
      <c r="B2038" s="71">
        <v>2.0</v>
      </c>
      <c r="C2038" s="71">
        <v>1.5</v>
      </c>
      <c r="D2038" s="71">
        <v>2.0</v>
      </c>
      <c r="E2038" s="71">
        <v>1.5</v>
      </c>
      <c r="F2038" s="172">
        <f>vlookup(VLOOKUP(A2038,'Meal Plan Combinations'!A$5:E$17,2,false),indirect(I$1),2,false)*B2038+vlookup(VLOOKUP(A2038,'Meal Plan Combinations'!A$5:E$17,3,false),indirect(I$1),2,false)*C2038+vlookup(VLOOKUP(A2038,'Meal Plan Combinations'!A$5:E$17,4,false),indirect(I$1),2,false)*D2038+vlookup(VLOOKUP(A2038,'Meal Plan Combinations'!A$5:E$17,5,false),indirect(I$1),2,false)*E2038</f>
        <v>2628.993</v>
      </c>
      <c r="G2038" s="173">
        <f>abs(Generate!H$5-F2038)</f>
        <v>441.007</v>
      </c>
    </row>
    <row r="2039">
      <c r="A2039" s="71" t="s">
        <v>64</v>
      </c>
      <c r="B2039" s="71">
        <v>2.0</v>
      </c>
      <c r="C2039" s="71">
        <v>1.5</v>
      </c>
      <c r="D2039" s="71">
        <v>2.0</v>
      </c>
      <c r="E2039" s="71">
        <v>2.0</v>
      </c>
      <c r="F2039" s="172">
        <f>vlookup(VLOOKUP(A2039,'Meal Plan Combinations'!A$5:E$17,2,false),indirect(I$1),2,false)*B2039+vlookup(VLOOKUP(A2039,'Meal Plan Combinations'!A$5:E$17,3,false),indirect(I$1),2,false)*C2039+vlookup(VLOOKUP(A2039,'Meal Plan Combinations'!A$5:E$17,4,false),indirect(I$1),2,false)*D2039+vlookup(VLOOKUP(A2039,'Meal Plan Combinations'!A$5:E$17,5,false),indirect(I$1),2,false)*E2039</f>
        <v>2762.773</v>
      </c>
      <c r="G2039" s="173">
        <f>abs(Generate!H$5-F2039)</f>
        <v>307.227</v>
      </c>
    </row>
    <row r="2040">
      <c r="A2040" s="71" t="s">
        <v>64</v>
      </c>
      <c r="B2040" s="71">
        <v>2.0</v>
      </c>
      <c r="C2040" s="71">
        <v>1.5</v>
      </c>
      <c r="D2040" s="71">
        <v>2.0</v>
      </c>
      <c r="E2040" s="71">
        <v>2.5</v>
      </c>
      <c r="F2040" s="172">
        <f>vlookup(VLOOKUP(A2040,'Meal Plan Combinations'!A$5:E$17,2,false),indirect(I$1),2,false)*B2040+vlookup(VLOOKUP(A2040,'Meal Plan Combinations'!A$5:E$17,3,false),indirect(I$1),2,false)*C2040+vlookup(VLOOKUP(A2040,'Meal Plan Combinations'!A$5:E$17,4,false),indirect(I$1),2,false)*D2040+vlookup(VLOOKUP(A2040,'Meal Plan Combinations'!A$5:E$17,5,false),indirect(I$1),2,false)*E2040</f>
        <v>2896.553</v>
      </c>
      <c r="G2040" s="173">
        <f>abs(Generate!H$5-F2040)</f>
        <v>173.447</v>
      </c>
    </row>
    <row r="2041">
      <c r="A2041" s="71" t="s">
        <v>64</v>
      </c>
      <c r="B2041" s="71">
        <v>2.0</v>
      </c>
      <c r="C2041" s="71">
        <v>1.5</v>
      </c>
      <c r="D2041" s="71">
        <v>2.0</v>
      </c>
      <c r="E2041" s="71">
        <v>3.0</v>
      </c>
      <c r="F2041" s="172">
        <f>vlookup(VLOOKUP(A2041,'Meal Plan Combinations'!A$5:E$17,2,false),indirect(I$1),2,false)*B2041+vlookup(VLOOKUP(A2041,'Meal Plan Combinations'!A$5:E$17,3,false),indirect(I$1),2,false)*C2041+vlookup(VLOOKUP(A2041,'Meal Plan Combinations'!A$5:E$17,4,false),indirect(I$1),2,false)*D2041+vlookup(VLOOKUP(A2041,'Meal Plan Combinations'!A$5:E$17,5,false),indirect(I$1),2,false)*E2041</f>
        <v>3030.333</v>
      </c>
      <c r="G2041" s="173">
        <f>abs(Generate!H$5-F2041)</f>
        <v>39.667</v>
      </c>
    </row>
    <row r="2042">
      <c r="A2042" s="71" t="s">
        <v>64</v>
      </c>
      <c r="B2042" s="71">
        <v>2.0</v>
      </c>
      <c r="C2042" s="71">
        <v>1.5</v>
      </c>
      <c r="D2042" s="71">
        <v>2.5</v>
      </c>
      <c r="E2042" s="71">
        <v>0.5</v>
      </c>
      <c r="F2042" s="172">
        <f>vlookup(VLOOKUP(A2042,'Meal Plan Combinations'!A$5:E$17,2,false),indirect(I$1),2,false)*B2042+vlookup(VLOOKUP(A2042,'Meal Plan Combinations'!A$5:E$17,3,false),indirect(I$1),2,false)*C2042+vlookup(VLOOKUP(A2042,'Meal Plan Combinations'!A$5:E$17,4,false),indirect(I$1),2,false)*D2042+vlookup(VLOOKUP(A2042,'Meal Plan Combinations'!A$5:E$17,5,false),indirect(I$1),2,false)*E2042</f>
        <v>2584.278</v>
      </c>
      <c r="G2042" s="173">
        <f>abs(Generate!H$5-F2042)</f>
        <v>485.722</v>
      </c>
    </row>
    <row r="2043">
      <c r="A2043" s="71" t="s">
        <v>64</v>
      </c>
      <c r="B2043" s="71">
        <v>2.0</v>
      </c>
      <c r="C2043" s="71">
        <v>1.5</v>
      </c>
      <c r="D2043" s="71">
        <v>2.5</v>
      </c>
      <c r="E2043" s="71">
        <v>1.0</v>
      </c>
      <c r="F2043" s="172">
        <f>vlookup(VLOOKUP(A2043,'Meal Plan Combinations'!A$5:E$17,2,false),indirect(I$1),2,false)*B2043+vlookup(VLOOKUP(A2043,'Meal Plan Combinations'!A$5:E$17,3,false),indirect(I$1),2,false)*C2043+vlookup(VLOOKUP(A2043,'Meal Plan Combinations'!A$5:E$17,4,false),indirect(I$1),2,false)*D2043+vlookup(VLOOKUP(A2043,'Meal Plan Combinations'!A$5:E$17,5,false),indirect(I$1),2,false)*E2043</f>
        <v>2718.058</v>
      </c>
      <c r="G2043" s="173">
        <f>abs(Generate!H$5-F2043)</f>
        <v>351.942</v>
      </c>
    </row>
    <row r="2044">
      <c r="A2044" s="71" t="s">
        <v>64</v>
      </c>
      <c r="B2044" s="71">
        <v>2.0</v>
      </c>
      <c r="C2044" s="71">
        <v>1.5</v>
      </c>
      <c r="D2044" s="71">
        <v>2.5</v>
      </c>
      <c r="E2044" s="71">
        <v>1.5</v>
      </c>
      <c r="F2044" s="172">
        <f>vlookup(VLOOKUP(A2044,'Meal Plan Combinations'!A$5:E$17,2,false),indirect(I$1),2,false)*B2044+vlookup(VLOOKUP(A2044,'Meal Plan Combinations'!A$5:E$17,3,false),indirect(I$1),2,false)*C2044+vlookup(VLOOKUP(A2044,'Meal Plan Combinations'!A$5:E$17,4,false),indirect(I$1),2,false)*D2044+vlookup(VLOOKUP(A2044,'Meal Plan Combinations'!A$5:E$17,5,false),indirect(I$1),2,false)*E2044</f>
        <v>2851.838</v>
      </c>
      <c r="G2044" s="173">
        <f>abs(Generate!H$5-F2044)</f>
        <v>218.162</v>
      </c>
    </row>
    <row r="2045">
      <c r="A2045" s="71" t="s">
        <v>64</v>
      </c>
      <c r="B2045" s="71">
        <v>2.0</v>
      </c>
      <c r="C2045" s="71">
        <v>1.5</v>
      </c>
      <c r="D2045" s="71">
        <v>2.5</v>
      </c>
      <c r="E2045" s="71">
        <v>2.0</v>
      </c>
      <c r="F2045" s="172">
        <f>vlookup(VLOOKUP(A2045,'Meal Plan Combinations'!A$5:E$17,2,false),indirect(I$1),2,false)*B2045+vlookup(VLOOKUP(A2045,'Meal Plan Combinations'!A$5:E$17,3,false),indirect(I$1),2,false)*C2045+vlookup(VLOOKUP(A2045,'Meal Plan Combinations'!A$5:E$17,4,false),indirect(I$1),2,false)*D2045+vlookup(VLOOKUP(A2045,'Meal Plan Combinations'!A$5:E$17,5,false),indirect(I$1),2,false)*E2045</f>
        <v>2985.618</v>
      </c>
      <c r="G2045" s="173">
        <f>abs(Generate!H$5-F2045)</f>
        <v>84.382</v>
      </c>
    </row>
    <row r="2046">
      <c r="A2046" s="71" t="s">
        <v>64</v>
      </c>
      <c r="B2046" s="71">
        <v>2.0</v>
      </c>
      <c r="C2046" s="71">
        <v>1.5</v>
      </c>
      <c r="D2046" s="71">
        <v>2.5</v>
      </c>
      <c r="E2046" s="71">
        <v>2.5</v>
      </c>
      <c r="F2046" s="172">
        <f>vlookup(VLOOKUP(A2046,'Meal Plan Combinations'!A$5:E$17,2,false),indirect(I$1),2,false)*B2046+vlookup(VLOOKUP(A2046,'Meal Plan Combinations'!A$5:E$17,3,false),indirect(I$1),2,false)*C2046+vlookup(VLOOKUP(A2046,'Meal Plan Combinations'!A$5:E$17,4,false),indirect(I$1),2,false)*D2046+vlookup(VLOOKUP(A2046,'Meal Plan Combinations'!A$5:E$17,5,false),indirect(I$1),2,false)*E2046</f>
        <v>3119.398</v>
      </c>
      <c r="G2046" s="173">
        <f>abs(Generate!H$5-F2046)</f>
        <v>49.398</v>
      </c>
    </row>
    <row r="2047">
      <c r="A2047" s="71" t="s">
        <v>64</v>
      </c>
      <c r="B2047" s="71">
        <v>2.0</v>
      </c>
      <c r="C2047" s="71">
        <v>1.5</v>
      </c>
      <c r="D2047" s="71">
        <v>2.5</v>
      </c>
      <c r="E2047" s="71">
        <v>3.0</v>
      </c>
      <c r="F2047" s="172">
        <f>vlookup(VLOOKUP(A2047,'Meal Plan Combinations'!A$5:E$17,2,false),indirect(I$1),2,false)*B2047+vlookup(VLOOKUP(A2047,'Meal Plan Combinations'!A$5:E$17,3,false),indirect(I$1),2,false)*C2047+vlookup(VLOOKUP(A2047,'Meal Plan Combinations'!A$5:E$17,4,false),indirect(I$1),2,false)*D2047+vlookup(VLOOKUP(A2047,'Meal Plan Combinations'!A$5:E$17,5,false),indirect(I$1),2,false)*E2047</f>
        <v>3253.178</v>
      </c>
      <c r="G2047" s="173">
        <f>abs(Generate!H$5-F2047)</f>
        <v>183.178</v>
      </c>
    </row>
    <row r="2048">
      <c r="A2048" s="71" t="s">
        <v>64</v>
      </c>
      <c r="B2048" s="71">
        <v>2.0</v>
      </c>
      <c r="C2048" s="71">
        <v>1.5</v>
      </c>
      <c r="D2048" s="71">
        <v>3.0</v>
      </c>
      <c r="E2048" s="71">
        <v>0.5</v>
      </c>
      <c r="F2048" s="172">
        <f>vlookup(VLOOKUP(A2048,'Meal Plan Combinations'!A$5:E$17,2,false),indirect(I$1),2,false)*B2048+vlookup(VLOOKUP(A2048,'Meal Plan Combinations'!A$5:E$17,3,false),indirect(I$1),2,false)*C2048+vlookup(VLOOKUP(A2048,'Meal Plan Combinations'!A$5:E$17,4,false),indirect(I$1),2,false)*D2048+vlookup(VLOOKUP(A2048,'Meal Plan Combinations'!A$5:E$17,5,false),indirect(I$1),2,false)*E2048</f>
        <v>2807.123</v>
      </c>
      <c r="G2048" s="173">
        <f>abs(Generate!H$5-F2048)</f>
        <v>262.877</v>
      </c>
    </row>
    <row r="2049">
      <c r="A2049" s="71" t="s">
        <v>64</v>
      </c>
      <c r="B2049" s="71">
        <v>2.0</v>
      </c>
      <c r="C2049" s="71">
        <v>1.5</v>
      </c>
      <c r="D2049" s="71">
        <v>3.0</v>
      </c>
      <c r="E2049" s="71">
        <v>1.0</v>
      </c>
      <c r="F2049" s="172">
        <f>vlookup(VLOOKUP(A2049,'Meal Plan Combinations'!A$5:E$17,2,false),indirect(I$1),2,false)*B2049+vlookup(VLOOKUP(A2049,'Meal Plan Combinations'!A$5:E$17,3,false),indirect(I$1),2,false)*C2049+vlookup(VLOOKUP(A2049,'Meal Plan Combinations'!A$5:E$17,4,false),indirect(I$1),2,false)*D2049+vlookup(VLOOKUP(A2049,'Meal Plan Combinations'!A$5:E$17,5,false),indirect(I$1),2,false)*E2049</f>
        <v>2940.903</v>
      </c>
      <c r="G2049" s="173">
        <f>abs(Generate!H$5-F2049)</f>
        <v>129.097</v>
      </c>
    </row>
    <row r="2050">
      <c r="A2050" s="71" t="s">
        <v>64</v>
      </c>
      <c r="B2050" s="71">
        <v>2.0</v>
      </c>
      <c r="C2050" s="71">
        <v>1.5</v>
      </c>
      <c r="D2050" s="71">
        <v>3.0</v>
      </c>
      <c r="E2050" s="71">
        <v>1.5</v>
      </c>
      <c r="F2050" s="172">
        <f>vlookup(VLOOKUP(A2050,'Meal Plan Combinations'!A$5:E$17,2,false),indirect(I$1),2,false)*B2050+vlookup(VLOOKUP(A2050,'Meal Plan Combinations'!A$5:E$17,3,false),indirect(I$1),2,false)*C2050+vlookup(VLOOKUP(A2050,'Meal Plan Combinations'!A$5:E$17,4,false),indirect(I$1),2,false)*D2050+vlookup(VLOOKUP(A2050,'Meal Plan Combinations'!A$5:E$17,5,false),indirect(I$1),2,false)*E2050</f>
        <v>3074.683</v>
      </c>
      <c r="G2050" s="173">
        <f>abs(Generate!H$5-F2050)</f>
        <v>4.683</v>
      </c>
    </row>
    <row r="2051">
      <c r="A2051" s="71" t="s">
        <v>64</v>
      </c>
      <c r="B2051" s="71">
        <v>2.0</v>
      </c>
      <c r="C2051" s="71">
        <v>1.5</v>
      </c>
      <c r="D2051" s="71">
        <v>3.0</v>
      </c>
      <c r="E2051" s="71">
        <v>2.0</v>
      </c>
      <c r="F2051" s="172">
        <f>vlookup(VLOOKUP(A2051,'Meal Plan Combinations'!A$5:E$17,2,false),indirect(I$1),2,false)*B2051+vlookup(VLOOKUP(A2051,'Meal Plan Combinations'!A$5:E$17,3,false),indirect(I$1),2,false)*C2051+vlookup(VLOOKUP(A2051,'Meal Plan Combinations'!A$5:E$17,4,false),indirect(I$1),2,false)*D2051+vlookup(VLOOKUP(A2051,'Meal Plan Combinations'!A$5:E$17,5,false),indirect(I$1),2,false)*E2051</f>
        <v>3208.463</v>
      </c>
      <c r="G2051" s="173">
        <f>abs(Generate!H$5-F2051)</f>
        <v>138.463</v>
      </c>
    </row>
    <row r="2052">
      <c r="A2052" s="71" t="s">
        <v>64</v>
      </c>
      <c r="B2052" s="71">
        <v>2.0</v>
      </c>
      <c r="C2052" s="71">
        <v>1.5</v>
      </c>
      <c r="D2052" s="71">
        <v>3.0</v>
      </c>
      <c r="E2052" s="71">
        <v>2.5</v>
      </c>
      <c r="F2052" s="172">
        <f>vlookup(VLOOKUP(A2052,'Meal Plan Combinations'!A$5:E$17,2,false),indirect(I$1),2,false)*B2052+vlookup(VLOOKUP(A2052,'Meal Plan Combinations'!A$5:E$17,3,false),indirect(I$1),2,false)*C2052+vlookup(VLOOKUP(A2052,'Meal Plan Combinations'!A$5:E$17,4,false),indirect(I$1),2,false)*D2052+vlookup(VLOOKUP(A2052,'Meal Plan Combinations'!A$5:E$17,5,false),indirect(I$1),2,false)*E2052</f>
        <v>3342.243</v>
      </c>
      <c r="G2052" s="173">
        <f>abs(Generate!H$5-F2052)</f>
        <v>272.243</v>
      </c>
    </row>
    <row r="2053">
      <c r="A2053" s="71" t="s">
        <v>64</v>
      </c>
      <c r="B2053" s="71">
        <v>2.0</v>
      </c>
      <c r="C2053" s="71">
        <v>1.5</v>
      </c>
      <c r="D2053" s="71">
        <v>3.0</v>
      </c>
      <c r="E2053" s="71">
        <v>3.0</v>
      </c>
      <c r="F2053" s="172">
        <f>vlookup(VLOOKUP(A2053,'Meal Plan Combinations'!A$5:E$17,2,false),indirect(I$1),2,false)*B2053+vlookup(VLOOKUP(A2053,'Meal Plan Combinations'!A$5:E$17,3,false),indirect(I$1),2,false)*C2053+vlookup(VLOOKUP(A2053,'Meal Plan Combinations'!A$5:E$17,4,false),indirect(I$1),2,false)*D2053+vlookup(VLOOKUP(A2053,'Meal Plan Combinations'!A$5:E$17,5,false),indirect(I$1),2,false)*E2053</f>
        <v>3476.023</v>
      </c>
      <c r="G2053" s="173">
        <f>abs(Generate!H$5-F2053)</f>
        <v>406.023</v>
      </c>
    </row>
    <row r="2054">
      <c r="A2054" s="71" t="s">
        <v>64</v>
      </c>
      <c r="B2054" s="71">
        <v>2.0</v>
      </c>
      <c r="C2054" s="71">
        <v>2.0</v>
      </c>
      <c r="D2054" s="71">
        <v>0.5</v>
      </c>
      <c r="E2054" s="71">
        <v>0.5</v>
      </c>
      <c r="F2054" s="172">
        <f>vlookup(VLOOKUP(A2054,'Meal Plan Combinations'!A$5:E$17,2,false),indirect(I$1),2,false)*B2054+vlookup(VLOOKUP(A2054,'Meal Plan Combinations'!A$5:E$17,3,false),indirect(I$1),2,false)*C2054+vlookup(VLOOKUP(A2054,'Meal Plan Combinations'!A$5:E$17,4,false),indirect(I$1),2,false)*D2054+vlookup(VLOOKUP(A2054,'Meal Plan Combinations'!A$5:E$17,5,false),indirect(I$1),2,false)*E2054</f>
        <v>1945.503</v>
      </c>
      <c r="G2054" s="173">
        <f>abs(Generate!H$5-F2054)</f>
        <v>1124.497</v>
      </c>
    </row>
    <row r="2055">
      <c r="A2055" s="71" t="s">
        <v>64</v>
      </c>
      <c r="B2055" s="71">
        <v>2.0</v>
      </c>
      <c r="C2055" s="71">
        <v>2.0</v>
      </c>
      <c r="D2055" s="71">
        <v>0.5</v>
      </c>
      <c r="E2055" s="71">
        <v>1.0</v>
      </c>
      <c r="F2055" s="172">
        <f>vlookup(VLOOKUP(A2055,'Meal Plan Combinations'!A$5:E$17,2,false),indirect(I$1),2,false)*B2055+vlookup(VLOOKUP(A2055,'Meal Plan Combinations'!A$5:E$17,3,false),indirect(I$1),2,false)*C2055+vlookup(VLOOKUP(A2055,'Meal Plan Combinations'!A$5:E$17,4,false),indirect(I$1),2,false)*D2055+vlookup(VLOOKUP(A2055,'Meal Plan Combinations'!A$5:E$17,5,false),indirect(I$1),2,false)*E2055</f>
        <v>2079.283</v>
      </c>
      <c r="G2055" s="173">
        <f>abs(Generate!H$5-F2055)</f>
        <v>990.717</v>
      </c>
    </row>
    <row r="2056">
      <c r="A2056" s="71" t="s">
        <v>64</v>
      </c>
      <c r="B2056" s="71">
        <v>2.0</v>
      </c>
      <c r="C2056" s="71">
        <v>2.0</v>
      </c>
      <c r="D2056" s="71">
        <v>0.5</v>
      </c>
      <c r="E2056" s="71">
        <v>1.5</v>
      </c>
      <c r="F2056" s="172">
        <f>vlookup(VLOOKUP(A2056,'Meal Plan Combinations'!A$5:E$17,2,false),indirect(I$1),2,false)*B2056+vlookup(VLOOKUP(A2056,'Meal Plan Combinations'!A$5:E$17,3,false),indirect(I$1),2,false)*C2056+vlookup(VLOOKUP(A2056,'Meal Plan Combinations'!A$5:E$17,4,false),indirect(I$1),2,false)*D2056+vlookup(VLOOKUP(A2056,'Meal Plan Combinations'!A$5:E$17,5,false),indirect(I$1),2,false)*E2056</f>
        <v>2213.063</v>
      </c>
      <c r="G2056" s="173">
        <f>abs(Generate!H$5-F2056)</f>
        <v>856.937</v>
      </c>
    </row>
    <row r="2057">
      <c r="A2057" s="71" t="s">
        <v>64</v>
      </c>
      <c r="B2057" s="71">
        <v>2.0</v>
      </c>
      <c r="C2057" s="71">
        <v>2.0</v>
      </c>
      <c r="D2057" s="71">
        <v>0.5</v>
      </c>
      <c r="E2057" s="71">
        <v>2.0</v>
      </c>
      <c r="F2057" s="172">
        <f>vlookup(VLOOKUP(A2057,'Meal Plan Combinations'!A$5:E$17,2,false),indirect(I$1),2,false)*B2057+vlookup(VLOOKUP(A2057,'Meal Plan Combinations'!A$5:E$17,3,false),indirect(I$1),2,false)*C2057+vlookup(VLOOKUP(A2057,'Meal Plan Combinations'!A$5:E$17,4,false),indirect(I$1),2,false)*D2057+vlookup(VLOOKUP(A2057,'Meal Plan Combinations'!A$5:E$17,5,false),indirect(I$1),2,false)*E2057</f>
        <v>2346.843</v>
      </c>
      <c r="G2057" s="173">
        <f>abs(Generate!H$5-F2057)</f>
        <v>723.157</v>
      </c>
    </row>
    <row r="2058">
      <c r="A2058" s="71" t="s">
        <v>64</v>
      </c>
      <c r="B2058" s="71">
        <v>2.0</v>
      </c>
      <c r="C2058" s="71">
        <v>2.0</v>
      </c>
      <c r="D2058" s="71">
        <v>0.5</v>
      </c>
      <c r="E2058" s="71">
        <v>2.5</v>
      </c>
      <c r="F2058" s="172">
        <f>vlookup(VLOOKUP(A2058,'Meal Plan Combinations'!A$5:E$17,2,false),indirect(I$1),2,false)*B2058+vlookup(VLOOKUP(A2058,'Meal Plan Combinations'!A$5:E$17,3,false),indirect(I$1),2,false)*C2058+vlookup(VLOOKUP(A2058,'Meal Plan Combinations'!A$5:E$17,4,false),indirect(I$1),2,false)*D2058+vlookup(VLOOKUP(A2058,'Meal Plan Combinations'!A$5:E$17,5,false),indirect(I$1),2,false)*E2058</f>
        <v>2480.623</v>
      </c>
      <c r="G2058" s="173">
        <f>abs(Generate!H$5-F2058)</f>
        <v>589.377</v>
      </c>
    </row>
    <row r="2059">
      <c r="A2059" s="71" t="s">
        <v>64</v>
      </c>
      <c r="B2059" s="71">
        <v>2.0</v>
      </c>
      <c r="C2059" s="71">
        <v>2.0</v>
      </c>
      <c r="D2059" s="71">
        <v>0.5</v>
      </c>
      <c r="E2059" s="71">
        <v>3.0</v>
      </c>
      <c r="F2059" s="172">
        <f>vlookup(VLOOKUP(A2059,'Meal Plan Combinations'!A$5:E$17,2,false),indirect(I$1),2,false)*B2059+vlookup(VLOOKUP(A2059,'Meal Plan Combinations'!A$5:E$17,3,false),indirect(I$1),2,false)*C2059+vlookup(VLOOKUP(A2059,'Meal Plan Combinations'!A$5:E$17,4,false),indirect(I$1),2,false)*D2059+vlookup(VLOOKUP(A2059,'Meal Plan Combinations'!A$5:E$17,5,false),indirect(I$1),2,false)*E2059</f>
        <v>2614.403</v>
      </c>
      <c r="G2059" s="173">
        <f>abs(Generate!H$5-F2059)</f>
        <v>455.597</v>
      </c>
    </row>
    <row r="2060">
      <c r="A2060" s="71" t="s">
        <v>64</v>
      </c>
      <c r="B2060" s="71">
        <v>2.0</v>
      </c>
      <c r="C2060" s="71">
        <v>2.0</v>
      </c>
      <c r="D2060" s="71">
        <v>1.0</v>
      </c>
      <c r="E2060" s="71">
        <v>0.5</v>
      </c>
      <c r="F2060" s="172">
        <f>vlookup(VLOOKUP(A2060,'Meal Plan Combinations'!A$5:E$17,2,false),indirect(I$1),2,false)*B2060+vlookup(VLOOKUP(A2060,'Meal Plan Combinations'!A$5:E$17,3,false),indirect(I$1),2,false)*C2060+vlookup(VLOOKUP(A2060,'Meal Plan Combinations'!A$5:E$17,4,false),indirect(I$1),2,false)*D2060+vlookup(VLOOKUP(A2060,'Meal Plan Combinations'!A$5:E$17,5,false),indirect(I$1),2,false)*E2060</f>
        <v>2168.348</v>
      </c>
      <c r="G2060" s="173">
        <f>abs(Generate!H$5-F2060)</f>
        <v>901.652</v>
      </c>
    </row>
    <row r="2061">
      <c r="A2061" s="71" t="s">
        <v>64</v>
      </c>
      <c r="B2061" s="71">
        <v>2.0</v>
      </c>
      <c r="C2061" s="71">
        <v>2.0</v>
      </c>
      <c r="D2061" s="71">
        <v>1.0</v>
      </c>
      <c r="E2061" s="71">
        <v>1.0</v>
      </c>
      <c r="F2061" s="172">
        <f>vlookup(VLOOKUP(A2061,'Meal Plan Combinations'!A$5:E$17,2,false),indirect(I$1),2,false)*B2061+vlookup(VLOOKUP(A2061,'Meal Plan Combinations'!A$5:E$17,3,false),indirect(I$1),2,false)*C2061+vlookup(VLOOKUP(A2061,'Meal Plan Combinations'!A$5:E$17,4,false),indirect(I$1),2,false)*D2061+vlookup(VLOOKUP(A2061,'Meal Plan Combinations'!A$5:E$17,5,false),indirect(I$1),2,false)*E2061</f>
        <v>2302.128</v>
      </c>
      <c r="G2061" s="173">
        <f>abs(Generate!H$5-F2061)</f>
        <v>767.872</v>
      </c>
    </row>
    <row r="2062">
      <c r="A2062" s="71" t="s">
        <v>64</v>
      </c>
      <c r="B2062" s="71">
        <v>2.0</v>
      </c>
      <c r="C2062" s="71">
        <v>2.0</v>
      </c>
      <c r="D2062" s="71">
        <v>1.0</v>
      </c>
      <c r="E2062" s="71">
        <v>1.5</v>
      </c>
      <c r="F2062" s="172">
        <f>vlookup(VLOOKUP(A2062,'Meal Plan Combinations'!A$5:E$17,2,false),indirect(I$1),2,false)*B2062+vlookup(VLOOKUP(A2062,'Meal Plan Combinations'!A$5:E$17,3,false),indirect(I$1),2,false)*C2062+vlookup(VLOOKUP(A2062,'Meal Plan Combinations'!A$5:E$17,4,false),indirect(I$1),2,false)*D2062+vlookup(VLOOKUP(A2062,'Meal Plan Combinations'!A$5:E$17,5,false),indirect(I$1),2,false)*E2062</f>
        <v>2435.908</v>
      </c>
      <c r="G2062" s="173">
        <f>abs(Generate!H$5-F2062)</f>
        <v>634.092</v>
      </c>
    </row>
    <row r="2063">
      <c r="A2063" s="71" t="s">
        <v>64</v>
      </c>
      <c r="B2063" s="71">
        <v>2.0</v>
      </c>
      <c r="C2063" s="71">
        <v>2.0</v>
      </c>
      <c r="D2063" s="71">
        <v>1.0</v>
      </c>
      <c r="E2063" s="71">
        <v>2.0</v>
      </c>
      <c r="F2063" s="172">
        <f>vlookup(VLOOKUP(A2063,'Meal Plan Combinations'!A$5:E$17,2,false),indirect(I$1),2,false)*B2063+vlookup(VLOOKUP(A2063,'Meal Plan Combinations'!A$5:E$17,3,false),indirect(I$1),2,false)*C2063+vlookup(VLOOKUP(A2063,'Meal Plan Combinations'!A$5:E$17,4,false),indirect(I$1),2,false)*D2063+vlookup(VLOOKUP(A2063,'Meal Plan Combinations'!A$5:E$17,5,false),indirect(I$1),2,false)*E2063</f>
        <v>2569.688</v>
      </c>
      <c r="G2063" s="173">
        <f>abs(Generate!H$5-F2063)</f>
        <v>500.312</v>
      </c>
    </row>
    <row r="2064">
      <c r="A2064" s="71" t="s">
        <v>64</v>
      </c>
      <c r="B2064" s="71">
        <v>2.0</v>
      </c>
      <c r="C2064" s="71">
        <v>2.0</v>
      </c>
      <c r="D2064" s="71">
        <v>1.0</v>
      </c>
      <c r="E2064" s="71">
        <v>2.5</v>
      </c>
      <c r="F2064" s="172">
        <f>vlookup(VLOOKUP(A2064,'Meal Plan Combinations'!A$5:E$17,2,false),indirect(I$1),2,false)*B2064+vlookup(VLOOKUP(A2064,'Meal Plan Combinations'!A$5:E$17,3,false),indirect(I$1),2,false)*C2064+vlookup(VLOOKUP(A2064,'Meal Plan Combinations'!A$5:E$17,4,false),indirect(I$1),2,false)*D2064+vlookup(VLOOKUP(A2064,'Meal Plan Combinations'!A$5:E$17,5,false),indirect(I$1),2,false)*E2064</f>
        <v>2703.468</v>
      </c>
      <c r="G2064" s="173">
        <f>abs(Generate!H$5-F2064)</f>
        <v>366.532</v>
      </c>
    </row>
    <row r="2065">
      <c r="A2065" s="71" t="s">
        <v>64</v>
      </c>
      <c r="B2065" s="71">
        <v>2.0</v>
      </c>
      <c r="C2065" s="71">
        <v>2.0</v>
      </c>
      <c r="D2065" s="71">
        <v>1.0</v>
      </c>
      <c r="E2065" s="71">
        <v>3.0</v>
      </c>
      <c r="F2065" s="172">
        <f>vlookup(VLOOKUP(A2065,'Meal Plan Combinations'!A$5:E$17,2,false),indirect(I$1),2,false)*B2065+vlookup(VLOOKUP(A2065,'Meal Plan Combinations'!A$5:E$17,3,false),indirect(I$1),2,false)*C2065+vlookup(VLOOKUP(A2065,'Meal Plan Combinations'!A$5:E$17,4,false),indirect(I$1),2,false)*D2065+vlookup(VLOOKUP(A2065,'Meal Plan Combinations'!A$5:E$17,5,false),indirect(I$1),2,false)*E2065</f>
        <v>2837.248</v>
      </c>
      <c r="G2065" s="173">
        <f>abs(Generate!H$5-F2065)</f>
        <v>232.752</v>
      </c>
    </row>
    <row r="2066">
      <c r="A2066" s="71" t="s">
        <v>64</v>
      </c>
      <c r="B2066" s="71">
        <v>2.0</v>
      </c>
      <c r="C2066" s="71">
        <v>2.0</v>
      </c>
      <c r="D2066" s="71">
        <v>1.5</v>
      </c>
      <c r="E2066" s="71">
        <v>0.5</v>
      </c>
      <c r="F2066" s="172">
        <f>vlookup(VLOOKUP(A2066,'Meal Plan Combinations'!A$5:E$17,2,false),indirect(I$1),2,false)*B2066+vlookup(VLOOKUP(A2066,'Meal Plan Combinations'!A$5:E$17,3,false),indirect(I$1),2,false)*C2066+vlookup(VLOOKUP(A2066,'Meal Plan Combinations'!A$5:E$17,4,false),indirect(I$1),2,false)*D2066+vlookup(VLOOKUP(A2066,'Meal Plan Combinations'!A$5:E$17,5,false),indirect(I$1),2,false)*E2066</f>
        <v>2391.193</v>
      </c>
      <c r="G2066" s="173">
        <f>abs(Generate!H$5-F2066)</f>
        <v>678.807</v>
      </c>
    </row>
    <row r="2067">
      <c r="A2067" s="71" t="s">
        <v>64</v>
      </c>
      <c r="B2067" s="71">
        <v>2.0</v>
      </c>
      <c r="C2067" s="71">
        <v>2.0</v>
      </c>
      <c r="D2067" s="71">
        <v>1.5</v>
      </c>
      <c r="E2067" s="71">
        <v>1.0</v>
      </c>
      <c r="F2067" s="172">
        <f>vlookup(VLOOKUP(A2067,'Meal Plan Combinations'!A$5:E$17,2,false),indirect(I$1),2,false)*B2067+vlookup(VLOOKUP(A2067,'Meal Plan Combinations'!A$5:E$17,3,false),indirect(I$1),2,false)*C2067+vlookup(VLOOKUP(A2067,'Meal Plan Combinations'!A$5:E$17,4,false),indirect(I$1),2,false)*D2067+vlookup(VLOOKUP(A2067,'Meal Plan Combinations'!A$5:E$17,5,false),indirect(I$1),2,false)*E2067</f>
        <v>2524.973</v>
      </c>
      <c r="G2067" s="173">
        <f>abs(Generate!H$5-F2067)</f>
        <v>545.027</v>
      </c>
    </row>
    <row r="2068">
      <c r="A2068" s="71" t="s">
        <v>64</v>
      </c>
      <c r="B2068" s="71">
        <v>2.0</v>
      </c>
      <c r="C2068" s="71">
        <v>2.0</v>
      </c>
      <c r="D2068" s="71">
        <v>1.5</v>
      </c>
      <c r="E2068" s="71">
        <v>1.5</v>
      </c>
      <c r="F2068" s="172">
        <f>vlookup(VLOOKUP(A2068,'Meal Plan Combinations'!A$5:E$17,2,false),indirect(I$1),2,false)*B2068+vlookup(VLOOKUP(A2068,'Meal Plan Combinations'!A$5:E$17,3,false),indirect(I$1),2,false)*C2068+vlookup(VLOOKUP(A2068,'Meal Plan Combinations'!A$5:E$17,4,false),indirect(I$1),2,false)*D2068+vlookup(VLOOKUP(A2068,'Meal Plan Combinations'!A$5:E$17,5,false),indirect(I$1),2,false)*E2068</f>
        <v>2658.753</v>
      </c>
      <c r="G2068" s="173">
        <f>abs(Generate!H$5-F2068)</f>
        <v>411.247</v>
      </c>
    </row>
    <row r="2069">
      <c r="A2069" s="71" t="s">
        <v>64</v>
      </c>
      <c r="B2069" s="71">
        <v>2.0</v>
      </c>
      <c r="C2069" s="71">
        <v>2.0</v>
      </c>
      <c r="D2069" s="71">
        <v>1.5</v>
      </c>
      <c r="E2069" s="71">
        <v>2.0</v>
      </c>
      <c r="F2069" s="172">
        <f>vlookup(VLOOKUP(A2069,'Meal Plan Combinations'!A$5:E$17,2,false),indirect(I$1),2,false)*B2069+vlookup(VLOOKUP(A2069,'Meal Plan Combinations'!A$5:E$17,3,false),indirect(I$1),2,false)*C2069+vlookup(VLOOKUP(A2069,'Meal Plan Combinations'!A$5:E$17,4,false),indirect(I$1),2,false)*D2069+vlookup(VLOOKUP(A2069,'Meal Plan Combinations'!A$5:E$17,5,false),indirect(I$1),2,false)*E2069</f>
        <v>2792.533</v>
      </c>
      <c r="G2069" s="173">
        <f>abs(Generate!H$5-F2069)</f>
        <v>277.467</v>
      </c>
    </row>
    <row r="2070">
      <c r="A2070" s="71" t="s">
        <v>64</v>
      </c>
      <c r="B2070" s="71">
        <v>2.0</v>
      </c>
      <c r="C2070" s="71">
        <v>2.0</v>
      </c>
      <c r="D2070" s="71">
        <v>1.5</v>
      </c>
      <c r="E2070" s="71">
        <v>2.5</v>
      </c>
      <c r="F2070" s="172">
        <f>vlookup(VLOOKUP(A2070,'Meal Plan Combinations'!A$5:E$17,2,false),indirect(I$1),2,false)*B2070+vlookup(VLOOKUP(A2070,'Meal Plan Combinations'!A$5:E$17,3,false),indirect(I$1),2,false)*C2070+vlookup(VLOOKUP(A2070,'Meal Plan Combinations'!A$5:E$17,4,false),indirect(I$1),2,false)*D2070+vlookup(VLOOKUP(A2070,'Meal Plan Combinations'!A$5:E$17,5,false),indirect(I$1),2,false)*E2070</f>
        <v>2926.313</v>
      </c>
      <c r="G2070" s="173">
        <f>abs(Generate!H$5-F2070)</f>
        <v>143.687</v>
      </c>
    </row>
    <row r="2071">
      <c r="A2071" s="71" t="s">
        <v>64</v>
      </c>
      <c r="B2071" s="71">
        <v>2.0</v>
      </c>
      <c r="C2071" s="71">
        <v>2.0</v>
      </c>
      <c r="D2071" s="71">
        <v>1.5</v>
      </c>
      <c r="E2071" s="71">
        <v>3.0</v>
      </c>
      <c r="F2071" s="172">
        <f>vlookup(VLOOKUP(A2071,'Meal Plan Combinations'!A$5:E$17,2,false),indirect(I$1),2,false)*B2071+vlookup(VLOOKUP(A2071,'Meal Plan Combinations'!A$5:E$17,3,false),indirect(I$1),2,false)*C2071+vlookup(VLOOKUP(A2071,'Meal Plan Combinations'!A$5:E$17,4,false),indirect(I$1),2,false)*D2071+vlookup(VLOOKUP(A2071,'Meal Plan Combinations'!A$5:E$17,5,false),indirect(I$1),2,false)*E2071</f>
        <v>3060.093</v>
      </c>
      <c r="G2071" s="173">
        <f>abs(Generate!H$5-F2071)</f>
        <v>9.907</v>
      </c>
    </row>
    <row r="2072">
      <c r="A2072" s="71" t="s">
        <v>64</v>
      </c>
      <c r="B2072" s="71">
        <v>2.0</v>
      </c>
      <c r="C2072" s="71">
        <v>2.0</v>
      </c>
      <c r="D2072" s="71">
        <v>2.0</v>
      </c>
      <c r="E2072" s="71">
        <v>0.5</v>
      </c>
      <c r="F2072" s="172">
        <f>vlookup(VLOOKUP(A2072,'Meal Plan Combinations'!A$5:E$17,2,false),indirect(I$1),2,false)*B2072+vlookup(VLOOKUP(A2072,'Meal Plan Combinations'!A$5:E$17,3,false),indirect(I$1),2,false)*C2072+vlookup(VLOOKUP(A2072,'Meal Plan Combinations'!A$5:E$17,4,false),indirect(I$1),2,false)*D2072+vlookup(VLOOKUP(A2072,'Meal Plan Combinations'!A$5:E$17,5,false),indirect(I$1),2,false)*E2072</f>
        <v>2614.038</v>
      </c>
      <c r="G2072" s="173">
        <f>abs(Generate!H$5-F2072)</f>
        <v>455.962</v>
      </c>
    </row>
    <row r="2073">
      <c r="A2073" s="71" t="s">
        <v>64</v>
      </c>
      <c r="B2073" s="71">
        <v>2.0</v>
      </c>
      <c r="C2073" s="71">
        <v>2.0</v>
      </c>
      <c r="D2073" s="71">
        <v>2.0</v>
      </c>
      <c r="E2073" s="71">
        <v>1.0</v>
      </c>
      <c r="F2073" s="172">
        <f>vlookup(VLOOKUP(A2073,'Meal Plan Combinations'!A$5:E$17,2,false),indirect(I$1),2,false)*B2073+vlookup(VLOOKUP(A2073,'Meal Plan Combinations'!A$5:E$17,3,false),indirect(I$1),2,false)*C2073+vlookup(VLOOKUP(A2073,'Meal Plan Combinations'!A$5:E$17,4,false),indirect(I$1),2,false)*D2073+vlookup(VLOOKUP(A2073,'Meal Plan Combinations'!A$5:E$17,5,false),indirect(I$1),2,false)*E2073</f>
        <v>2747.818</v>
      </c>
      <c r="G2073" s="173">
        <f>abs(Generate!H$5-F2073)</f>
        <v>322.182</v>
      </c>
    </row>
    <row r="2074">
      <c r="A2074" s="71" t="s">
        <v>64</v>
      </c>
      <c r="B2074" s="71">
        <v>2.0</v>
      </c>
      <c r="C2074" s="71">
        <v>2.0</v>
      </c>
      <c r="D2074" s="71">
        <v>2.0</v>
      </c>
      <c r="E2074" s="71">
        <v>1.5</v>
      </c>
      <c r="F2074" s="172">
        <f>vlookup(VLOOKUP(A2074,'Meal Plan Combinations'!A$5:E$17,2,false),indirect(I$1),2,false)*B2074+vlookup(VLOOKUP(A2074,'Meal Plan Combinations'!A$5:E$17,3,false),indirect(I$1),2,false)*C2074+vlookup(VLOOKUP(A2074,'Meal Plan Combinations'!A$5:E$17,4,false),indirect(I$1),2,false)*D2074+vlookup(VLOOKUP(A2074,'Meal Plan Combinations'!A$5:E$17,5,false),indirect(I$1),2,false)*E2074</f>
        <v>2881.598</v>
      </c>
      <c r="G2074" s="173">
        <f>abs(Generate!H$5-F2074)</f>
        <v>188.402</v>
      </c>
    </row>
    <row r="2075">
      <c r="A2075" s="71" t="s">
        <v>64</v>
      </c>
      <c r="B2075" s="71">
        <v>2.0</v>
      </c>
      <c r="C2075" s="71">
        <v>2.0</v>
      </c>
      <c r="D2075" s="71">
        <v>2.0</v>
      </c>
      <c r="E2075" s="71">
        <v>2.0</v>
      </c>
      <c r="F2075" s="172">
        <f>vlookup(VLOOKUP(A2075,'Meal Plan Combinations'!A$5:E$17,2,false),indirect(I$1),2,false)*B2075+vlookup(VLOOKUP(A2075,'Meal Plan Combinations'!A$5:E$17,3,false),indirect(I$1),2,false)*C2075+vlookup(VLOOKUP(A2075,'Meal Plan Combinations'!A$5:E$17,4,false),indirect(I$1),2,false)*D2075+vlookup(VLOOKUP(A2075,'Meal Plan Combinations'!A$5:E$17,5,false),indirect(I$1),2,false)*E2075</f>
        <v>3015.378</v>
      </c>
      <c r="G2075" s="173">
        <f>abs(Generate!H$5-F2075)</f>
        <v>54.622</v>
      </c>
    </row>
    <row r="2076">
      <c r="A2076" s="71" t="s">
        <v>64</v>
      </c>
      <c r="B2076" s="71">
        <v>2.0</v>
      </c>
      <c r="C2076" s="71">
        <v>2.0</v>
      </c>
      <c r="D2076" s="71">
        <v>2.0</v>
      </c>
      <c r="E2076" s="71">
        <v>2.5</v>
      </c>
      <c r="F2076" s="172">
        <f>vlookup(VLOOKUP(A2076,'Meal Plan Combinations'!A$5:E$17,2,false),indirect(I$1),2,false)*B2076+vlookup(VLOOKUP(A2076,'Meal Plan Combinations'!A$5:E$17,3,false),indirect(I$1),2,false)*C2076+vlookup(VLOOKUP(A2076,'Meal Plan Combinations'!A$5:E$17,4,false),indirect(I$1),2,false)*D2076+vlookup(VLOOKUP(A2076,'Meal Plan Combinations'!A$5:E$17,5,false),indirect(I$1),2,false)*E2076</f>
        <v>3149.158</v>
      </c>
      <c r="G2076" s="173">
        <f>abs(Generate!H$5-F2076)</f>
        <v>79.158</v>
      </c>
    </row>
    <row r="2077">
      <c r="A2077" s="71" t="s">
        <v>64</v>
      </c>
      <c r="B2077" s="71">
        <v>2.0</v>
      </c>
      <c r="C2077" s="71">
        <v>2.0</v>
      </c>
      <c r="D2077" s="71">
        <v>2.0</v>
      </c>
      <c r="E2077" s="71">
        <v>3.0</v>
      </c>
      <c r="F2077" s="172">
        <f>vlookup(VLOOKUP(A2077,'Meal Plan Combinations'!A$5:E$17,2,false),indirect(I$1),2,false)*B2077+vlookup(VLOOKUP(A2077,'Meal Plan Combinations'!A$5:E$17,3,false),indirect(I$1),2,false)*C2077+vlookup(VLOOKUP(A2077,'Meal Plan Combinations'!A$5:E$17,4,false),indirect(I$1),2,false)*D2077+vlookup(VLOOKUP(A2077,'Meal Plan Combinations'!A$5:E$17,5,false),indirect(I$1),2,false)*E2077</f>
        <v>3282.938</v>
      </c>
      <c r="G2077" s="173">
        <f>abs(Generate!H$5-F2077)</f>
        <v>212.938</v>
      </c>
    </row>
    <row r="2078">
      <c r="A2078" s="71" t="s">
        <v>64</v>
      </c>
      <c r="B2078" s="71">
        <v>2.0</v>
      </c>
      <c r="C2078" s="71">
        <v>2.0</v>
      </c>
      <c r="D2078" s="71">
        <v>2.5</v>
      </c>
      <c r="E2078" s="71">
        <v>0.5</v>
      </c>
      <c r="F2078" s="172">
        <f>vlookup(VLOOKUP(A2078,'Meal Plan Combinations'!A$5:E$17,2,false),indirect(I$1),2,false)*B2078+vlookup(VLOOKUP(A2078,'Meal Plan Combinations'!A$5:E$17,3,false),indirect(I$1),2,false)*C2078+vlookup(VLOOKUP(A2078,'Meal Plan Combinations'!A$5:E$17,4,false),indirect(I$1),2,false)*D2078+vlookup(VLOOKUP(A2078,'Meal Plan Combinations'!A$5:E$17,5,false),indirect(I$1),2,false)*E2078</f>
        <v>2836.883</v>
      </c>
      <c r="G2078" s="173">
        <f>abs(Generate!H$5-F2078)</f>
        <v>233.117</v>
      </c>
    </row>
    <row r="2079">
      <c r="A2079" s="71" t="s">
        <v>64</v>
      </c>
      <c r="B2079" s="71">
        <v>2.0</v>
      </c>
      <c r="C2079" s="71">
        <v>2.0</v>
      </c>
      <c r="D2079" s="71">
        <v>2.5</v>
      </c>
      <c r="E2079" s="71">
        <v>1.0</v>
      </c>
      <c r="F2079" s="172">
        <f>vlookup(VLOOKUP(A2079,'Meal Plan Combinations'!A$5:E$17,2,false),indirect(I$1),2,false)*B2079+vlookup(VLOOKUP(A2079,'Meal Plan Combinations'!A$5:E$17,3,false),indirect(I$1),2,false)*C2079+vlookup(VLOOKUP(A2079,'Meal Plan Combinations'!A$5:E$17,4,false),indirect(I$1),2,false)*D2079+vlookup(VLOOKUP(A2079,'Meal Plan Combinations'!A$5:E$17,5,false),indirect(I$1),2,false)*E2079</f>
        <v>2970.663</v>
      </c>
      <c r="G2079" s="173">
        <f>abs(Generate!H$5-F2079)</f>
        <v>99.337</v>
      </c>
    </row>
    <row r="2080">
      <c r="A2080" s="71" t="s">
        <v>64</v>
      </c>
      <c r="B2080" s="71">
        <v>2.0</v>
      </c>
      <c r="C2080" s="71">
        <v>2.0</v>
      </c>
      <c r="D2080" s="71">
        <v>2.5</v>
      </c>
      <c r="E2080" s="71">
        <v>1.5</v>
      </c>
      <c r="F2080" s="172">
        <f>vlookup(VLOOKUP(A2080,'Meal Plan Combinations'!A$5:E$17,2,false),indirect(I$1),2,false)*B2080+vlookup(VLOOKUP(A2080,'Meal Plan Combinations'!A$5:E$17,3,false),indirect(I$1),2,false)*C2080+vlookup(VLOOKUP(A2080,'Meal Plan Combinations'!A$5:E$17,4,false),indirect(I$1),2,false)*D2080+vlookup(VLOOKUP(A2080,'Meal Plan Combinations'!A$5:E$17,5,false),indirect(I$1),2,false)*E2080</f>
        <v>3104.443</v>
      </c>
      <c r="G2080" s="173">
        <f>abs(Generate!H$5-F2080)</f>
        <v>34.443</v>
      </c>
    </row>
    <row r="2081">
      <c r="A2081" s="71" t="s">
        <v>64</v>
      </c>
      <c r="B2081" s="71">
        <v>2.0</v>
      </c>
      <c r="C2081" s="71">
        <v>2.0</v>
      </c>
      <c r="D2081" s="71">
        <v>2.5</v>
      </c>
      <c r="E2081" s="71">
        <v>2.0</v>
      </c>
      <c r="F2081" s="172">
        <f>vlookup(VLOOKUP(A2081,'Meal Plan Combinations'!A$5:E$17,2,false),indirect(I$1),2,false)*B2081+vlookup(VLOOKUP(A2081,'Meal Plan Combinations'!A$5:E$17,3,false),indirect(I$1),2,false)*C2081+vlookup(VLOOKUP(A2081,'Meal Plan Combinations'!A$5:E$17,4,false),indirect(I$1),2,false)*D2081+vlookup(VLOOKUP(A2081,'Meal Plan Combinations'!A$5:E$17,5,false),indirect(I$1),2,false)*E2081</f>
        <v>3238.223</v>
      </c>
      <c r="G2081" s="173">
        <f>abs(Generate!H$5-F2081)</f>
        <v>168.223</v>
      </c>
    </row>
    <row r="2082">
      <c r="A2082" s="71" t="s">
        <v>64</v>
      </c>
      <c r="B2082" s="71">
        <v>2.0</v>
      </c>
      <c r="C2082" s="71">
        <v>2.0</v>
      </c>
      <c r="D2082" s="71">
        <v>2.5</v>
      </c>
      <c r="E2082" s="71">
        <v>2.5</v>
      </c>
      <c r="F2082" s="172">
        <f>vlookup(VLOOKUP(A2082,'Meal Plan Combinations'!A$5:E$17,2,false),indirect(I$1),2,false)*B2082+vlookup(VLOOKUP(A2082,'Meal Plan Combinations'!A$5:E$17,3,false),indirect(I$1),2,false)*C2082+vlookup(VLOOKUP(A2082,'Meal Plan Combinations'!A$5:E$17,4,false),indirect(I$1),2,false)*D2082+vlookup(VLOOKUP(A2082,'Meal Plan Combinations'!A$5:E$17,5,false),indirect(I$1),2,false)*E2082</f>
        <v>3372.003</v>
      </c>
      <c r="G2082" s="173">
        <f>abs(Generate!H$5-F2082)</f>
        <v>302.003</v>
      </c>
    </row>
    <row r="2083">
      <c r="A2083" s="71" t="s">
        <v>64</v>
      </c>
      <c r="B2083" s="71">
        <v>2.0</v>
      </c>
      <c r="C2083" s="71">
        <v>2.0</v>
      </c>
      <c r="D2083" s="71">
        <v>2.5</v>
      </c>
      <c r="E2083" s="71">
        <v>3.0</v>
      </c>
      <c r="F2083" s="172">
        <f>vlookup(VLOOKUP(A2083,'Meal Plan Combinations'!A$5:E$17,2,false),indirect(I$1),2,false)*B2083+vlookup(VLOOKUP(A2083,'Meal Plan Combinations'!A$5:E$17,3,false),indirect(I$1),2,false)*C2083+vlookup(VLOOKUP(A2083,'Meal Plan Combinations'!A$5:E$17,4,false),indirect(I$1),2,false)*D2083+vlookup(VLOOKUP(A2083,'Meal Plan Combinations'!A$5:E$17,5,false),indirect(I$1),2,false)*E2083</f>
        <v>3505.783</v>
      </c>
      <c r="G2083" s="173">
        <f>abs(Generate!H$5-F2083)</f>
        <v>435.783</v>
      </c>
    </row>
    <row r="2084">
      <c r="A2084" s="71" t="s">
        <v>64</v>
      </c>
      <c r="B2084" s="71">
        <v>2.0</v>
      </c>
      <c r="C2084" s="71">
        <v>2.0</v>
      </c>
      <c r="D2084" s="71">
        <v>3.0</v>
      </c>
      <c r="E2084" s="71">
        <v>0.5</v>
      </c>
      <c r="F2084" s="172">
        <f>vlookup(VLOOKUP(A2084,'Meal Plan Combinations'!A$5:E$17,2,false),indirect(I$1),2,false)*B2084+vlookup(VLOOKUP(A2084,'Meal Plan Combinations'!A$5:E$17,3,false),indirect(I$1),2,false)*C2084+vlookup(VLOOKUP(A2084,'Meal Plan Combinations'!A$5:E$17,4,false),indirect(I$1),2,false)*D2084+vlookup(VLOOKUP(A2084,'Meal Plan Combinations'!A$5:E$17,5,false),indirect(I$1),2,false)*E2084</f>
        <v>3059.728</v>
      </c>
      <c r="G2084" s="173">
        <f>abs(Generate!H$5-F2084)</f>
        <v>10.272</v>
      </c>
    </row>
    <row r="2085">
      <c r="A2085" s="71" t="s">
        <v>64</v>
      </c>
      <c r="B2085" s="71">
        <v>2.0</v>
      </c>
      <c r="C2085" s="71">
        <v>2.0</v>
      </c>
      <c r="D2085" s="71">
        <v>3.0</v>
      </c>
      <c r="E2085" s="71">
        <v>1.0</v>
      </c>
      <c r="F2085" s="172">
        <f>vlookup(VLOOKUP(A2085,'Meal Plan Combinations'!A$5:E$17,2,false),indirect(I$1),2,false)*B2085+vlookup(VLOOKUP(A2085,'Meal Plan Combinations'!A$5:E$17,3,false),indirect(I$1),2,false)*C2085+vlookup(VLOOKUP(A2085,'Meal Plan Combinations'!A$5:E$17,4,false),indirect(I$1),2,false)*D2085+vlookup(VLOOKUP(A2085,'Meal Plan Combinations'!A$5:E$17,5,false),indirect(I$1),2,false)*E2085</f>
        <v>3193.508</v>
      </c>
      <c r="G2085" s="173">
        <f>abs(Generate!H$5-F2085)</f>
        <v>123.508</v>
      </c>
    </row>
    <row r="2086">
      <c r="A2086" s="71" t="s">
        <v>64</v>
      </c>
      <c r="B2086" s="71">
        <v>2.0</v>
      </c>
      <c r="C2086" s="71">
        <v>2.0</v>
      </c>
      <c r="D2086" s="71">
        <v>3.0</v>
      </c>
      <c r="E2086" s="71">
        <v>1.5</v>
      </c>
      <c r="F2086" s="172">
        <f>vlookup(VLOOKUP(A2086,'Meal Plan Combinations'!A$5:E$17,2,false),indirect(I$1),2,false)*B2086+vlookup(VLOOKUP(A2086,'Meal Plan Combinations'!A$5:E$17,3,false),indirect(I$1),2,false)*C2086+vlookup(VLOOKUP(A2086,'Meal Plan Combinations'!A$5:E$17,4,false),indirect(I$1),2,false)*D2086+vlookup(VLOOKUP(A2086,'Meal Plan Combinations'!A$5:E$17,5,false),indirect(I$1),2,false)*E2086</f>
        <v>3327.288</v>
      </c>
      <c r="G2086" s="173">
        <f>abs(Generate!H$5-F2086)</f>
        <v>257.288</v>
      </c>
    </row>
    <row r="2087">
      <c r="A2087" s="71" t="s">
        <v>64</v>
      </c>
      <c r="B2087" s="71">
        <v>2.0</v>
      </c>
      <c r="C2087" s="71">
        <v>2.0</v>
      </c>
      <c r="D2087" s="71">
        <v>3.0</v>
      </c>
      <c r="E2087" s="71">
        <v>2.0</v>
      </c>
      <c r="F2087" s="172">
        <f>vlookup(VLOOKUP(A2087,'Meal Plan Combinations'!A$5:E$17,2,false),indirect(I$1),2,false)*B2087+vlookup(VLOOKUP(A2087,'Meal Plan Combinations'!A$5:E$17,3,false),indirect(I$1),2,false)*C2087+vlookup(VLOOKUP(A2087,'Meal Plan Combinations'!A$5:E$17,4,false),indirect(I$1),2,false)*D2087+vlookup(VLOOKUP(A2087,'Meal Plan Combinations'!A$5:E$17,5,false),indirect(I$1),2,false)*E2087</f>
        <v>3461.068</v>
      </c>
      <c r="G2087" s="173">
        <f>abs(Generate!H$5-F2087)</f>
        <v>391.068</v>
      </c>
    </row>
    <row r="2088">
      <c r="A2088" s="71" t="s">
        <v>64</v>
      </c>
      <c r="B2088" s="71">
        <v>2.0</v>
      </c>
      <c r="C2088" s="71">
        <v>2.0</v>
      </c>
      <c r="D2088" s="71">
        <v>3.0</v>
      </c>
      <c r="E2088" s="71">
        <v>2.5</v>
      </c>
      <c r="F2088" s="172">
        <f>vlookup(VLOOKUP(A2088,'Meal Plan Combinations'!A$5:E$17,2,false),indirect(I$1),2,false)*B2088+vlookup(VLOOKUP(A2088,'Meal Plan Combinations'!A$5:E$17,3,false),indirect(I$1),2,false)*C2088+vlookup(VLOOKUP(A2088,'Meal Plan Combinations'!A$5:E$17,4,false),indirect(I$1),2,false)*D2088+vlookup(VLOOKUP(A2088,'Meal Plan Combinations'!A$5:E$17,5,false),indirect(I$1),2,false)*E2088</f>
        <v>3594.848</v>
      </c>
      <c r="G2088" s="173">
        <f>abs(Generate!H$5-F2088)</f>
        <v>524.848</v>
      </c>
    </row>
    <row r="2089">
      <c r="A2089" s="71" t="s">
        <v>64</v>
      </c>
      <c r="B2089" s="71">
        <v>2.0</v>
      </c>
      <c r="C2089" s="71">
        <v>2.0</v>
      </c>
      <c r="D2089" s="71">
        <v>3.0</v>
      </c>
      <c r="E2089" s="71">
        <v>3.0</v>
      </c>
      <c r="F2089" s="172">
        <f>vlookup(VLOOKUP(A2089,'Meal Plan Combinations'!A$5:E$17,2,false),indirect(I$1),2,false)*B2089+vlookup(VLOOKUP(A2089,'Meal Plan Combinations'!A$5:E$17,3,false),indirect(I$1),2,false)*C2089+vlookup(VLOOKUP(A2089,'Meal Plan Combinations'!A$5:E$17,4,false),indirect(I$1),2,false)*D2089+vlookup(VLOOKUP(A2089,'Meal Plan Combinations'!A$5:E$17,5,false),indirect(I$1),2,false)*E2089</f>
        <v>3728.628</v>
      </c>
      <c r="G2089" s="173">
        <f>abs(Generate!H$5-F2089)</f>
        <v>658.628</v>
      </c>
    </row>
    <row r="2090">
      <c r="A2090" s="71" t="s">
        <v>64</v>
      </c>
      <c r="B2090" s="71">
        <v>2.0</v>
      </c>
      <c r="C2090" s="71">
        <v>2.5</v>
      </c>
      <c r="D2090" s="71">
        <v>0.5</v>
      </c>
      <c r="E2090" s="71">
        <v>0.5</v>
      </c>
      <c r="F2090" s="172">
        <f>vlookup(VLOOKUP(A2090,'Meal Plan Combinations'!A$5:E$17,2,false),indirect(I$1),2,false)*B2090+vlookup(VLOOKUP(A2090,'Meal Plan Combinations'!A$5:E$17,3,false),indirect(I$1),2,false)*C2090+vlookup(VLOOKUP(A2090,'Meal Plan Combinations'!A$5:E$17,4,false),indirect(I$1),2,false)*D2090+vlookup(VLOOKUP(A2090,'Meal Plan Combinations'!A$5:E$17,5,false),indirect(I$1),2,false)*E2090</f>
        <v>2198.108</v>
      </c>
      <c r="G2090" s="173">
        <f>abs(Generate!H$5-F2090)</f>
        <v>871.892</v>
      </c>
    </row>
    <row r="2091">
      <c r="A2091" s="71" t="s">
        <v>64</v>
      </c>
      <c r="B2091" s="71">
        <v>2.0</v>
      </c>
      <c r="C2091" s="71">
        <v>2.5</v>
      </c>
      <c r="D2091" s="71">
        <v>0.5</v>
      </c>
      <c r="E2091" s="71">
        <v>1.0</v>
      </c>
      <c r="F2091" s="172">
        <f>vlookup(VLOOKUP(A2091,'Meal Plan Combinations'!A$5:E$17,2,false),indirect(I$1),2,false)*B2091+vlookup(VLOOKUP(A2091,'Meal Plan Combinations'!A$5:E$17,3,false),indirect(I$1),2,false)*C2091+vlookup(VLOOKUP(A2091,'Meal Plan Combinations'!A$5:E$17,4,false),indirect(I$1),2,false)*D2091+vlookup(VLOOKUP(A2091,'Meal Plan Combinations'!A$5:E$17,5,false),indirect(I$1),2,false)*E2091</f>
        <v>2331.888</v>
      </c>
      <c r="G2091" s="173">
        <f>abs(Generate!H$5-F2091)</f>
        <v>738.112</v>
      </c>
    </row>
    <row r="2092">
      <c r="A2092" s="71" t="s">
        <v>64</v>
      </c>
      <c r="B2092" s="71">
        <v>2.0</v>
      </c>
      <c r="C2092" s="71">
        <v>2.5</v>
      </c>
      <c r="D2092" s="71">
        <v>0.5</v>
      </c>
      <c r="E2092" s="71">
        <v>1.5</v>
      </c>
      <c r="F2092" s="172">
        <f>vlookup(VLOOKUP(A2092,'Meal Plan Combinations'!A$5:E$17,2,false),indirect(I$1),2,false)*B2092+vlookup(VLOOKUP(A2092,'Meal Plan Combinations'!A$5:E$17,3,false),indirect(I$1),2,false)*C2092+vlookup(VLOOKUP(A2092,'Meal Plan Combinations'!A$5:E$17,4,false),indirect(I$1),2,false)*D2092+vlookup(VLOOKUP(A2092,'Meal Plan Combinations'!A$5:E$17,5,false),indirect(I$1),2,false)*E2092</f>
        <v>2465.668</v>
      </c>
      <c r="G2092" s="173">
        <f>abs(Generate!H$5-F2092)</f>
        <v>604.332</v>
      </c>
    </row>
    <row r="2093">
      <c r="A2093" s="71" t="s">
        <v>64</v>
      </c>
      <c r="B2093" s="71">
        <v>2.0</v>
      </c>
      <c r="C2093" s="71">
        <v>2.5</v>
      </c>
      <c r="D2093" s="71">
        <v>0.5</v>
      </c>
      <c r="E2093" s="71">
        <v>2.0</v>
      </c>
      <c r="F2093" s="172">
        <f>vlookup(VLOOKUP(A2093,'Meal Plan Combinations'!A$5:E$17,2,false),indirect(I$1),2,false)*B2093+vlookup(VLOOKUP(A2093,'Meal Plan Combinations'!A$5:E$17,3,false),indirect(I$1),2,false)*C2093+vlookup(VLOOKUP(A2093,'Meal Plan Combinations'!A$5:E$17,4,false),indirect(I$1),2,false)*D2093+vlookup(VLOOKUP(A2093,'Meal Plan Combinations'!A$5:E$17,5,false),indirect(I$1),2,false)*E2093</f>
        <v>2599.448</v>
      </c>
      <c r="G2093" s="173">
        <f>abs(Generate!H$5-F2093)</f>
        <v>470.552</v>
      </c>
    </row>
    <row r="2094">
      <c r="A2094" s="71" t="s">
        <v>64</v>
      </c>
      <c r="B2094" s="71">
        <v>2.0</v>
      </c>
      <c r="C2094" s="71">
        <v>2.5</v>
      </c>
      <c r="D2094" s="71">
        <v>0.5</v>
      </c>
      <c r="E2094" s="71">
        <v>2.5</v>
      </c>
      <c r="F2094" s="172">
        <f>vlookup(VLOOKUP(A2094,'Meal Plan Combinations'!A$5:E$17,2,false),indirect(I$1),2,false)*B2094+vlookup(VLOOKUP(A2094,'Meal Plan Combinations'!A$5:E$17,3,false),indirect(I$1),2,false)*C2094+vlookup(VLOOKUP(A2094,'Meal Plan Combinations'!A$5:E$17,4,false),indirect(I$1),2,false)*D2094+vlookup(VLOOKUP(A2094,'Meal Plan Combinations'!A$5:E$17,5,false),indirect(I$1),2,false)*E2094</f>
        <v>2733.228</v>
      </c>
      <c r="G2094" s="173">
        <f>abs(Generate!H$5-F2094)</f>
        <v>336.772</v>
      </c>
    </row>
    <row r="2095">
      <c r="A2095" s="71" t="s">
        <v>64</v>
      </c>
      <c r="B2095" s="71">
        <v>2.0</v>
      </c>
      <c r="C2095" s="71">
        <v>2.5</v>
      </c>
      <c r="D2095" s="71">
        <v>0.5</v>
      </c>
      <c r="E2095" s="71">
        <v>3.0</v>
      </c>
      <c r="F2095" s="172">
        <f>vlookup(VLOOKUP(A2095,'Meal Plan Combinations'!A$5:E$17,2,false),indirect(I$1),2,false)*B2095+vlookup(VLOOKUP(A2095,'Meal Plan Combinations'!A$5:E$17,3,false),indirect(I$1),2,false)*C2095+vlookup(VLOOKUP(A2095,'Meal Plan Combinations'!A$5:E$17,4,false),indirect(I$1),2,false)*D2095+vlookup(VLOOKUP(A2095,'Meal Plan Combinations'!A$5:E$17,5,false),indirect(I$1),2,false)*E2095</f>
        <v>2867.008</v>
      </c>
      <c r="G2095" s="173">
        <f>abs(Generate!H$5-F2095)</f>
        <v>202.992</v>
      </c>
    </row>
    <row r="2096">
      <c r="A2096" s="71" t="s">
        <v>64</v>
      </c>
      <c r="B2096" s="71">
        <v>2.0</v>
      </c>
      <c r="C2096" s="71">
        <v>2.5</v>
      </c>
      <c r="D2096" s="71">
        <v>1.0</v>
      </c>
      <c r="E2096" s="71">
        <v>0.5</v>
      </c>
      <c r="F2096" s="172">
        <f>vlookup(VLOOKUP(A2096,'Meal Plan Combinations'!A$5:E$17,2,false),indirect(I$1),2,false)*B2096+vlookup(VLOOKUP(A2096,'Meal Plan Combinations'!A$5:E$17,3,false),indirect(I$1),2,false)*C2096+vlookup(VLOOKUP(A2096,'Meal Plan Combinations'!A$5:E$17,4,false),indirect(I$1),2,false)*D2096+vlookup(VLOOKUP(A2096,'Meal Plan Combinations'!A$5:E$17,5,false),indirect(I$1),2,false)*E2096</f>
        <v>2420.953</v>
      </c>
      <c r="G2096" s="173">
        <f>abs(Generate!H$5-F2096)</f>
        <v>649.047</v>
      </c>
    </row>
    <row r="2097">
      <c r="A2097" s="71" t="s">
        <v>64</v>
      </c>
      <c r="B2097" s="71">
        <v>2.0</v>
      </c>
      <c r="C2097" s="71">
        <v>2.5</v>
      </c>
      <c r="D2097" s="71">
        <v>1.0</v>
      </c>
      <c r="E2097" s="71">
        <v>1.0</v>
      </c>
      <c r="F2097" s="172">
        <f>vlookup(VLOOKUP(A2097,'Meal Plan Combinations'!A$5:E$17,2,false),indirect(I$1),2,false)*B2097+vlookup(VLOOKUP(A2097,'Meal Plan Combinations'!A$5:E$17,3,false),indirect(I$1),2,false)*C2097+vlookup(VLOOKUP(A2097,'Meal Plan Combinations'!A$5:E$17,4,false),indirect(I$1),2,false)*D2097+vlookup(VLOOKUP(A2097,'Meal Plan Combinations'!A$5:E$17,5,false),indirect(I$1),2,false)*E2097</f>
        <v>2554.733</v>
      </c>
      <c r="G2097" s="173">
        <f>abs(Generate!H$5-F2097)</f>
        <v>515.267</v>
      </c>
    </row>
    <row r="2098">
      <c r="A2098" s="71" t="s">
        <v>64</v>
      </c>
      <c r="B2098" s="71">
        <v>2.0</v>
      </c>
      <c r="C2098" s="71">
        <v>2.5</v>
      </c>
      <c r="D2098" s="71">
        <v>1.0</v>
      </c>
      <c r="E2098" s="71">
        <v>1.5</v>
      </c>
      <c r="F2098" s="172">
        <f>vlookup(VLOOKUP(A2098,'Meal Plan Combinations'!A$5:E$17,2,false),indirect(I$1),2,false)*B2098+vlookup(VLOOKUP(A2098,'Meal Plan Combinations'!A$5:E$17,3,false),indirect(I$1),2,false)*C2098+vlookup(VLOOKUP(A2098,'Meal Plan Combinations'!A$5:E$17,4,false),indirect(I$1),2,false)*D2098+vlookup(VLOOKUP(A2098,'Meal Plan Combinations'!A$5:E$17,5,false),indirect(I$1),2,false)*E2098</f>
        <v>2688.513</v>
      </c>
      <c r="G2098" s="173">
        <f>abs(Generate!H$5-F2098)</f>
        <v>381.487</v>
      </c>
    </row>
    <row r="2099">
      <c r="A2099" s="71" t="s">
        <v>64</v>
      </c>
      <c r="B2099" s="71">
        <v>2.0</v>
      </c>
      <c r="C2099" s="71">
        <v>2.5</v>
      </c>
      <c r="D2099" s="71">
        <v>1.0</v>
      </c>
      <c r="E2099" s="71">
        <v>2.0</v>
      </c>
      <c r="F2099" s="172">
        <f>vlookup(VLOOKUP(A2099,'Meal Plan Combinations'!A$5:E$17,2,false),indirect(I$1),2,false)*B2099+vlookup(VLOOKUP(A2099,'Meal Plan Combinations'!A$5:E$17,3,false),indirect(I$1),2,false)*C2099+vlookup(VLOOKUP(A2099,'Meal Plan Combinations'!A$5:E$17,4,false),indirect(I$1),2,false)*D2099+vlookup(VLOOKUP(A2099,'Meal Plan Combinations'!A$5:E$17,5,false),indirect(I$1),2,false)*E2099</f>
        <v>2822.293</v>
      </c>
      <c r="G2099" s="173">
        <f>abs(Generate!H$5-F2099)</f>
        <v>247.707</v>
      </c>
    </row>
    <row r="2100">
      <c r="A2100" s="71" t="s">
        <v>64</v>
      </c>
      <c r="B2100" s="71">
        <v>2.0</v>
      </c>
      <c r="C2100" s="71">
        <v>2.5</v>
      </c>
      <c r="D2100" s="71">
        <v>1.0</v>
      </c>
      <c r="E2100" s="71">
        <v>2.5</v>
      </c>
      <c r="F2100" s="172">
        <f>vlookup(VLOOKUP(A2100,'Meal Plan Combinations'!A$5:E$17,2,false),indirect(I$1),2,false)*B2100+vlookup(VLOOKUP(A2100,'Meal Plan Combinations'!A$5:E$17,3,false),indirect(I$1),2,false)*C2100+vlookup(VLOOKUP(A2100,'Meal Plan Combinations'!A$5:E$17,4,false),indirect(I$1),2,false)*D2100+vlookup(VLOOKUP(A2100,'Meal Plan Combinations'!A$5:E$17,5,false),indirect(I$1),2,false)*E2100</f>
        <v>2956.073</v>
      </c>
      <c r="G2100" s="173">
        <f>abs(Generate!H$5-F2100)</f>
        <v>113.927</v>
      </c>
    </row>
    <row r="2101">
      <c r="A2101" s="71" t="s">
        <v>64</v>
      </c>
      <c r="B2101" s="71">
        <v>2.0</v>
      </c>
      <c r="C2101" s="71">
        <v>2.5</v>
      </c>
      <c r="D2101" s="71">
        <v>1.0</v>
      </c>
      <c r="E2101" s="71">
        <v>3.0</v>
      </c>
      <c r="F2101" s="172">
        <f>vlookup(VLOOKUP(A2101,'Meal Plan Combinations'!A$5:E$17,2,false),indirect(I$1),2,false)*B2101+vlookup(VLOOKUP(A2101,'Meal Plan Combinations'!A$5:E$17,3,false),indirect(I$1),2,false)*C2101+vlookup(VLOOKUP(A2101,'Meal Plan Combinations'!A$5:E$17,4,false),indirect(I$1),2,false)*D2101+vlookup(VLOOKUP(A2101,'Meal Plan Combinations'!A$5:E$17,5,false),indirect(I$1),2,false)*E2101</f>
        <v>3089.853</v>
      </c>
      <c r="G2101" s="173">
        <f>abs(Generate!H$5-F2101)</f>
        <v>19.853</v>
      </c>
    </row>
    <row r="2102">
      <c r="A2102" s="71" t="s">
        <v>64</v>
      </c>
      <c r="B2102" s="71">
        <v>2.0</v>
      </c>
      <c r="C2102" s="71">
        <v>2.5</v>
      </c>
      <c r="D2102" s="71">
        <v>1.5</v>
      </c>
      <c r="E2102" s="71">
        <v>0.5</v>
      </c>
      <c r="F2102" s="172">
        <f>vlookup(VLOOKUP(A2102,'Meal Plan Combinations'!A$5:E$17,2,false),indirect(I$1),2,false)*B2102+vlookup(VLOOKUP(A2102,'Meal Plan Combinations'!A$5:E$17,3,false),indirect(I$1),2,false)*C2102+vlookup(VLOOKUP(A2102,'Meal Plan Combinations'!A$5:E$17,4,false),indirect(I$1),2,false)*D2102+vlookup(VLOOKUP(A2102,'Meal Plan Combinations'!A$5:E$17,5,false),indirect(I$1),2,false)*E2102</f>
        <v>2643.798</v>
      </c>
      <c r="G2102" s="173">
        <f>abs(Generate!H$5-F2102)</f>
        <v>426.202</v>
      </c>
    </row>
    <row r="2103">
      <c r="A2103" s="71" t="s">
        <v>64</v>
      </c>
      <c r="B2103" s="71">
        <v>2.0</v>
      </c>
      <c r="C2103" s="71">
        <v>2.5</v>
      </c>
      <c r="D2103" s="71">
        <v>1.5</v>
      </c>
      <c r="E2103" s="71">
        <v>1.0</v>
      </c>
      <c r="F2103" s="172">
        <f>vlookup(VLOOKUP(A2103,'Meal Plan Combinations'!A$5:E$17,2,false),indirect(I$1),2,false)*B2103+vlookup(VLOOKUP(A2103,'Meal Plan Combinations'!A$5:E$17,3,false),indirect(I$1),2,false)*C2103+vlookup(VLOOKUP(A2103,'Meal Plan Combinations'!A$5:E$17,4,false),indirect(I$1),2,false)*D2103+vlookup(VLOOKUP(A2103,'Meal Plan Combinations'!A$5:E$17,5,false),indirect(I$1),2,false)*E2103</f>
        <v>2777.578</v>
      </c>
      <c r="G2103" s="173">
        <f>abs(Generate!H$5-F2103)</f>
        <v>292.422</v>
      </c>
    </row>
    <row r="2104">
      <c r="A2104" s="71" t="s">
        <v>64</v>
      </c>
      <c r="B2104" s="71">
        <v>2.0</v>
      </c>
      <c r="C2104" s="71">
        <v>2.5</v>
      </c>
      <c r="D2104" s="71">
        <v>1.5</v>
      </c>
      <c r="E2104" s="71">
        <v>1.5</v>
      </c>
      <c r="F2104" s="172">
        <f>vlookup(VLOOKUP(A2104,'Meal Plan Combinations'!A$5:E$17,2,false),indirect(I$1),2,false)*B2104+vlookup(VLOOKUP(A2104,'Meal Plan Combinations'!A$5:E$17,3,false),indirect(I$1),2,false)*C2104+vlookup(VLOOKUP(A2104,'Meal Plan Combinations'!A$5:E$17,4,false),indirect(I$1),2,false)*D2104+vlookup(VLOOKUP(A2104,'Meal Plan Combinations'!A$5:E$17,5,false),indirect(I$1),2,false)*E2104</f>
        <v>2911.358</v>
      </c>
      <c r="G2104" s="173">
        <f>abs(Generate!H$5-F2104)</f>
        <v>158.642</v>
      </c>
    </row>
    <row r="2105">
      <c r="A2105" s="71" t="s">
        <v>64</v>
      </c>
      <c r="B2105" s="71">
        <v>2.0</v>
      </c>
      <c r="C2105" s="71">
        <v>2.5</v>
      </c>
      <c r="D2105" s="71">
        <v>1.5</v>
      </c>
      <c r="E2105" s="71">
        <v>2.0</v>
      </c>
      <c r="F2105" s="172">
        <f>vlookup(VLOOKUP(A2105,'Meal Plan Combinations'!A$5:E$17,2,false),indirect(I$1),2,false)*B2105+vlookup(VLOOKUP(A2105,'Meal Plan Combinations'!A$5:E$17,3,false),indirect(I$1),2,false)*C2105+vlookup(VLOOKUP(A2105,'Meal Plan Combinations'!A$5:E$17,4,false),indirect(I$1),2,false)*D2105+vlookup(VLOOKUP(A2105,'Meal Plan Combinations'!A$5:E$17,5,false),indirect(I$1),2,false)*E2105</f>
        <v>3045.138</v>
      </c>
      <c r="G2105" s="173">
        <f>abs(Generate!H$5-F2105)</f>
        <v>24.862</v>
      </c>
    </row>
    <row r="2106">
      <c r="A2106" s="71" t="s">
        <v>64</v>
      </c>
      <c r="B2106" s="71">
        <v>2.0</v>
      </c>
      <c r="C2106" s="71">
        <v>2.5</v>
      </c>
      <c r="D2106" s="71">
        <v>1.5</v>
      </c>
      <c r="E2106" s="71">
        <v>2.5</v>
      </c>
      <c r="F2106" s="172">
        <f>vlookup(VLOOKUP(A2106,'Meal Plan Combinations'!A$5:E$17,2,false),indirect(I$1),2,false)*B2106+vlookup(VLOOKUP(A2106,'Meal Plan Combinations'!A$5:E$17,3,false),indirect(I$1),2,false)*C2106+vlookup(VLOOKUP(A2106,'Meal Plan Combinations'!A$5:E$17,4,false),indirect(I$1),2,false)*D2106+vlookup(VLOOKUP(A2106,'Meal Plan Combinations'!A$5:E$17,5,false),indirect(I$1),2,false)*E2106</f>
        <v>3178.918</v>
      </c>
      <c r="G2106" s="173">
        <f>abs(Generate!H$5-F2106)</f>
        <v>108.918</v>
      </c>
    </row>
    <row r="2107">
      <c r="A2107" s="71" t="s">
        <v>64</v>
      </c>
      <c r="B2107" s="71">
        <v>2.0</v>
      </c>
      <c r="C2107" s="71">
        <v>2.5</v>
      </c>
      <c r="D2107" s="71">
        <v>1.5</v>
      </c>
      <c r="E2107" s="71">
        <v>3.0</v>
      </c>
      <c r="F2107" s="172">
        <f>vlookup(VLOOKUP(A2107,'Meal Plan Combinations'!A$5:E$17,2,false),indirect(I$1),2,false)*B2107+vlookup(VLOOKUP(A2107,'Meal Plan Combinations'!A$5:E$17,3,false),indirect(I$1),2,false)*C2107+vlookup(VLOOKUP(A2107,'Meal Plan Combinations'!A$5:E$17,4,false),indirect(I$1),2,false)*D2107+vlookup(VLOOKUP(A2107,'Meal Plan Combinations'!A$5:E$17,5,false),indirect(I$1),2,false)*E2107</f>
        <v>3312.698</v>
      </c>
      <c r="G2107" s="173">
        <f>abs(Generate!H$5-F2107)</f>
        <v>242.698</v>
      </c>
    </row>
    <row r="2108">
      <c r="A2108" s="71" t="s">
        <v>64</v>
      </c>
      <c r="B2108" s="71">
        <v>2.0</v>
      </c>
      <c r="C2108" s="71">
        <v>2.5</v>
      </c>
      <c r="D2108" s="71">
        <v>2.0</v>
      </c>
      <c r="E2108" s="71">
        <v>0.5</v>
      </c>
      <c r="F2108" s="172">
        <f>vlookup(VLOOKUP(A2108,'Meal Plan Combinations'!A$5:E$17,2,false),indirect(I$1),2,false)*B2108+vlookup(VLOOKUP(A2108,'Meal Plan Combinations'!A$5:E$17,3,false),indirect(I$1),2,false)*C2108+vlookup(VLOOKUP(A2108,'Meal Plan Combinations'!A$5:E$17,4,false),indirect(I$1),2,false)*D2108+vlookup(VLOOKUP(A2108,'Meal Plan Combinations'!A$5:E$17,5,false),indirect(I$1),2,false)*E2108</f>
        <v>2866.643</v>
      </c>
      <c r="G2108" s="173">
        <f>abs(Generate!H$5-F2108)</f>
        <v>203.357</v>
      </c>
    </row>
    <row r="2109">
      <c r="A2109" s="71" t="s">
        <v>64</v>
      </c>
      <c r="B2109" s="71">
        <v>2.0</v>
      </c>
      <c r="C2109" s="71">
        <v>2.5</v>
      </c>
      <c r="D2109" s="71">
        <v>2.0</v>
      </c>
      <c r="E2109" s="71">
        <v>1.0</v>
      </c>
      <c r="F2109" s="172">
        <f>vlookup(VLOOKUP(A2109,'Meal Plan Combinations'!A$5:E$17,2,false),indirect(I$1),2,false)*B2109+vlookup(VLOOKUP(A2109,'Meal Plan Combinations'!A$5:E$17,3,false),indirect(I$1),2,false)*C2109+vlookup(VLOOKUP(A2109,'Meal Plan Combinations'!A$5:E$17,4,false),indirect(I$1),2,false)*D2109+vlookup(VLOOKUP(A2109,'Meal Plan Combinations'!A$5:E$17,5,false),indirect(I$1),2,false)*E2109</f>
        <v>3000.423</v>
      </c>
      <c r="G2109" s="173">
        <f>abs(Generate!H$5-F2109)</f>
        <v>69.577</v>
      </c>
    </row>
    <row r="2110">
      <c r="A2110" s="71" t="s">
        <v>64</v>
      </c>
      <c r="B2110" s="71">
        <v>2.0</v>
      </c>
      <c r="C2110" s="71">
        <v>2.5</v>
      </c>
      <c r="D2110" s="71">
        <v>2.0</v>
      </c>
      <c r="E2110" s="71">
        <v>1.5</v>
      </c>
      <c r="F2110" s="172">
        <f>vlookup(VLOOKUP(A2110,'Meal Plan Combinations'!A$5:E$17,2,false),indirect(I$1),2,false)*B2110+vlookup(VLOOKUP(A2110,'Meal Plan Combinations'!A$5:E$17,3,false),indirect(I$1),2,false)*C2110+vlookup(VLOOKUP(A2110,'Meal Plan Combinations'!A$5:E$17,4,false),indirect(I$1),2,false)*D2110+vlookup(VLOOKUP(A2110,'Meal Plan Combinations'!A$5:E$17,5,false),indirect(I$1),2,false)*E2110</f>
        <v>3134.203</v>
      </c>
      <c r="G2110" s="173">
        <f>abs(Generate!H$5-F2110)</f>
        <v>64.203</v>
      </c>
    </row>
    <row r="2111">
      <c r="A2111" s="71" t="s">
        <v>64</v>
      </c>
      <c r="B2111" s="71">
        <v>2.0</v>
      </c>
      <c r="C2111" s="71">
        <v>2.5</v>
      </c>
      <c r="D2111" s="71">
        <v>2.0</v>
      </c>
      <c r="E2111" s="71">
        <v>2.0</v>
      </c>
      <c r="F2111" s="172">
        <f>vlookup(VLOOKUP(A2111,'Meal Plan Combinations'!A$5:E$17,2,false),indirect(I$1),2,false)*B2111+vlookup(VLOOKUP(A2111,'Meal Plan Combinations'!A$5:E$17,3,false),indirect(I$1),2,false)*C2111+vlookup(VLOOKUP(A2111,'Meal Plan Combinations'!A$5:E$17,4,false),indirect(I$1),2,false)*D2111+vlookup(VLOOKUP(A2111,'Meal Plan Combinations'!A$5:E$17,5,false),indirect(I$1),2,false)*E2111</f>
        <v>3267.983</v>
      </c>
      <c r="G2111" s="173">
        <f>abs(Generate!H$5-F2111)</f>
        <v>197.983</v>
      </c>
    </row>
    <row r="2112">
      <c r="A2112" s="71" t="s">
        <v>64</v>
      </c>
      <c r="B2112" s="71">
        <v>2.0</v>
      </c>
      <c r="C2112" s="71">
        <v>2.5</v>
      </c>
      <c r="D2112" s="71">
        <v>2.0</v>
      </c>
      <c r="E2112" s="71">
        <v>2.5</v>
      </c>
      <c r="F2112" s="172">
        <f>vlookup(VLOOKUP(A2112,'Meal Plan Combinations'!A$5:E$17,2,false),indirect(I$1),2,false)*B2112+vlookup(VLOOKUP(A2112,'Meal Plan Combinations'!A$5:E$17,3,false),indirect(I$1),2,false)*C2112+vlookup(VLOOKUP(A2112,'Meal Plan Combinations'!A$5:E$17,4,false),indirect(I$1),2,false)*D2112+vlookup(VLOOKUP(A2112,'Meal Plan Combinations'!A$5:E$17,5,false),indirect(I$1),2,false)*E2112</f>
        <v>3401.763</v>
      </c>
      <c r="G2112" s="173">
        <f>abs(Generate!H$5-F2112)</f>
        <v>331.763</v>
      </c>
    </row>
    <row r="2113">
      <c r="A2113" s="71" t="s">
        <v>64</v>
      </c>
      <c r="B2113" s="71">
        <v>2.0</v>
      </c>
      <c r="C2113" s="71">
        <v>2.5</v>
      </c>
      <c r="D2113" s="71">
        <v>2.0</v>
      </c>
      <c r="E2113" s="71">
        <v>3.0</v>
      </c>
      <c r="F2113" s="172">
        <f>vlookup(VLOOKUP(A2113,'Meal Plan Combinations'!A$5:E$17,2,false),indirect(I$1),2,false)*B2113+vlookup(VLOOKUP(A2113,'Meal Plan Combinations'!A$5:E$17,3,false),indirect(I$1),2,false)*C2113+vlookup(VLOOKUP(A2113,'Meal Plan Combinations'!A$5:E$17,4,false),indirect(I$1),2,false)*D2113+vlookup(VLOOKUP(A2113,'Meal Plan Combinations'!A$5:E$17,5,false),indirect(I$1),2,false)*E2113</f>
        <v>3535.543</v>
      </c>
      <c r="G2113" s="173">
        <f>abs(Generate!H$5-F2113)</f>
        <v>465.543</v>
      </c>
    </row>
    <row r="2114">
      <c r="A2114" s="71" t="s">
        <v>64</v>
      </c>
      <c r="B2114" s="71">
        <v>2.0</v>
      </c>
      <c r="C2114" s="71">
        <v>2.5</v>
      </c>
      <c r="D2114" s="71">
        <v>2.5</v>
      </c>
      <c r="E2114" s="71">
        <v>0.5</v>
      </c>
      <c r="F2114" s="172">
        <f>vlookup(VLOOKUP(A2114,'Meal Plan Combinations'!A$5:E$17,2,false),indirect(I$1),2,false)*B2114+vlookup(VLOOKUP(A2114,'Meal Plan Combinations'!A$5:E$17,3,false),indirect(I$1),2,false)*C2114+vlookup(VLOOKUP(A2114,'Meal Plan Combinations'!A$5:E$17,4,false),indirect(I$1),2,false)*D2114+vlookup(VLOOKUP(A2114,'Meal Plan Combinations'!A$5:E$17,5,false),indirect(I$1),2,false)*E2114</f>
        <v>3089.488</v>
      </c>
      <c r="G2114" s="173">
        <f>abs(Generate!H$5-F2114)</f>
        <v>19.488</v>
      </c>
    </row>
    <row r="2115">
      <c r="A2115" s="71" t="s">
        <v>64</v>
      </c>
      <c r="B2115" s="71">
        <v>2.0</v>
      </c>
      <c r="C2115" s="71">
        <v>2.5</v>
      </c>
      <c r="D2115" s="71">
        <v>2.5</v>
      </c>
      <c r="E2115" s="71">
        <v>1.0</v>
      </c>
      <c r="F2115" s="172">
        <f>vlookup(VLOOKUP(A2115,'Meal Plan Combinations'!A$5:E$17,2,false),indirect(I$1),2,false)*B2115+vlookup(VLOOKUP(A2115,'Meal Plan Combinations'!A$5:E$17,3,false),indirect(I$1),2,false)*C2115+vlookup(VLOOKUP(A2115,'Meal Plan Combinations'!A$5:E$17,4,false),indirect(I$1),2,false)*D2115+vlookup(VLOOKUP(A2115,'Meal Plan Combinations'!A$5:E$17,5,false),indirect(I$1),2,false)*E2115</f>
        <v>3223.268</v>
      </c>
      <c r="G2115" s="173">
        <f>abs(Generate!H$5-F2115)</f>
        <v>153.268</v>
      </c>
    </row>
    <row r="2116">
      <c r="A2116" s="71" t="s">
        <v>64</v>
      </c>
      <c r="B2116" s="71">
        <v>2.0</v>
      </c>
      <c r="C2116" s="71">
        <v>2.5</v>
      </c>
      <c r="D2116" s="71">
        <v>2.5</v>
      </c>
      <c r="E2116" s="71">
        <v>1.5</v>
      </c>
      <c r="F2116" s="172">
        <f>vlookup(VLOOKUP(A2116,'Meal Plan Combinations'!A$5:E$17,2,false),indirect(I$1),2,false)*B2116+vlookup(VLOOKUP(A2116,'Meal Plan Combinations'!A$5:E$17,3,false),indirect(I$1),2,false)*C2116+vlookup(VLOOKUP(A2116,'Meal Plan Combinations'!A$5:E$17,4,false),indirect(I$1),2,false)*D2116+vlookup(VLOOKUP(A2116,'Meal Plan Combinations'!A$5:E$17,5,false),indirect(I$1),2,false)*E2116</f>
        <v>3357.048</v>
      </c>
      <c r="G2116" s="173">
        <f>abs(Generate!H$5-F2116)</f>
        <v>287.048</v>
      </c>
    </row>
    <row r="2117">
      <c r="A2117" s="71" t="s">
        <v>64</v>
      </c>
      <c r="B2117" s="71">
        <v>2.0</v>
      </c>
      <c r="C2117" s="71">
        <v>2.5</v>
      </c>
      <c r="D2117" s="71">
        <v>2.5</v>
      </c>
      <c r="E2117" s="71">
        <v>2.0</v>
      </c>
      <c r="F2117" s="172">
        <f>vlookup(VLOOKUP(A2117,'Meal Plan Combinations'!A$5:E$17,2,false),indirect(I$1),2,false)*B2117+vlookup(VLOOKUP(A2117,'Meal Plan Combinations'!A$5:E$17,3,false),indirect(I$1),2,false)*C2117+vlookup(VLOOKUP(A2117,'Meal Plan Combinations'!A$5:E$17,4,false),indirect(I$1),2,false)*D2117+vlookup(VLOOKUP(A2117,'Meal Plan Combinations'!A$5:E$17,5,false),indirect(I$1),2,false)*E2117</f>
        <v>3490.828</v>
      </c>
      <c r="G2117" s="173">
        <f>abs(Generate!H$5-F2117)</f>
        <v>420.828</v>
      </c>
    </row>
    <row r="2118">
      <c r="A2118" s="71" t="s">
        <v>64</v>
      </c>
      <c r="B2118" s="71">
        <v>2.0</v>
      </c>
      <c r="C2118" s="71">
        <v>2.5</v>
      </c>
      <c r="D2118" s="71">
        <v>2.5</v>
      </c>
      <c r="E2118" s="71">
        <v>2.5</v>
      </c>
      <c r="F2118" s="172">
        <f>vlookup(VLOOKUP(A2118,'Meal Plan Combinations'!A$5:E$17,2,false),indirect(I$1),2,false)*B2118+vlookup(VLOOKUP(A2118,'Meal Plan Combinations'!A$5:E$17,3,false),indirect(I$1),2,false)*C2118+vlookup(VLOOKUP(A2118,'Meal Plan Combinations'!A$5:E$17,4,false),indirect(I$1),2,false)*D2118+vlookup(VLOOKUP(A2118,'Meal Plan Combinations'!A$5:E$17,5,false),indirect(I$1),2,false)*E2118</f>
        <v>3624.608</v>
      </c>
      <c r="G2118" s="173">
        <f>abs(Generate!H$5-F2118)</f>
        <v>554.608</v>
      </c>
    </row>
    <row r="2119">
      <c r="A2119" s="71" t="s">
        <v>64</v>
      </c>
      <c r="B2119" s="71">
        <v>2.0</v>
      </c>
      <c r="C2119" s="71">
        <v>2.5</v>
      </c>
      <c r="D2119" s="71">
        <v>2.5</v>
      </c>
      <c r="E2119" s="71">
        <v>3.0</v>
      </c>
      <c r="F2119" s="172">
        <f>vlookup(VLOOKUP(A2119,'Meal Plan Combinations'!A$5:E$17,2,false),indirect(I$1),2,false)*B2119+vlookup(VLOOKUP(A2119,'Meal Plan Combinations'!A$5:E$17,3,false),indirect(I$1),2,false)*C2119+vlookup(VLOOKUP(A2119,'Meal Plan Combinations'!A$5:E$17,4,false),indirect(I$1),2,false)*D2119+vlookup(VLOOKUP(A2119,'Meal Plan Combinations'!A$5:E$17,5,false),indirect(I$1),2,false)*E2119</f>
        <v>3758.388</v>
      </c>
      <c r="G2119" s="173">
        <f>abs(Generate!H$5-F2119)</f>
        <v>688.388</v>
      </c>
    </row>
    <row r="2120">
      <c r="A2120" s="71" t="s">
        <v>64</v>
      </c>
      <c r="B2120" s="71">
        <v>2.0</v>
      </c>
      <c r="C2120" s="71">
        <v>2.5</v>
      </c>
      <c r="D2120" s="71">
        <v>3.0</v>
      </c>
      <c r="E2120" s="71">
        <v>0.5</v>
      </c>
      <c r="F2120" s="172">
        <f>vlookup(VLOOKUP(A2120,'Meal Plan Combinations'!A$5:E$17,2,false),indirect(I$1),2,false)*B2120+vlookup(VLOOKUP(A2120,'Meal Plan Combinations'!A$5:E$17,3,false),indirect(I$1),2,false)*C2120+vlookup(VLOOKUP(A2120,'Meal Plan Combinations'!A$5:E$17,4,false),indirect(I$1),2,false)*D2120+vlookup(VLOOKUP(A2120,'Meal Plan Combinations'!A$5:E$17,5,false),indirect(I$1),2,false)*E2120</f>
        <v>3312.333</v>
      </c>
      <c r="G2120" s="173">
        <f>abs(Generate!H$5-F2120)</f>
        <v>242.333</v>
      </c>
    </row>
    <row r="2121">
      <c r="A2121" s="71" t="s">
        <v>64</v>
      </c>
      <c r="B2121" s="71">
        <v>2.0</v>
      </c>
      <c r="C2121" s="71">
        <v>2.5</v>
      </c>
      <c r="D2121" s="71">
        <v>3.0</v>
      </c>
      <c r="E2121" s="71">
        <v>1.0</v>
      </c>
      <c r="F2121" s="172">
        <f>vlookup(VLOOKUP(A2121,'Meal Plan Combinations'!A$5:E$17,2,false),indirect(I$1),2,false)*B2121+vlookup(VLOOKUP(A2121,'Meal Plan Combinations'!A$5:E$17,3,false),indirect(I$1),2,false)*C2121+vlookup(VLOOKUP(A2121,'Meal Plan Combinations'!A$5:E$17,4,false),indirect(I$1),2,false)*D2121+vlookup(VLOOKUP(A2121,'Meal Plan Combinations'!A$5:E$17,5,false),indirect(I$1),2,false)*E2121</f>
        <v>3446.113</v>
      </c>
      <c r="G2121" s="173">
        <f>abs(Generate!H$5-F2121)</f>
        <v>376.113</v>
      </c>
    </row>
    <row r="2122">
      <c r="A2122" s="71" t="s">
        <v>64</v>
      </c>
      <c r="B2122" s="71">
        <v>2.0</v>
      </c>
      <c r="C2122" s="71">
        <v>2.5</v>
      </c>
      <c r="D2122" s="71">
        <v>3.0</v>
      </c>
      <c r="E2122" s="71">
        <v>1.5</v>
      </c>
      <c r="F2122" s="172">
        <f>vlookup(VLOOKUP(A2122,'Meal Plan Combinations'!A$5:E$17,2,false),indirect(I$1),2,false)*B2122+vlookup(VLOOKUP(A2122,'Meal Plan Combinations'!A$5:E$17,3,false),indirect(I$1),2,false)*C2122+vlookup(VLOOKUP(A2122,'Meal Plan Combinations'!A$5:E$17,4,false),indirect(I$1),2,false)*D2122+vlookup(VLOOKUP(A2122,'Meal Plan Combinations'!A$5:E$17,5,false),indirect(I$1),2,false)*E2122</f>
        <v>3579.893</v>
      </c>
      <c r="G2122" s="173">
        <f>abs(Generate!H$5-F2122)</f>
        <v>509.893</v>
      </c>
    </row>
    <row r="2123">
      <c r="A2123" s="71" t="s">
        <v>64</v>
      </c>
      <c r="B2123" s="71">
        <v>2.0</v>
      </c>
      <c r="C2123" s="71">
        <v>2.5</v>
      </c>
      <c r="D2123" s="71">
        <v>3.0</v>
      </c>
      <c r="E2123" s="71">
        <v>2.0</v>
      </c>
      <c r="F2123" s="172">
        <f>vlookup(VLOOKUP(A2123,'Meal Plan Combinations'!A$5:E$17,2,false),indirect(I$1),2,false)*B2123+vlookup(VLOOKUP(A2123,'Meal Plan Combinations'!A$5:E$17,3,false),indirect(I$1),2,false)*C2123+vlookup(VLOOKUP(A2123,'Meal Plan Combinations'!A$5:E$17,4,false),indirect(I$1),2,false)*D2123+vlookup(VLOOKUP(A2123,'Meal Plan Combinations'!A$5:E$17,5,false),indirect(I$1),2,false)*E2123</f>
        <v>3713.673</v>
      </c>
      <c r="G2123" s="173">
        <f>abs(Generate!H$5-F2123)</f>
        <v>643.673</v>
      </c>
    </row>
    <row r="2124">
      <c r="A2124" s="71" t="s">
        <v>64</v>
      </c>
      <c r="B2124" s="71">
        <v>2.0</v>
      </c>
      <c r="C2124" s="71">
        <v>2.5</v>
      </c>
      <c r="D2124" s="71">
        <v>3.0</v>
      </c>
      <c r="E2124" s="71">
        <v>2.5</v>
      </c>
      <c r="F2124" s="172">
        <f>vlookup(VLOOKUP(A2124,'Meal Plan Combinations'!A$5:E$17,2,false),indirect(I$1),2,false)*B2124+vlookup(VLOOKUP(A2124,'Meal Plan Combinations'!A$5:E$17,3,false),indirect(I$1),2,false)*C2124+vlookup(VLOOKUP(A2124,'Meal Plan Combinations'!A$5:E$17,4,false),indirect(I$1),2,false)*D2124+vlookup(VLOOKUP(A2124,'Meal Plan Combinations'!A$5:E$17,5,false),indirect(I$1),2,false)*E2124</f>
        <v>3847.453</v>
      </c>
      <c r="G2124" s="173">
        <f>abs(Generate!H$5-F2124)</f>
        <v>777.453</v>
      </c>
    </row>
    <row r="2125">
      <c r="A2125" s="71" t="s">
        <v>64</v>
      </c>
      <c r="B2125" s="71">
        <v>2.0</v>
      </c>
      <c r="C2125" s="71">
        <v>2.5</v>
      </c>
      <c r="D2125" s="71">
        <v>3.0</v>
      </c>
      <c r="E2125" s="71">
        <v>3.0</v>
      </c>
      <c r="F2125" s="172">
        <f>vlookup(VLOOKUP(A2125,'Meal Plan Combinations'!A$5:E$17,2,false),indirect(I$1),2,false)*B2125+vlookup(VLOOKUP(A2125,'Meal Plan Combinations'!A$5:E$17,3,false),indirect(I$1),2,false)*C2125+vlookup(VLOOKUP(A2125,'Meal Plan Combinations'!A$5:E$17,4,false),indirect(I$1),2,false)*D2125+vlookup(VLOOKUP(A2125,'Meal Plan Combinations'!A$5:E$17,5,false),indirect(I$1),2,false)*E2125</f>
        <v>3981.233</v>
      </c>
      <c r="G2125" s="173">
        <f>abs(Generate!H$5-F2125)</f>
        <v>911.233</v>
      </c>
    </row>
    <row r="2126">
      <c r="A2126" s="71" t="s">
        <v>64</v>
      </c>
      <c r="B2126" s="71">
        <v>2.0</v>
      </c>
      <c r="C2126" s="71">
        <v>3.0</v>
      </c>
      <c r="D2126" s="71">
        <v>0.5</v>
      </c>
      <c r="E2126" s="71">
        <v>0.5</v>
      </c>
      <c r="F2126" s="172">
        <f>vlookup(VLOOKUP(A2126,'Meal Plan Combinations'!A$5:E$17,2,false),indirect(I$1),2,false)*B2126+vlookup(VLOOKUP(A2126,'Meal Plan Combinations'!A$5:E$17,3,false),indirect(I$1),2,false)*C2126+vlookup(VLOOKUP(A2126,'Meal Plan Combinations'!A$5:E$17,4,false),indirect(I$1),2,false)*D2126+vlookup(VLOOKUP(A2126,'Meal Plan Combinations'!A$5:E$17,5,false),indirect(I$1),2,false)*E2126</f>
        <v>2450.713</v>
      </c>
      <c r="G2126" s="173">
        <f>abs(Generate!H$5-F2126)</f>
        <v>619.287</v>
      </c>
    </row>
    <row r="2127">
      <c r="A2127" s="71" t="s">
        <v>64</v>
      </c>
      <c r="B2127" s="71">
        <v>2.0</v>
      </c>
      <c r="C2127" s="71">
        <v>3.0</v>
      </c>
      <c r="D2127" s="71">
        <v>0.5</v>
      </c>
      <c r="E2127" s="71">
        <v>1.0</v>
      </c>
      <c r="F2127" s="172">
        <f>vlookup(VLOOKUP(A2127,'Meal Plan Combinations'!A$5:E$17,2,false),indirect(I$1),2,false)*B2127+vlookup(VLOOKUP(A2127,'Meal Plan Combinations'!A$5:E$17,3,false),indirect(I$1),2,false)*C2127+vlookup(VLOOKUP(A2127,'Meal Plan Combinations'!A$5:E$17,4,false),indirect(I$1),2,false)*D2127+vlookup(VLOOKUP(A2127,'Meal Plan Combinations'!A$5:E$17,5,false),indirect(I$1),2,false)*E2127</f>
        <v>2584.493</v>
      </c>
      <c r="G2127" s="173">
        <f>abs(Generate!H$5-F2127)</f>
        <v>485.507</v>
      </c>
    </row>
    <row r="2128">
      <c r="A2128" s="71" t="s">
        <v>64</v>
      </c>
      <c r="B2128" s="71">
        <v>2.0</v>
      </c>
      <c r="C2128" s="71">
        <v>3.0</v>
      </c>
      <c r="D2128" s="71">
        <v>0.5</v>
      </c>
      <c r="E2128" s="71">
        <v>1.5</v>
      </c>
      <c r="F2128" s="172">
        <f>vlookup(VLOOKUP(A2128,'Meal Plan Combinations'!A$5:E$17,2,false),indirect(I$1),2,false)*B2128+vlookup(VLOOKUP(A2128,'Meal Plan Combinations'!A$5:E$17,3,false),indirect(I$1),2,false)*C2128+vlookup(VLOOKUP(A2128,'Meal Plan Combinations'!A$5:E$17,4,false),indirect(I$1),2,false)*D2128+vlookup(VLOOKUP(A2128,'Meal Plan Combinations'!A$5:E$17,5,false),indirect(I$1),2,false)*E2128</f>
        <v>2718.273</v>
      </c>
      <c r="G2128" s="173">
        <f>abs(Generate!H$5-F2128)</f>
        <v>351.727</v>
      </c>
    </row>
    <row r="2129">
      <c r="A2129" s="71" t="s">
        <v>64</v>
      </c>
      <c r="B2129" s="71">
        <v>2.0</v>
      </c>
      <c r="C2129" s="71">
        <v>3.0</v>
      </c>
      <c r="D2129" s="71">
        <v>0.5</v>
      </c>
      <c r="E2129" s="71">
        <v>2.0</v>
      </c>
      <c r="F2129" s="172">
        <f>vlookup(VLOOKUP(A2129,'Meal Plan Combinations'!A$5:E$17,2,false),indirect(I$1),2,false)*B2129+vlookup(VLOOKUP(A2129,'Meal Plan Combinations'!A$5:E$17,3,false),indirect(I$1),2,false)*C2129+vlookup(VLOOKUP(A2129,'Meal Plan Combinations'!A$5:E$17,4,false),indirect(I$1),2,false)*D2129+vlookup(VLOOKUP(A2129,'Meal Plan Combinations'!A$5:E$17,5,false),indirect(I$1),2,false)*E2129</f>
        <v>2852.053</v>
      </c>
      <c r="G2129" s="173">
        <f>abs(Generate!H$5-F2129)</f>
        <v>217.947</v>
      </c>
    </row>
    <row r="2130">
      <c r="A2130" s="71" t="s">
        <v>64</v>
      </c>
      <c r="B2130" s="71">
        <v>2.0</v>
      </c>
      <c r="C2130" s="71">
        <v>3.0</v>
      </c>
      <c r="D2130" s="71">
        <v>0.5</v>
      </c>
      <c r="E2130" s="71">
        <v>2.5</v>
      </c>
      <c r="F2130" s="172">
        <f>vlookup(VLOOKUP(A2130,'Meal Plan Combinations'!A$5:E$17,2,false),indirect(I$1),2,false)*B2130+vlookup(VLOOKUP(A2130,'Meal Plan Combinations'!A$5:E$17,3,false),indirect(I$1),2,false)*C2130+vlookup(VLOOKUP(A2130,'Meal Plan Combinations'!A$5:E$17,4,false),indirect(I$1),2,false)*D2130+vlookup(VLOOKUP(A2130,'Meal Plan Combinations'!A$5:E$17,5,false),indirect(I$1),2,false)*E2130</f>
        <v>2985.833</v>
      </c>
      <c r="G2130" s="173">
        <f>abs(Generate!H$5-F2130)</f>
        <v>84.167</v>
      </c>
    </row>
    <row r="2131">
      <c r="A2131" s="71" t="s">
        <v>64</v>
      </c>
      <c r="B2131" s="71">
        <v>2.0</v>
      </c>
      <c r="C2131" s="71">
        <v>3.0</v>
      </c>
      <c r="D2131" s="71">
        <v>0.5</v>
      </c>
      <c r="E2131" s="71">
        <v>3.0</v>
      </c>
      <c r="F2131" s="172">
        <f>vlookup(VLOOKUP(A2131,'Meal Plan Combinations'!A$5:E$17,2,false),indirect(I$1),2,false)*B2131+vlookup(VLOOKUP(A2131,'Meal Plan Combinations'!A$5:E$17,3,false),indirect(I$1),2,false)*C2131+vlookup(VLOOKUP(A2131,'Meal Plan Combinations'!A$5:E$17,4,false),indirect(I$1),2,false)*D2131+vlookup(VLOOKUP(A2131,'Meal Plan Combinations'!A$5:E$17,5,false),indirect(I$1),2,false)*E2131</f>
        <v>3119.613</v>
      </c>
      <c r="G2131" s="173">
        <f>abs(Generate!H$5-F2131)</f>
        <v>49.613</v>
      </c>
    </row>
    <row r="2132">
      <c r="A2132" s="71" t="s">
        <v>64</v>
      </c>
      <c r="B2132" s="71">
        <v>2.0</v>
      </c>
      <c r="C2132" s="71">
        <v>3.0</v>
      </c>
      <c r="D2132" s="71">
        <v>1.0</v>
      </c>
      <c r="E2132" s="71">
        <v>0.5</v>
      </c>
      <c r="F2132" s="172">
        <f>vlookup(VLOOKUP(A2132,'Meal Plan Combinations'!A$5:E$17,2,false),indirect(I$1),2,false)*B2132+vlookup(VLOOKUP(A2132,'Meal Plan Combinations'!A$5:E$17,3,false),indirect(I$1),2,false)*C2132+vlookup(VLOOKUP(A2132,'Meal Plan Combinations'!A$5:E$17,4,false),indirect(I$1),2,false)*D2132+vlookup(VLOOKUP(A2132,'Meal Plan Combinations'!A$5:E$17,5,false),indirect(I$1),2,false)*E2132</f>
        <v>2673.558</v>
      </c>
      <c r="G2132" s="173">
        <f>abs(Generate!H$5-F2132)</f>
        <v>396.442</v>
      </c>
    </row>
    <row r="2133">
      <c r="A2133" s="71" t="s">
        <v>64</v>
      </c>
      <c r="B2133" s="71">
        <v>2.0</v>
      </c>
      <c r="C2133" s="71">
        <v>3.0</v>
      </c>
      <c r="D2133" s="71">
        <v>1.0</v>
      </c>
      <c r="E2133" s="71">
        <v>1.0</v>
      </c>
      <c r="F2133" s="172">
        <f>vlookup(VLOOKUP(A2133,'Meal Plan Combinations'!A$5:E$17,2,false),indirect(I$1),2,false)*B2133+vlookup(VLOOKUP(A2133,'Meal Plan Combinations'!A$5:E$17,3,false),indirect(I$1),2,false)*C2133+vlookup(VLOOKUP(A2133,'Meal Plan Combinations'!A$5:E$17,4,false),indirect(I$1),2,false)*D2133+vlookup(VLOOKUP(A2133,'Meal Plan Combinations'!A$5:E$17,5,false),indirect(I$1),2,false)*E2133</f>
        <v>2807.338</v>
      </c>
      <c r="G2133" s="173">
        <f>abs(Generate!H$5-F2133)</f>
        <v>262.662</v>
      </c>
    </row>
    <row r="2134">
      <c r="A2134" s="71" t="s">
        <v>64</v>
      </c>
      <c r="B2134" s="71">
        <v>2.0</v>
      </c>
      <c r="C2134" s="71">
        <v>3.0</v>
      </c>
      <c r="D2134" s="71">
        <v>1.0</v>
      </c>
      <c r="E2134" s="71">
        <v>1.5</v>
      </c>
      <c r="F2134" s="172">
        <f>vlookup(VLOOKUP(A2134,'Meal Plan Combinations'!A$5:E$17,2,false),indirect(I$1),2,false)*B2134+vlookup(VLOOKUP(A2134,'Meal Plan Combinations'!A$5:E$17,3,false),indirect(I$1),2,false)*C2134+vlookup(VLOOKUP(A2134,'Meal Plan Combinations'!A$5:E$17,4,false),indirect(I$1),2,false)*D2134+vlookup(VLOOKUP(A2134,'Meal Plan Combinations'!A$5:E$17,5,false),indirect(I$1),2,false)*E2134</f>
        <v>2941.118</v>
      </c>
      <c r="G2134" s="173">
        <f>abs(Generate!H$5-F2134)</f>
        <v>128.882</v>
      </c>
    </row>
    <row r="2135">
      <c r="A2135" s="71" t="s">
        <v>64</v>
      </c>
      <c r="B2135" s="71">
        <v>2.0</v>
      </c>
      <c r="C2135" s="71">
        <v>3.0</v>
      </c>
      <c r="D2135" s="71">
        <v>1.0</v>
      </c>
      <c r="E2135" s="71">
        <v>2.0</v>
      </c>
      <c r="F2135" s="172">
        <f>vlookup(VLOOKUP(A2135,'Meal Plan Combinations'!A$5:E$17,2,false),indirect(I$1),2,false)*B2135+vlookup(VLOOKUP(A2135,'Meal Plan Combinations'!A$5:E$17,3,false),indirect(I$1),2,false)*C2135+vlookup(VLOOKUP(A2135,'Meal Plan Combinations'!A$5:E$17,4,false),indirect(I$1),2,false)*D2135+vlookup(VLOOKUP(A2135,'Meal Plan Combinations'!A$5:E$17,5,false),indirect(I$1),2,false)*E2135</f>
        <v>3074.898</v>
      </c>
      <c r="G2135" s="173">
        <f>abs(Generate!H$5-F2135)</f>
        <v>4.898</v>
      </c>
    </row>
    <row r="2136">
      <c r="A2136" s="71" t="s">
        <v>64</v>
      </c>
      <c r="B2136" s="71">
        <v>2.0</v>
      </c>
      <c r="C2136" s="71">
        <v>3.0</v>
      </c>
      <c r="D2136" s="71">
        <v>1.0</v>
      </c>
      <c r="E2136" s="71">
        <v>2.5</v>
      </c>
      <c r="F2136" s="172">
        <f>vlookup(VLOOKUP(A2136,'Meal Plan Combinations'!A$5:E$17,2,false),indirect(I$1),2,false)*B2136+vlookup(VLOOKUP(A2136,'Meal Plan Combinations'!A$5:E$17,3,false),indirect(I$1),2,false)*C2136+vlookup(VLOOKUP(A2136,'Meal Plan Combinations'!A$5:E$17,4,false),indirect(I$1),2,false)*D2136+vlookup(VLOOKUP(A2136,'Meal Plan Combinations'!A$5:E$17,5,false),indirect(I$1),2,false)*E2136</f>
        <v>3208.678</v>
      </c>
      <c r="G2136" s="173">
        <f>abs(Generate!H$5-F2136)</f>
        <v>138.678</v>
      </c>
    </row>
    <row r="2137">
      <c r="A2137" s="71" t="s">
        <v>64</v>
      </c>
      <c r="B2137" s="71">
        <v>2.0</v>
      </c>
      <c r="C2137" s="71">
        <v>3.0</v>
      </c>
      <c r="D2137" s="71">
        <v>1.0</v>
      </c>
      <c r="E2137" s="71">
        <v>3.0</v>
      </c>
      <c r="F2137" s="172">
        <f>vlookup(VLOOKUP(A2137,'Meal Plan Combinations'!A$5:E$17,2,false),indirect(I$1),2,false)*B2137+vlookup(VLOOKUP(A2137,'Meal Plan Combinations'!A$5:E$17,3,false),indirect(I$1),2,false)*C2137+vlookup(VLOOKUP(A2137,'Meal Plan Combinations'!A$5:E$17,4,false),indirect(I$1),2,false)*D2137+vlookup(VLOOKUP(A2137,'Meal Plan Combinations'!A$5:E$17,5,false),indirect(I$1),2,false)*E2137</f>
        <v>3342.458</v>
      </c>
      <c r="G2137" s="173">
        <f>abs(Generate!H$5-F2137)</f>
        <v>272.458</v>
      </c>
    </row>
    <row r="2138">
      <c r="A2138" s="71" t="s">
        <v>64</v>
      </c>
      <c r="B2138" s="71">
        <v>2.0</v>
      </c>
      <c r="C2138" s="71">
        <v>3.0</v>
      </c>
      <c r="D2138" s="71">
        <v>1.5</v>
      </c>
      <c r="E2138" s="71">
        <v>0.5</v>
      </c>
      <c r="F2138" s="172">
        <f>vlookup(VLOOKUP(A2138,'Meal Plan Combinations'!A$5:E$17,2,false),indirect(I$1),2,false)*B2138+vlookup(VLOOKUP(A2138,'Meal Plan Combinations'!A$5:E$17,3,false),indirect(I$1),2,false)*C2138+vlookup(VLOOKUP(A2138,'Meal Plan Combinations'!A$5:E$17,4,false),indirect(I$1),2,false)*D2138+vlookup(VLOOKUP(A2138,'Meal Plan Combinations'!A$5:E$17,5,false),indirect(I$1),2,false)*E2138</f>
        <v>2896.403</v>
      </c>
      <c r="G2138" s="173">
        <f>abs(Generate!H$5-F2138)</f>
        <v>173.597</v>
      </c>
    </row>
    <row r="2139">
      <c r="A2139" s="71" t="s">
        <v>64</v>
      </c>
      <c r="B2139" s="71">
        <v>2.0</v>
      </c>
      <c r="C2139" s="71">
        <v>3.0</v>
      </c>
      <c r="D2139" s="71">
        <v>1.5</v>
      </c>
      <c r="E2139" s="71">
        <v>1.0</v>
      </c>
      <c r="F2139" s="172">
        <f>vlookup(VLOOKUP(A2139,'Meal Plan Combinations'!A$5:E$17,2,false),indirect(I$1),2,false)*B2139+vlookup(VLOOKUP(A2139,'Meal Plan Combinations'!A$5:E$17,3,false),indirect(I$1),2,false)*C2139+vlookup(VLOOKUP(A2139,'Meal Plan Combinations'!A$5:E$17,4,false),indirect(I$1),2,false)*D2139+vlookup(VLOOKUP(A2139,'Meal Plan Combinations'!A$5:E$17,5,false),indirect(I$1),2,false)*E2139</f>
        <v>3030.183</v>
      </c>
      <c r="G2139" s="173">
        <f>abs(Generate!H$5-F2139)</f>
        <v>39.817</v>
      </c>
    </row>
    <row r="2140">
      <c r="A2140" s="71" t="s">
        <v>64</v>
      </c>
      <c r="B2140" s="71">
        <v>2.0</v>
      </c>
      <c r="C2140" s="71">
        <v>3.0</v>
      </c>
      <c r="D2140" s="71">
        <v>1.5</v>
      </c>
      <c r="E2140" s="71">
        <v>1.5</v>
      </c>
      <c r="F2140" s="172">
        <f>vlookup(VLOOKUP(A2140,'Meal Plan Combinations'!A$5:E$17,2,false),indirect(I$1),2,false)*B2140+vlookup(VLOOKUP(A2140,'Meal Plan Combinations'!A$5:E$17,3,false),indirect(I$1),2,false)*C2140+vlookup(VLOOKUP(A2140,'Meal Plan Combinations'!A$5:E$17,4,false),indirect(I$1),2,false)*D2140+vlookup(VLOOKUP(A2140,'Meal Plan Combinations'!A$5:E$17,5,false),indirect(I$1),2,false)*E2140</f>
        <v>3163.963</v>
      </c>
      <c r="G2140" s="173">
        <f>abs(Generate!H$5-F2140)</f>
        <v>93.963</v>
      </c>
    </row>
    <row r="2141">
      <c r="A2141" s="71" t="s">
        <v>64</v>
      </c>
      <c r="B2141" s="71">
        <v>2.0</v>
      </c>
      <c r="C2141" s="71">
        <v>3.0</v>
      </c>
      <c r="D2141" s="71">
        <v>1.5</v>
      </c>
      <c r="E2141" s="71">
        <v>2.0</v>
      </c>
      <c r="F2141" s="172">
        <f>vlookup(VLOOKUP(A2141,'Meal Plan Combinations'!A$5:E$17,2,false),indirect(I$1),2,false)*B2141+vlookup(VLOOKUP(A2141,'Meal Plan Combinations'!A$5:E$17,3,false),indirect(I$1),2,false)*C2141+vlookup(VLOOKUP(A2141,'Meal Plan Combinations'!A$5:E$17,4,false),indirect(I$1),2,false)*D2141+vlookup(VLOOKUP(A2141,'Meal Plan Combinations'!A$5:E$17,5,false),indirect(I$1),2,false)*E2141</f>
        <v>3297.743</v>
      </c>
      <c r="G2141" s="173">
        <f>abs(Generate!H$5-F2141)</f>
        <v>227.743</v>
      </c>
    </row>
    <row r="2142">
      <c r="A2142" s="71" t="s">
        <v>64</v>
      </c>
      <c r="B2142" s="71">
        <v>2.0</v>
      </c>
      <c r="C2142" s="71">
        <v>3.0</v>
      </c>
      <c r="D2142" s="71">
        <v>1.5</v>
      </c>
      <c r="E2142" s="71">
        <v>2.5</v>
      </c>
      <c r="F2142" s="172">
        <f>vlookup(VLOOKUP(A2142,'Meal Plan Combinations'!A$5:E$17,2,false),indirect(I$1),2,false)*B2142+vlookup(VLOOKUP(A2142,'Meal Plan Combinations'!A$5:E$17,3,false),indirect(I$1),2,false)*C2142+vlookup(VLOOKUP(A2142,'Meal Plan Combinations'!A$5:E$17,4,false),indirect(I$1),2,false)*D2142+vlookup(VLOOKUP(A2142,'Meal Plan Combinations'!A$5:E$17,5,false),indirect(I$1),2,false)*E2142</f>
        <v>3431.523</v>
      </c>
      <c r="G2142" s="173">
        <f>abs(Generate!H$5-F2142)</f>
        <v>361.523</v>
      </c>
    </row>
    <row r="2143">
      <c r="A2143" s="71" t="s">
        <v>64</v>
      </c>
      <c r="B2143" s="71">
        <v>2.0</v>
      </c>
      <c r="C2143" s="71">
        <v>3.0</v>
      </c>
      <c r="D2143" s="71">
        <v>1.5</v>
      </c>
      <c r="E2143" s="71">
        <v>3.0</v>
      </c>
      <c r="F2143" s="172">
        <f>vlookup(VLOOKUP(A2143,'Meal Plan Combinations'!A$5:E$17,2,false),indirect(I$1),2,false)*B2143+vlookup(VLOOKUP(A2143,'Meal Plan Combinations'!A$5:E$17,3,false),indirect(I$1),2,false)*C2143+vlookup(VLOOKUP(A2143,'Meal Plan Combinations'!A$5:E$17,4,false),indirect(I$1),2,false)*D2143+vlookup(VLOOKUP(A2143,'Meal Plan Combinations'!A$5:E$17,5,false),indirect(I$1),2,false)*E2143</f>
        <v>3565.303</v>
      </c>
      <c r="G2143" s="173">
        <f>abs(Generate!H$5-F2143)</f>
        <v>495.303</v>
      </c>
    </row>
    <row r="2144">
      <c r="A2144" s="71" t="s">
        <v>64</v>
      </c>
      <c r="B2144" s="71">
        <v>2.0</v>
      </c>
      <c r="C2144" s="71">
        <v>3.0</v>
      </c>
      <c r="D2144" s="71">
        <v>2.0</v>
      </c>
      <c r="E2144" s="71">
        <v>0.5</v>
      </c>
      <c r="F2144" s="172">
        <f>vlookup(VLOOKUP(A2144,'Meal Plan Combinations'!A$5:E$17,2,false),indirect(I$1),2,false)*B2144+vlookup(VLOOKUP(A2144,'Meal Plan Combinations'!A$5:E$17,3,false),indirect(I$1),2,false)*C2144+vlookup(VLOOKUP(A2144,'Meal Plan Combinations'!A$5:E$17,4,false),indirect(I$1),2,false)*D2144+vlookup(VLOOKUP(A2144,'Meal Plan Combinations'!A$5:E$17,5,false),indirect(I$1),2,false)*E2144</f>
        <v>3119.248</v>
      </c>
      <c r="G2144" s="173">
        <f>abs(Generate!H$5-F2144)</f>
        <v>49.248</v>
      </c>
    </row>
    <row r="2145">
      <c r="A2145" s="71" t="s">
        <v>64</v>
      </c>
      <c r="B2145" s="71">
        <v>2.0</v>
      </c>
      <c r="C2145" s="71">
        <v>3.0</v>
      </c>
      <c r="D2145" s="71">
        <v>2.0</v>
      </c>
      <c r="E2145" s="71">
        <v>1.0</v>
      </c>
      <c r="F2145" s="172">
        <f>vlookup(VLOOKUP(A2145,'Meal Plan Combinations'!A$5:E$17,2,false),indirect(I$1),2,false)*B2145+vlookup(VLOOKUP(A2145,'Meal Plan Combinations'!A$5:E$17,3,false),indirect(I$1),2,false)*C2145+vlookup(VLOOKUP(A2145,'Meal Plan Combinations'!A$5:E$17,4,false),indirect(I$1),2,false)*D2145+vlookup(VLOOKUP(A2145,'Meal Plan Combinations'!A$5:E$17,5,false),indirect(I$1),2,false)*E2145</f>
        <v>3253.028</v>
      </c>
      <c r="G2145" s="173">
        <f>abs(Generate!H$5-F2145)</f>
        <v>183.028</v>
      </c>
    </row>
    <row r="2146">
      <c r="A2146" s="71" t="s">
        <v>64</v>
      </c>
      <c r="B2146" s="71">
        <v>2.0</v>
      </c>
      <c r="C2146" s="71">
        <v>3.0</v>
      </c>
      <c r="D2146" s="71">
        <v>2.0</v>
      </c>
      <c r="E2146" s="71">
        <v>1.5</v>
      </c>
      <c r="F2146" s="172">
        <f>vlookup(VLOOKUP(A2146,'Meal Plan Combinations'!A$5:E$17,2,false),indirect(I$1),2,false)*B2146+vlookup(VLOOKUP(A2146,'Meal Plan Combinations'!A$5:E$17,3,false),indirect(I$1),2,false)*C2146+vlookup(VLOOKUP(A2146,'Meal Plan Combinations'!A$5:E$17,4,false),indirect(I$1),2,false)*D2146+vlookup(VLOOKUP(A2146,'Meal Plan Combinations'!A$5:E$17,5,false),indirect(I$1),2,false)*E2146</f>
        <v>3386.808</v>
      </c>
      <c r="G2146" s="173">
        <f>abs(Generate!H$5-F2146)</f>
        <v>316.808</v>
      </c>
    </row>
    <row r="2147">
      <c r="A2147" s="71" t="s">
        <v>64</v>
      </c>
      <c r="B2147" s="71">
        <v>2.0</v>
      </c>
      <c r="C2147" s="71">
        <v>3.0</v>
      </c>
      <c r="D2147" s="71">
        <v>2.0</v>
      </c>
      <c r="E2147" s="71">
        <v>2.0</v>
      </c>
      <c r="F2147" s="172">
        <f>vlookup(VLOOKUP(A2147,'Meal Plan Combinations'!A$5:E$17,2,false),indirect(I$1),2,false)*B2147+vlookup(VLOOKUP(A2147,'Meal Plan Combinations'!A$5:E$17,3,false),indirect(I$1),2,false)*C2147+vlookup(VLOOKUP(A2147,'Meal Plan Combinations'!A$5:E$17,4,false),indirect(I$1),2,false)*D2147+vlookup(VLOOKUP(A2147,'Meal Plan Combinations'!A$5:E$17,5,false),indirect(I$1),2,false)*E2147</f>
        <v>3520.588</v>
      </c>
      <c r="G2147" s="173">
        <f>abs(Generate!H$5-F2147)</f>
        <v>450.588</v>
      </c>
    </row>
    <row r="2148">
      <c r="A2148" s="71" t="s">
        <v>64</v>
      </c>
      <c r="B2148" s="71">
        <v>2.0</v>
      </c>
      <c r="C2148" s="71">
        <v>3.0</v>
      </c>
      <c r="D2148" s="71">
        <v>2.0</v>
      </c>
      <c r="E2148" s="71">
        <v>2.5</v>
      </c>
      <c r="F2148" s="172">
        <f>vlookup(VLOOKUP(A2148,'Meal Plan Combinations'!A$5:E$17,2,false),indirect(I$1),2,false)*B2148+vlookup(VLOOKUP(A2148,'Meal Plan Combinations'!A$5:E$17,3,false),indirect(I$1),2,false)*C2148+vlookup(VLOOKUP(A2148,'Meal Plan Combinations'!A$5:E$17,4,false),indirect(I$1),2,false)*D2148+vlookup(VLOOKUP(A2148,'Meal Plan Combinations'!A$5:E$17,5,false),indirect(I$1),2,false)*E2148</f>
        <v>3654.368</v>
      </c>
      <c r="G2148" s="173">
        <f>abs(Generate!H$5-F2148)</f>
        <v>584.368</v>
      </c>
    </row>
    <row r="2149">
      <c r="A2149" s="71" t="s">
        <v>64</v>
      </c>
      <c r="B2149" s="71">
        <v>2.0</v>
      </c>
      <c r="C2149" s="71">
        <v>3.0</v>
      </c>
      <c r="D2149" s="71">
        <v>2.0</v>
      </c>
      <c r="E2149" s="71">
        <v>3.0</v>
      </c>
      <c r="F2149" s="172">
        <f>vlookup(VLOOKUP(A2149,'Meal Plan Combinations'!A$5:E$17,2,false),indirect(I$1),2,false)*B2149+vlookup(VLOOKUP(A2149,'Meal Plan Combinations'!A$5:E$17,3,false),indirect(I$1),2,false)*C2149+vlookup(VLOOKUP(A2149,'Meal Plan Combinations'!A$5:E$17,4,false),indirect(I$1),2,false)*D2149+vlookup(VLOOKUP(A2149,'Meal Plan Combinations'!A$5:E$17,5,false),indirect(I$1),2,false)*E2149</f>
        <v>3788.148</v>
      </c>
      <c r="G2149" s="173">
        <f>abs(Generate!H$5-F2149)</f>
        <v>718.148</v>
      </c>
    </row>
    <row r="2150">
      <c r="A2150" s="71" t="s">
        <v>64</v>
      </c>
      <c r="B2150" s="71">
        <v>2.0</v>
      </c>
      <c r="C2150" s="71">
        <v>3.0</v>
      </c>
      <c r="D2150" s="71">
        <v>2.5</v>
      </c>
      <c r="E2150" s="71">
        <v>0.5</v>
      </c>
      <c r="F2150" s="172">
        <f>vlookup(VLOOKUP(A2150,'Meal Plan Combinations'!A$5:E$17,2,false),indirect(I$1),2,false)*B2150+vlookup(VLOOKUP(A2150,'Meal Plan Combinations'!A$5:E$17,3,false),indirect(I$1),2,false)*C2150+vlookup(VLOOKUP(A2150,'Meal Plan Combinations'!A$5:E$17,4,false),indirect(I$1),2,false)*D2150+vlookup(VLOOKUP(A2150,'Meal Plan Combinations'!A$5:E$17,5,false),indirect(I$1),2,false)*E2150</f>
        <v>3342.093</v>
      </c>
      <c r="G2150" s="173">
        <f>abs(Generate!H$5-F2150)</f>
        <v>272.093</v>
      </c>
    </row>
    <row r="2151">
      <c r="A2151" s="71" t="s">
        <v>64</v>
      </c>
      <c r="B2151" s="71">
        <v>2.0</v>
      </c>
      <c r="C2151" s="71">
        <v>3.0</v>
      </c>
      <c r="D2151" s="71">
        <v>2.5</v>
      </c>
      <c r="E2151" s="71">
        <v>1.0</v>
      </c>
      <c r="F2151" s="172">
        <f>vlookup(VLOOKUP(A2151,'Meal Plan Combinations'!A$5:E$17,2,false),indirect(I$1),2,false)*B2151+vlookup(VLOOKUP(A2151,'Meal Plan Combinations'!A$5:E$17,3,false),indirect(I$1),2,false)*C2151+vlookup(VLOOKUP(A2151,'Meal Plan Combinations'!A$5:E$17,4,false),indirect(I$1),2,false)*D2151+vlookup(VLOOKUP(A2151,'Meal Plan Combinations'!A$5:E$17,5,false),indirect(I$1),2,false)*E2151</f>
        <v>3475.873</v>
      </c>
      <c r="G2151" s="173">
        <f>abs(Generate!H$5-F2151)</f>
        <v>405.873</v>
      </c>
    </row>
    <row r="2152">
      <c r="A2152" s="71" t="s">
        <v>64</v>
      </c>
      <c r="B2152" s="71">
        <v>2.0</v>
      </c>
      <c r="C2152" s="71">
        <v>3.0</v>
      </c>
      <c r="D2152" s="71">
        <v>2.5</v>
      </c>
      <c r="E2152" s="71">
        <v>1.5</v>
      </c>
      <c r="F2152" s="172">
        <f>vlookup(VLOOKUP(A2152,'Meal Plan Combinations'!A$5:E$17,2,false),indirect(I$1),2,false)*B2152+vlookup(VLOOKUP(A2152,'Meal Plan Combinations'!A$5:E$17,3,false),indirect(I$1),2,false)*C2152+vlookup(VLOOKUP(A2152,'Meal Plan Combinations'!A$5:E$17,4,false),indirect(I$1),2,false)*D2152+vlookup(VLOOKUP(A2152,'Meal Plan Combinations'!A$5:E$17,5,false),indirect(I$1),2,false)*E2152</f>
        <v>3609.653</v>
      </c>
      <c r="G2152" s="173">
        <f>abs(Generate!H$5-F2152)</f>
        <v>539.653</v>
      </c>
    </row>
    <row r="2153">
      <c r="A2153" s="71" t="s">
        <v>64</v>
      </c>
      <c r="B2153" s="71">
        <v>2.0</v>
      </c>
      <c r="C2153" s="71">
        <v>3.0</v>
      </c>
      <c r="D2153" s="71">
        <v>2.5</v>
      </c>
      <c r="E2153" s="71">
        <v>2.0</v>
      </c>
      <c r="F2153" s="172">
        <f>vlookup(VLOOKUP(A2153,'Meal Plan Combinations'!A$5:E$17,2,false),indirect(I$1),2,false)*B2153+vlookup(VLOOKUP(A2153,'Meal Plan Combinations'!A$5:E$17,3,false),indirect(I$1),2,false)*C2153+vlookup(VLOOKUP(A2153,'Meal Plan Combinations'!A$5:E$17,4,false),indirect(I$1),2,false)*D2153+vlookup(VLOOKUP(A2153,'Meal Plan Combinations'!A$5:E$17,5,false),indirect(I$1),2,false)*E2153</f>
        <v>3743.433</v>
      </c>
      <c r="G2153" s="173">
        <f>abs(Generate!H$5-F2153)</f>
        <v>673.433</v>
      </c>
    </row>
    <row r="2154">
      <c r="A2154" s="71" t="s">
        <v>64</v>
      </c>
      <c r="B2154" s="71">
        <v>2.0</v>
      </c>
      <c r="C2154" s="71">
        <v>3.0</v>
      </c>
      <c r="D2154" s="71">
        <v>2.5</v>
      </c>
      <c r="E2154" s="71">
        <v>2.5</v>
      </c>
      <c r="F2154" s="172">
        <f>vlookup(VLOOKUP(A2154,'Meal Plan Combinations'!A$5:E$17,2,false),indirect(I$1),2,false)*B2154+vlookup(VLOOKUP(A2154,'Meal Plan Combinations'!A$5:E$17,3,false),indirect(I$1),2,false)*C2154+vlookup(VLOOKUP(A2154,'Meal Plan Combinations'!A$5:E$17,4,false),indirect(I$1),2,false)*D2154+vlookup(VLOOKUP(A2154,'Meal Plan Combinations'!A$5:E$17,5,false),indirect(I$1),2,false)*E2154</f>
        <v>3877.213</v>
      </c>
      <c r="G2154" s="173">
        <f>abs(Generate!H$5-F2154)</f>
        <v>807.213</v>
      </c>
    </row>
    <row r="2155">
      <c r="A2155" s="71" t="s">
        <v>64</v>
      </c>
      <c r="B2155" s="71">
        <v>2.0</v>
      </c>
      <c r="C2155" s="71">
        <v>3.0</v>
      </c>
      <c r="D2155" s="71">
        <v>2.5</v>
      </c>
      <c r="E2155" s="71">
        <v>3.0</v>
      </c>
      <c r="F2155" s="172">
        <f>vlookup(VLOOKUP(A2155,'Meal Plan Combinations'!A$5:E$17,2,false),indirect(I$1),2,false)*B2155+vlookup(VLOOKUP(A2155,'Meal Plan Combinations'!A$5:E$17,3,false),indirect(I$1),2,false)*C2155+vlookup(VLOOKUP(A2155,'Meal Plan Combinations'!A$5:E$17,4,false),indirect(I$1),2,false)*D2155+vlookup(VLOOKUP(A2155,'Meal Plan Combinations'!A$5:E$17,5,false),indirect(I$1),2,false)*E2155</f>
        <v>4010.993</v>
      </c>
      <c r="G2155" s="173">
        <f>abs(Generate!H$5-F2155)</f>
        <v>940.993</v>
      </c>
    </row>
    <row r="2156">
      <c r="A2156" s="71" t="s">
        <v>64</v>
      </c>
      <c r="B2156" s="71">
        <v>2.0</v>
      </c>
      <c r="C2156" s="71">
        <v>3.0</v>
      </c>
      <c r="D2156" s="71">
        <v>3.0</v>
      </c>
      <c r="E2156" s="71">
        <v>0.5</v>
      </c>
      <c r="F2156" s="172">
        <f>vlookup(VLOOKUP(A2156,'Meal Plan Combinations'!A$5:E$17,2,false),indirect(I$1),2,false)*B2156+vlookup(VLOOKUP(A2156,'Meal Plan Combinations'!A$5:E$17,3,false),indirect(I$1),2,false)*C2156+vlookup(VLOOKUP(A2156,'Meal Plan Combinations'!A$5:E$17,4,false),indirect(I$1),2,false)*D2156+vlookup(VLOOKUP(A2156,'Meal Plan Combinations'!A$5:E$17,5,false),indirect(I$1),2,false)*E2156</f>
        <v>3564.938</v>
      </c>
      <c r="G2156" s="173">
        <f>abs(Generate!H$5-F2156)</f>
        <v>494.938</v>
      </c>
    </row>
    <row r="2157">
      <c r="A2157" s="71" t="s">
        <v>64</v>
      </c>
      <c r="B2157" s="71">
        <v>2.0</v>
      </c>
      <c r="C2157" s="71">
        <v>3.0</v>
      </c>
      <c r="D2157" s="71">
        <v>3.0</v>
      </c>
      <c r="E2157" s="71">
        <v>1.0</v>
      </c>
      <c r="F2157" s="172">
        <f>vlookup(VLOOKUP(A2157,'Meal Plan Combinations'!A$5:E$17,2,false),indirect(I$1),2,false)*B2157+vlookup(VLOOKUP(A2157,'Meal Plan Combinations'!A$5:E$17,3,false),indirect(I$1),2,false)*C2157+vlookup(VLOOKUP(A2157,'Meal Plan Combinations'!A$5:E$17,4,false),indirect(I$1),2,false)*D2157+vlookup(VLOOKUP(A2157,'Meal Plan Combinations'!A$5:E$17,5,false),indirect(I$1),2,false)*E2157</f>
        <v>3698.718</v>
      </c>
      <c r="G2157" s="173">
        <f>abs(Generate!H$5-F2157)</f>
        <v>628.718</v>
      </c>
    </row>
    <row r="2158">
      <c r="A2158" s="71" t="s">
        <v>64</v>
      </c>
      <c r="B2158" s="71">
        <v>2.0</v>
      </c>
      <c r="C2158" s="71">
        <v>3.0</v>
      </c>
      <c r="D2158" s="71">
        <v>3.0</v>
      </c>
      <c r="E2158" s="71">
        <v>1.5</v>
      </c>
      <c r="F2158" s="172">
        <f>vlookup(VLOOKUP(A2158,'Meal Plan Combinations'!A$5:E$17,2,false),indirect(I$1),2,false)*B2158+vlookup(VLOOKUP(A2158,'Meal Plan Combinations'!A$5:E$17,3,false),indirect(I$1),2,false)*C2158+vlookup(VLOOKUP(A2158,'Meal Plan Combinations'!A$5:E$17,4,false),indirect(I$1),2,false)*D2158+vlookup(VLOOKUP(A2158,'Meal Plan Combinations'!A$5:E$17,5,false),indirect(I$1),2,false)*E2158</f>
        <v>3832.498</v>
      </c>
      <c r="G2158" s="173">
        <f>abs(Generate!H$5-F2158)</f>
        <v>762.498</v>
      </c>
    </row>
    <row r="2159">
      <c r="A2159" s="71" t="s">
        <v>64</v>
      </c>
      <c r="B2159" s="71">
        <v>2.0</v>
      </c>
      <c r="C2159" s="71">
        <v>3.0</v>
      </c>
      <c r="D2159" s="71">
        <v>3.0</v>
      </c>
      <c r="E2159" s="71">
        <v>2.0</v>
      </c>
      <c r="F2159" s="172">
        <f>vlookup(VLOOKUP(A2159,'Meal Plan Combinations'!A$5:E$17,2,false),indirect(I$1),2,false)*B2159+vlookup(VLOOKUP(A2159,'Meal Plan Combinations'!A$5:E$17,3,false),indirect(I$1),2,false)*C2159+vlookup(VLOOKUP(A2159,'Meal Plan Combinations'!A$5:E$17,4,false),indirect(I$1),2,false)*D2159+vlookup(VLOOKUP(A2159,'Meal Plan Combinations'!A$5:E$17,5,false),indirect(I$1),2,false)*E2159</f>
        <v>3966.278</v>
      </c>
      <c r="G2159" s="173">
        <f>abs(Generate!H$5-F2159)</f>
        <v>896.278</v>
      </c>
    </row>
    <row r="2160">
      <c r="A2160" s="71" t="s">
        <v>64</v>
      </c>
      <c r="B2160" s="71">
        <v>2.0</v>
      </c>
      <c r="C2160" s="71">
        <v>3.0</v>
      </c>
      <c r="D2160" s="71">
        <v>3.0</v>
      </c>
      <c r="E2160" s="71">
        <v>2.5</v>
      </c>
      <c r="F2160" s="172">
        <f>vlookup(VLOOKUP(A2160,'Meal Plan Combinations'!A$5:E$17,2,false),indirect(I$1),2,false)*B2160+vlookup(VLOOKUP(A2160,'Meal Plan Combinations'!A$5:E$17,3,false),indirect(I$1),2,false)*C2160+vlookup(VLOOKUP(A2160,'Meal Plan Combinations'!A$5:E$17,4,false),indirect(I$1),2,false)*D2160+vlookup(VLOOKUP(A2160,'Meal Plan Combinations'!A$5:E$17,5,false),indirect(I$1),2,false)*E2160</f>
        <v>4100.058</v>
      </c>
      <c r="G2160" s="173">
        <f>abs(Generate!H$5-F2160)</f>
        <v>1030.058</v>
      </c>
    </row>
    <row r="2161">
      <c r="A2161" s="71" t="s">
        <v>64</v>
      </c>
      <c r="B2161" s="71">
        <v>2.0</v>
      </c>
      <c r="C2161" s="71">
        <v>3.0</v>
      </c>
      <c r="D2161" s="71">
        <v>3.0</v>
      </c>
      <c r="E2161" s="71">
        <v>3.0</v>
      </c>
      <c r="F2161" s="172">
        <f>vlookup(VLOOKUP(A2161,'Meal Plan Combinations'!A$5:E$17,2,false),indirect(I$1),2,false)*B2161+vlookup(VLOOKUP(A2161,'Meal Plan Combinations'!A$5:E$17,3,false),indirect(I$1),2,false)*C2161+vlookup(VLOOKUP(A2161,'Meal Plan Combinations'!A$5:E$17,4,false),indirect(I$1),2,false)*D2161+vlookup(VLOOKUP(A2161,'Meal Plan Combinations'!A$5:E$17,5,false),indirect(I$1),2,false)*E2161</f>
        <v>4233.838</v>
      </c>
      <c r="G2161" s="173">
        <f>abs(Generate!H$5-F2161)</f>
        <v>1163.838</v>
      </c>
    </row>
    <row r="2162">
      <c r="A2162" s="71" t="s">
        <v>64</v>
      </c>
      <c r="B2162" s="71">
        <v>2.5</v>
      </c>
      <c r="C2162" s="71">
        <v>0.5</v>
      </c>
      <c r="D2162" s="71">
        <v>0.5</v>
      </c>
      <c r="E2162" s="71">
        <v>0.5</v>
      </c>
      <c r="F2162" s="172">
        <f>vlookup(VLOOKUP(A2162,'Meal Plan Combinations'!A$5:E$17,2,false),indirect(I$1),2,false)*B2162+vlookup(VLOOKUP(A2162,'Meal Plan Combinations'!A$5:E$17,3,false),indirect(I$1),2,false)*C2162+vlookup(VLOOKUP(A2162,'Meal Plan Combinations'!A$5:E$17,4,false),indirect(I$1),2,false)*D2162+vlookup(VLOOKUP(A2162,'Meal Plan Combinations'!A$5:E$17,5,false),indirect(I$1),2,false)*E2162</f>
        <v>1332.3025</v>
      </c>
      <c r="G2162" s="173">
        <f>abs(Generate!H$5-F2162)</f>
        <v>1737.6975</v>
      </c>
    </row>
    <row r="2163">
      <c r="A2163" s="71" t="s">
        <v>64</v>
      </c>
      <c r="B2163" s="71">
        <v>2.5</v>
      </c>
      <c r="C2163" s="71">
        <v>0.5</v>
      </c>
      <c r="D2163" s="71">
        <v>0.5</v>
      </c>
      <c r="E2163" s="71">
        <v>1.0</v>
      </c>
      <c r="F2163" s="172">
        <f>vlookup(VLOOKUP(A2163,'Meal Plan Combinations'!A$5:E$17,2,false),indirect(I$1),2,false)*B2163+vlookup(VLOOKUP(A2163,'Meal Plan Combinations'!A$5:E$17,3,false),indirect(I$1),2,false)*C2163+vlookup(VLOOKUP(A2163,'Meal Plan Combinations'!A$5:E$17,4,false),indirect(I$1),2,false)*D2163+vlookup(VLOOKUP(A2163,'Meal Plan Combinations'!A$5:E$17,5,false),indirect(I$1),2,false)*E2163</f>
        <v>1466.0825</v>
      </c>
      <c r="G2163" s="173">
        <f>abs(Generate!H$5-F2163)</f>
        <v>1603.9175</v>
      </c>
    </row>
    <row r="2164">
      <c r="A2164" s="71" t="s">
        <v>64</v>
      </c>
      <c r="B2164" s="71">
        <v>2.5</v>
      </c>
      <c r="C2164" s="71">
        <v>0.5</v>
      </c>
      <c r="D2164" s="71">
        <v>0.5</v>
      </c>
      <c r="E2164" s="71">
        <v>1.5</v>
      </c>
      <c r="F2164" s="172">
        <f>vlookup(VLOOKUP(A2164,'Meal Plan Combinations'!A$5:E$17,2,false),indirect(I$1),2,false)*B2164+vlookup(VLOOKUP(A2164,'Meal Plan Combinations'!A$5:E$17,3,false),indirect(I$1),2,false)*C2164+vlookup(VLOOKUP(A2164,'Meal Plan Combinations'!A$5:E$17,4,false),indirect(I$1),2,false)*D2164+vlookup(VLOOKUP(A2164,'Meal Plan Combinations'!A$5:E$17,5,false),indirect(I$1),2,false)*E2164</f>
        <v>1599.8625</v>
      </c>
      <c r="G2164" s="173">
        <f>abs(Generate!H$5-F2164)</f>
        <v>1470.1375</v>
      </c>
    </row>
    <row r="2165">
      <c r="A2165" s="71" t="s">
        <v>64</v>
      </c>
      <c r="B2165" s="71">
        <v>2.5</v>
      </c>
      <c r="C2165" s="71">
        <v>0.5</v>
      </c>
      <c r="D2165" s="71">
        <v>0.5</v>
      </c>
      <c r="E2165" s="71">
        <v>2.0</v>
      </c>
      <c r="F2165" s="172">
        <f>vlookup(VLOOKUP(A2165,'Meal Plan Combinations'!A$5:E$17,2,false),indirect(I$1),2,false)*B2165+vlookup(VLOOKUP(A2165,'Meal Plan Combinations'!A$5:E$17,3,false),indirect(I$1),2,false)*C2165+vlookup(VLOOKUP(A2165,'Meal Plan Combinations'!A$5:E$17,4,false),indirect(I$1),2,false)*D2165+vlookup(VLOOKUP(A2165,'Meal Plan Combinations'!A$5:E$17,5,false),indirect(I$1),2,false)*E2165</f>
        <v>1733.6425</v>
      </c>
      <c r="G2165" s="173">
        <f>abs(Generate!H$5-F2165)</f>
        <v>1336.3575</v>
      </c>
    </row>
    <row r="2166">
      <c r="A2166" s="71" t="s">
        <v>64</v>
      </c>
      <c r="B2166" s="71">
        <v>2.5</v>
      </c>
      <c r="C2166" s="71">
        <v>0.5</v>
      </c>
      <c r="D2166" s="71">
        <v>0.5</v>
      </c>
      <c r="E2166" s="71">
        <v>2.5</v>
      </c>
      <c r="F2166" s="172">
        <f>vlookup(VLOOKUP(A2166,'Meal Plan Combinations'!A$5:E$17,2,false),indirect(I$1),2,false)*B2166+vlookup(VLOOKUP(A2166,'Meal Plan Combinations'!A$5:E$17,3,false),indirect(I$1),2,false)*C2166+vlookup(VLOOKUP(A2166,'Meal Plan Combinations'!A$5:E$17,4,false),indirect(I$1),2,false)*D2166+vlookup(VLOOKUP(A2166,'Meal Plan Combinations'!A$5:E$17,5,false),indirect(I$1),2,false)*E2166</f>
        <v>1867.4225</v>
      </c>
      <c r="G2166" s="173">
        <f>abs(Generate!H$5-F2166)</f>
        <v>1202.5775</v>
      </c>
    </row>
    <row r="2167">
      <c r="A2167" s="71" t="s">
        <v>64</v>
      </c>
      <c r="B2167" s="71">
        <v>2.5</v>
      </c>
      <c r="C2167" s="71">
        <v>0.5</v>
      </c>
      <c r="D2167" s="71">
        <v>0.5</v>
      </c>
      <c r="E2167" s="71">
        <v>3.0</v>
      </c>
      <c r="F2167" s="172">
        <f>vlookup(VLOOKUP(A2167,'Meal Plan Combinations'!A$5:E$17,2,false),indirect(I$1),2,false)*B2167+vlookup(VLOOKUP(A2167,'Meal Plan Combinations'!A$5:E$17,3,false),indirect(I$1),2,false)*C2167+vlookup(VLOOKUP(A2167,'Meal Plan Combinations'!A$5:E$17,4,false),indirect(I$1),2,false)*D2167+vlookup(VLOOKUP(A2167,'Meal Plan Combinations'!A$5:E$17,5,false),indirect(I$1),2,false)*E2167</f>
        <v>2001.2025</v>
      </c>
      <c r="G2167" s="173">
        <f>abs(Generate!H$5-F2167)</f>
        <v>1068.7975</v>
      </c>
    </row>
    <row r="2168">
      <c r="A2168" s="71" t="s">
        <v>64</v>
      </c>
      <c r="B2168" s="71">
        <v>2.5</v>
      </c>
      <c r="C2168" s="71">
        <v>0.5</v>
      </c>
      <c r="D2168" s="71">
        <v>1.0</v>
      </c>
      <c r="E2168" s="71">
        <v>0.5</v>
      </c>
      <c r="F2168" s="172">
        <f>vlookup(VLOOKUP(A2168,'Meal Plan Combinations'!A$5:E$17,2,false),indirect(I$1),2,false)*B2168+vlookup(VLOOKUP(A2168,'Meal Plan Combinations'!A$5:E$17,3,false),indirect(I$1),2,false)*C2168+vlookup(VLOOKUP(A2168,'Meal Plan Combinations'!A$5:E$17,4,false),indirect(I$1),2,false)*D2168+vlookup(VLOOKUP(A2168,'Meal Plan Combinations'!A$5:E$17,5,false),indirect(I$1),2,false)*E2168</f>
        <v>1555.1475</v>
      </c>
      <c r="G2168" s="173">
        <f>abs(Generate!H$5-F2168)</f>
        <v>1514.8525</v>
      </c>
    </row>
    <row r="2169">
      <c r="A2169" s="71" t="s">
        <v>64</v>
      </c>
      <c r="B2169" s="71">
        <v>2.5</v>
      </c>
      <c r="C2169" s="71">
        <v>0.5</v>
      </c>
      <c r="D2169" s="71">
        <v>1.0</v>
      </c>
      <c r="E2169" s="71">
        <v>1.0</v>
      </c>
      <c r="F2169" s="172">
        <f>vlookup(VLOOKUP(A2169,'Meal Plan Combinations'!A$5:E$17,2,false),indirect(I$1),2,false)*B2169+vlookup(VLOOKUP(A2169,'Meal Plan Combinations'!A$5:E$17,3,false),indirect(I$1),2,false)*C2169+vlookup(VLOOKUP(A2169,'Meal Plan Combinations'!A$5:E$17,4,false),indirect(I$1),2,false)*D2169+vlookup(VLOOKUP(A2169,'Meal Plan Combinations'!A$5:E$17,5,false),indirect(I$1),2,false)*E2169</f>
        <v>1688.9275</v>
      </c>
      <c r="G2169" s="173">
        <f>abs(Generate!H$5-F2169)</f>
        <v>1381.0725</v>
      </c>
    </row>
    <row r="2170">
      <c r="A2170" s="71" t="s">
        <v>64</v>
      </c>
      <c r="B2170" s="71">
        <v>2.5</v>
      </c>
      <c r="C2170" s="71">
        <v>0.5</v>
      </c>
      <c r="D2170" s="71">
        <v>1.0</v>
      </c>
      <c r="E2170" s="71">
        <v>1.5</v>
      </c>
      <c r="F2170" s="172">
        <f>vlookup(VLOOKUP(A2170,'Meal Plan Combinations'!A$5:E$17,2,false),indirect(I$1),2,false)*B2170+vlookup(VLOOKUP(A2170,'Meal Plan Combinations'!A$5:E$17,3,false),indirect(I$1),2,false)*C2170+vlookup(VLOOKUP(A2170,'Meal Plan Combinations'!A$5:E$17,4,false),indirect(I$1),2,false)*D2170+vlookup(VLOOKUP(A2170,'Meal Plan Combinations'!A$5:E$17,5,false),indirect(I$1),2,false)*E2170</f>
        <v>1822.7075</v>
      </c>
      <c r="G2170" s="173">
        <f>abs(Generate!H$5-F2170)</f>
        <v>1247.2925</v>
      </c>
    </row>
    <row r="2171">
      <c r="A2171" s="71" t="s">
        <v>64</v>
      </c>
      <c r="B2171" s="71">
        <v>2.5</v>
      </c>
      <c r="C2171" s="71">
        <v>0.5</v>
      </c>
      <c r="D2171" s="71">
        <v>1.0</v>
      </c>
      <c r="E2171" s="71">
        <v>2.0</v>
      </c>
      <c r="F2171" s="172">
        <f>vlookup(VLOOKUP(A2171,'Meal Plan Combinations'!A$5:E$17,2,false),indirect(I$1),2,false)*B2171+vlookup(VLOOKUP(A2171,'Meal Plan Combinations'!A$5:E$17,3,false),indirect(I$1),2,false)*C2171+vlookup(VLOOKUP(A2171,'Meal Plan Combinations'!A$5:E$17,4,false),indirect(I$1),2,false)*D2171+vlookup(VLOOKUP(A2171,'Meal Plan Combinations'!A$5:E$17,5,false),indirect(I$1),2,false)*E2171</f>
        <v>1956.4875</v>
      </c>
      <c r="G2171" s="173">
        <f>abs(Generate!H$5-F2171)</f>
        <v>1113.5125</v>
      </c>
    </row>
    <row r="2172">
      <c r="A2172" s="71" t="s">
        <v>64</v>
      </c>
      <c r="B2172" s="71">
        <v>2.5</v>
      </c>
      <c r="C2172" s="71">
        <v>0.5</v>
      </c>
      <c r="D2172" s="71">
        <v>1.0</v>
      </c>
      <c r="E2172" s="71">
        <v>2.5</v>
      </c>
      <c r="F2172" s="172">
        <f>vlookup(VLOOKUP(A2172,'Meal Plan Combinations'!A$5:E$17,2,false),indirect(I$1),2,false)*B2172+vlookup(VLOOKUP(A2172,'Meal Plan Combinations'!A$5:E$17,3,false),indirect(I$1),2,false)*C2172+vlookup(VLOOKUP(A2172,'Meal Plan Combinations'!A$5:E$17,4,false),indirect(I$1),2,false)*D2172+vlookup(VLOOKUP(A2172,'Meal Plan Combinations'!A$5:E$17,5,false),indirect(I$1),2,false)*E2172</f>
        <v>2090.2675</v>
      </c>
      <c r="G2172" s="173">
        <f>abs(Generate!H$5-F2172)</f>
        <v>979.7325</v>
      </c>
    </row>
    <row r="2173">
      <c r="A2173" s="71" t="s">
        <v>64</v>
      </c>
      <c r="B2173" s="71">
        <v>2.5</v>
      </c>
      <c r="C2173" s="71">
        <v>0.5</v>
      </c>
      <c r="D2173" s="71">
        <v>1.0</v>
      </c>
      <c r="E2173" s="71">
        <v>3.0</v>
      </c>
      <c r="F2173" s="172">
        <f>vlookup(VLOOKUP(A2173,'Meal Plan Combinations'!A$5:E$17,2,false),indirect(I$1),2,false)*B2173+vlookup(VLOOKUP(A2173,'Meal Plan Combinations'!A$5:E$17,3,false),indirect(I$1),2,false)*C2173+vlookup(VLOOKUP(A2173,'Meal Plan Combinations'!A$5:E$17,4,false),indirect(I$1),2,false)*D2173+vlookup(VLOOKUP(A2173,'Meal Plan Combinations'!A$5:E$17,5,false),indirect(I$1),2,false)*E2173</f>
        <v>2224.0475</v>
      </c>
      <c r="G2173" s="173">
        <f>abs(Generate!H$5-F2173)</f>
        <v>845.9525</v>
      </c>
    </row>
    <row r="2174">
      <c r="A2174" s="71" t="s">
        <v>64</v>
      </c>
      <c r="B2174" s="71">
        <v>2.5</v>
      </c>
      <c r="C2174" s="71">
        <v>0.5</v>
      </c>
      <c r="D2174" s="71">
        <v>1.5</v>
      </c>
      <c r="E2174" s="71">
        <v>0.5</v>
      </c>
      <c r="F2174" s="172">
        <f>vlookup(VLOOKUP(A2174,'Meal Plan Combinations'!A$5:E$17,2,false),indirect(I$1),2,false)*B2174+vlookup(VLOOKUP(A2174,'Meal Plan Combinations'!A$5:E$17,3,false),indirect(I$1),2,false)*C2174+vlookup(VLOOKUP(A2174,'Meal Plan Combinations'!A$5:E$17,4,false),indirect(I$1),2,false)*D2174+vlookup(VLOOKUP(A2174,'Meal Plan Combinations'!A$5:E$17,5,false),indirect(I$1),2,false)*E2174</f>
        <v>1777.9925</v>
      </c>
      <c r="G2174" s="173">
        <f>abs(Generate!H$5-F2174)</f>
        <v>1292.0075</v>
      </c>
    </row>
    <row r="2175">
      <c r="A2175" s="71" t="s">
        <v>64</v>
      </c>
      <c r="B2175" s="71">
        <v>2.5</v>
      </c>
      <c r="C2175" s="71">
        <v>0.5</v>
      </c>
      <c r="D2175" s="71">
        <v>1.5</v>
      </c>
      <c r="E2175" s="71">
        <v>1.0</v>
      </c>
      <c r="F2175" s="172">
        <f>vlookup(VLOOKUP(A2175,'Meal Plan Combinations'!A$5:E$17,2,false),indirect(I$1),2,false)*B2175+vlookup(VLOOKUP(A2175,'Meal Plan Combinations'!A$5:E$17,3,false),indirect(I$1),2,false)*C2175+vlookup(VLOOKUP(A2175,'Meal Plan Combinations'!A$5:E$17,4,false),indirect(I$1),2,false)*D2175+vlookup(VLOOKUP(A2175,'Meal Plan Combinations'!A$5:E$17,5,false),indirect(I$1),2,false)*E2175</f>
        <v>1911.7725</v>
      </c>
      <c r="G2175" s="173">
        <f>abs(Generate!H$5-F2175)</f>
        <v>1158.2275</v>
      </c>
    </row>
    <row r="2176">
      <c r="A2176" s="71" t="s">
        <v>64</v>
      </c>
      <c r="B2176" s="71">
        <v>2.5</v>
      </c>
      <c r="C2176" s="71">
        <v>0.5</v>
      </c>
      <c r="D2176" s="71">
        <v>1.5</v>
      </c>
      <c r="E2176" s="71">
        <v>1.5</v>
      </c>
      <c r="F2176" s="172">
        <f>vlookup(VLOOKUP(A2176,'Meal Plan Combinations'!A$5:E$17,2,false),indirect(I$1),2,false)*B2176+vlookup(VLOOKUP(A2176,'Meal Plan Combinations'!A$5:E$17,3,false),indirect(I$1),2,false)*C2176+vlookup(VLOOKUP(A2176,'Meal Plan Combinations'!A$5:E$17,4,false),indirect(I$1),2,false)*D2176+vlookup(VLOOKUP(A2176,'Meal Plan Combinations'!A$5:E$17,5,false),indirect(I$1),2,false)*E2176</f>
        <v>2045.5525</v>
      </c>
      <c r="G2176" s="173">
        <f>abs(Generate!H$5-F2176)</f>
        <v>1024.4475</v>
      </c>
    </row>
    <row r="2177">
      <c r="A2177" s="71" t="s">
        <v>64</v>
      </c>
      <c r="B2177" s="71">
        <v>2.5</v>
      </c>
      <c r="C2177" s="71">
        <v>0.5</v>
      </c>
      <c r="D2177" s="71">
        <v>1.5</v>
      </c>
      <c r="E2177" s="71">
        <v>2.0</v>
      </c>
      <c r="F2177" s="172">
        <f>vlookup(VLOOKUP(A2177,'Meal Plan Combinations'!A$5:E$17,2,false),indirect(I$1),2,false)*B2177+vlookup(VLOOKUP(A2177,'Meal Plan Combinations'!A$5:E$17,3,false),indirect(I$1),2,false)*C2177+vlookup(VLOOKUP(A2177,'Meal Plan Combinations'!A$5:E$17,4,false),indirect(I$1),2,false)*D2177+vlookup(VLOOKUP(A2177,'Meal Plan Combinations'!A$5:E$17,5,false),indirect(I$1),2,false)*E2177</f>
        <v>2179.3325</v>
      </c>
      <c r="G2177" s="173">
        <f>abs(Generate!H$5-F2177)</f>
        <v>890.6675</v>
      </c>
    </row>
    <row r="2178">
      <c r="A2178" s="71" t="s">
        <v>64</v>
      </c>
      <c r="B2178" s="71">
        <v>2.5</v>
      </c>
      <c r="C2178" s="71">
        <v>0.5</v>
      </c>
      <c r="D2178" s="71">
        <v>1.5</v>
      </c>
      <c r="E2178" s="71">
        <v>2.5</v>
      </c>
      <c r="F2178" s="172">
        <f>vlookup(VLOOKUP(A2178,'Meal Plan Combinations'!A$5:E$17,2,false),indirect(I$1),2,false)*B2178+vlookup(VLOOKUP(A2178,'Meal Plan Combinations'!A$5:E$17,3,false),indirect(I$1),2,false)*C2178+vlookup(VLOOKUP(A2178,'Meal Plan Combinations'!A$5:E$17,4,false),indirect(I$1),2,false)*D2178+vlookup(VLOOKUP(A2178,'Meal Plan Combinations'!A$5:E$17,5,false),indirect(I$1),2,false)*E2178</f>
        <v>2313.1125</v>
      </c>
      <c r="G2178" s="173">
        <f>abs(Generate!H$5-F2178)</f>
        <v>756.8875</v>
      </c>
    </row>
    <row r="2179">
      <c r="A2179" s="71" t="s">
        <v>64</v>
      </c>
      <c r="B2179" s="71">
        <v>2.5</v>
      </c>
      <c r="C2179" s="71">
        <v>0.5</v>
      </c>
      <c r="D2179" s="71">
        <v>1.5</v>
      </c>
      <c r="E2179" s="71">
        <v>3.0</v>
      </c>
      <c r="F2179" s="172">
        <f>vlookup(VLOOKUP(A2179,'Meal Plan Combinations'!A$5:E$17,2,false),indirect(I$1),2,false)*B2179+vlookup(VLOOKUP(A2179,'Meal Plan Combinations'!A$5:E$17,3,false),indirect(I$1),2,false)*C2179+vlookup(VLOOKUP(A2179,'Meal Plan Combinations'!A$5:E$17,4,false),indirect(I$1),2,false)*D2179+vlookup(VLOOKUP(A2179,'Meal Plan Combinations'!A$5:E$17,5,false),indirect(I$1),2,false)*E2179</f>
        <v>2446.8925</v>
      </c>
      <c r="G2179" s="173">
        <f>abs(Generate!H$5-F2179)</f>
        <v>623.1075</v>
      </c>
    </row>
    <row r="2180">
      <c r="A2180" s="71" t="s">
        <v>64</v>
      </c>
      <c r="B2180" s="71">
        <v>2.5</v>
      </c>
      <c r="C2180" s="71">
        <v>0.5</v>
      </c>
      <c r="D2180" s="71">
        <v>2.0</v>
      </c>
      <c r="E2180" s="71">
        <v>0.5</v>
      </c>
      <c r="F2180" s="172">
        <f>vlookup(VLOOKUP(A2180,'Meal Plan Combinations'!A$5:E$17,2,false),indirect(I$1),2,false)*B2180+vlookup(VLOOKUP(A2180,'Meal Plan Combinations'!A$5:E$17,3,false),indirect(I$1),2,false)*C2180+vlookup(VLOOKUP(A2180,'Meal Plan Combinations'!A$5:E$17,4,false),indirect(I$1),2,false)*D2180+vlookup(VLOOKUP(A2180,'Meal Plan Combinations'!A$5:E$17,5,false),indirect(I$1),2,false)*E2180</f>
        <v>2000.8375</v>
      </c>
      <c r="G2180" s="173">
        <f>abs(Generate!H$5-F2180)</f>
        <v>1069.1625</v>
      </c>
    </row>
    <row r="2181">
      <c r="A2181" s="71" t="s">
        <v>64</v>
      </c>
      <c r="B2181" s="71">
        <v>2.5</v>
      </c>
      <c r="C2181" s="71">
        <v>0.5</v>
      </c>
      <c r="D2181" s="71">
        <v>2.0</v>
      </c>
      <c r="E2181" s="71">
        <v>1.0</v>
      </c>
      <c r="F2181" s="172">
        <f>vlookup(VLOOKUP(A2181,'Meal Plan Combinations'!A$5:E$17,2,false),indirect(I$1),2,false)*B2181+vlookup(VLOOKUP(A2181,'Meal Plan Combinations'!A$5:E$17,3,false),indirect(I$1),2,false)*C2181+vlookup(VLOOKUP(A2181,'Meal Plan Combinations'!A$5:E$17,4,false),indirect(I$1),2,false)*D2181+vlookup(VLOOKUP(A2181,'Meal Plan Combinations'!A$5:E$17,5,false),indirect(I$1),2,false)*E2181</f>
        <v>2134.6175</v>
      </c>
      <c r="G2181" s="173">
        <f>abs(Generate!H$5-F2181)</f>
        <v>935.3825</v>
      </c>
    </row>
    <row r="2182">
      <c r="A2182" s="71" t="s">
        <v>64</v>
      </c>
      <c r="B2182" s="71">
        <v>2.5</v>
      </c>
      <c r="C2182" s="71">
        <v>0.5</v>
      </c>
      <c r="D2182" s="71">
        <v>2.0</v>
      </c>
      <c r="E2182" s="71">
        <v>1.5</v>
      </c>
      <c r="F2182" s="172">
        <f>vlookup(VLOOKUP(A2182,'Meal Plan Combinations'!A$5:E$17,2,false),indirect(I$1),2,false)*B2182+vlookup(VLOOKUP(A2182,'Meal Plan Combinations'!A$5:E$17,3,false),indirect(I$1),2,false)*C2182+vlookup(VLOOKUP(A2182,'Meal Plan Combinations'!A$5:E$17,4,false),indirect(I$1),2,false)*D2182+vlookup(VLOOKUP(A2182,'Meal Plan Combinations'!A$5:E$17,5,false),indirect(I$1),2,false)*E2182</f>
        <v>2268.3975</v>
      </c>
      <c r="G2182" s="173">
        <f>abs(Generate!H$5-F2182)</f>
        <v>801.6025</v>
      </c>
    </row>
    <row r="2183">
      <c r="A2183" s="71" t="s">
        <v>64</v>
      </c>
      <c r="B2183" s="71">
        <v>2.5</v>
      </c>
      <c r="C2183" s="71">
        <v>0.5</v>
      </c>
      <c r="D2183" s="71">
        <v>2.0</v>
      </c>
      <c r="E2183" s="71">
        <v>2.0</v>
      </c>
      <c r="F2183" s="172">
        <f>vlookup(VLOOKUP(A2183,'Meal Plan Combinations'!A$5:E$17,2,false),indirect(I$1),2,false)*B2183+vlookup(VLOOKUP(A2183,'Meal Plan Combinations'!A$5:E$17,3,false),indirect(I$1),2,false)*C2183+vlookup(VLOOKUP(A2183,'Meal Plan Combinations'!A$5:E$17,4,false),indirect(I$1),2,false)*D2183+vlookup(VLOOKUP(A2183,'Meal Plan Combinations'!A$5:E$17,5,false),indirect(I$1),2,false)*E2183</f>
        <v>2402.1775</v>
      </c>
      <c r="G2183" s="173">
        <f>abs(Generate!H$5-F2183)</f>
        <v>667.8225</v>
      </c>
    </row>
    <row r="2184">
      <c r="A2184" s="71" t="s">
        <v>64</v>
      </c>
      <c r="B2184" s="71">
        <v>2.5</v>
      </c>
      <c r="C2184" s="71">
        <v>0.5</v>
      </c>
      <c r="D2184" s="71">
        <v>2.0</v>
      </c>
      <c r="E2184" s="71">
        <v>2.5</v>
      </c>
      <c r="F2184" s="172">
        <f>vlookup(VLOOKUP(A2184,'Meal Plan Combinations'!A$5:E$17,2,false),indirect(I$1),2,false)*B2184+vlookup(VLOOKUP(A2184,'Meal Plan Combinations'!A$5:E$17,3,false),indirect(I$1),2,false)*C2184+vlookup(VLOOKUP(A2184,'Meal Plan Combinations'!A$5:E$17,4,false),indirect(I$1),2,false)*D2184+vlookup(VLOOKUP(A2184,'Meal Plan Combinations'!A$5:E$17,5,false),indirect(I$1),2,false)*E2184</f>
        <v>2535.9575</v>
      </c>
      <c r="G2184" s="173">
        <f>abs(Generate!H$5-F2184)</f>
        <v>534.0425</v>
      </c>
    </row>
    <row r="2185">
      <c r="A2185" s="71" t="s">
        <v>64</v>
      </c>
      <c r="B2185" s="71">
        <v>2.5</v>
      </c>
      <c r="C2185" s="71">
        <v>0.5</v>
      </c>
      <c r="D2185" s="71">
        <v>2.0</v>
      </c>
      <c r="E2185" s="71">
        <v>3.0</v>
      </c>
      <c r="F2185" s="172">
        <f>vlookup(VLOOKUP(A2185,'Meal Plan Combinations'!A$5:E$17,2,false),indirect(I$1),2,false)*B2185+vlookup(VLOOKUP(A2185,'Meal Plan Combinations'!A$5:E$17,3,false),indirect(I$1),2,false)*C2185+vlookup(VLOOKUP(A2185,'Meal Plan Combinations'!A$5:E$17,4,false),indirect(I$1),2,false)*D2185+vlookup(VLOOKUP(A2185,'Meal Plan Combinations'!A$5:E$17,5,false),indirect(I$1),2,false)*E2185</f>
        <v>2669.7375</v>
      </c>
      <c r="G2185" s="173">
        <f>abs(Generate!H$5-F2185)</f>
        <v>400.2625</v>
      </c>
    </row>
    <row r="2186">
      <c r="A2186" s="71" t="s">
        <v>64</v>
      </c>
      <c r="B2186" s="71">
        <v>2.5</v>
      </c>
      <c r="C2186" s="71">
        <v>0.5</v>
      </c>
      <c r="D2186" s="71">
        <v>2.5</v>
      </c>
      <c r="E2186" s="71">
        <v>0.5</v>
      </c>
      <c r="F2186" s="172">
        <f>vlookup(VLOOKUP(A2186,'Meal Plan Combinations'!A$5:E$17,2,false),indirect(I$1),2,false)*B2186+vlookup(VLOOKUP(A2186,'Meal Plan Combinations'!A$5:E$17,3,false),indirect(I$1),2,false)*C2186+vlookup(VLOOKUP(A2186,'Meal Plan Combinations'!A$5:E$17,4,false),indirect(I$1),2,false)*D2186+vlookup(VLOOKUP(A2186,'Meal Plan Combinations'!A$5:E$17,5,false),indirect(I$1),2,false)*E2186</f>
        <v>2223.6825</v>
      </c>
      <c r="G2186" s="173">
        <f>abs(Generate!H$5-F2186)</f>
        <v>846.3175</v>
      </c>
    </row>
    <row r="2187">
      <c r="A2187" s="71" t="s">
        <v>64</v>
      </c>
      <c r="B2187" s="71">
        <v>2.5</v>
      </c>
      <c r="C2187" s="71">
        <v>0.5</v>
      </c>
      <c r="D2187" s="71">
        <v>2.5</v>
      </c>
      <c r="E2187" s="71">
        <v>1.0</v>
      </c>
      <c r="F2187" s="172">
        <f>vlookup(VLOOKUP(A2187,'Meal Plan Combinations'!A$5:E$17,2,false),indirect(I$1),2,false)*B2187+vlookup(VLOOKUP(A2187,'Meal Plan Combinations'!A$5:E$17,3,false),indirect(I$1),2,false)*C2187+vlookup(VLOOKUP(A2187,'Meal Plan Combinations'!A$5:E$17,4,false),indirect(I$1),2,false)*D2187+vlookup(VLOOKUP(A2187,'Meal Plan Combinations'!A$5:E$17,5,false),indirect(I$1),2,false)*E2187</f>
        <v>2357.4625</v>
      </c>
      <c r="G2187" s="173">
        <f>abs(Generate!H$5-F2187)</f>
        <v>712.5375</v>
      </c>
    </row>
    <row r="2188">
      <c r="A2188" s="71" t="s">
        <v>64</v>
      </c>
      <c r="B2188" s="71">
        <v>2.5</v>
      </c>
      <c r="C2188" s="71">
        <v>0.5</v>
      </c>
      <c r="D2188" s="71">
        <v>2.5</v>
      </c>
      <c r="E2188" s="71">
        <v>1.5</v>
      </c>
      <c r="F2188" s="172">
        <f>vlookup(VLOOKUP(A2188,'Meal Plan Combinations'!A$5:E$17,2,false),indirect(I$1),2,false)*B2188+vlookup(VLOOKUP(A2188,'Meal Plan Combinations'!A$5:E$17,3,false),indirect(I$1),2,false)*C2188+vlookup(VLOOKUP(A2188,'Meal Plan Combinations'!A$5:E$17,4,false),indirect(I$1),2,false)*D2188+vlookup(VLOOKUP(A2188,'Meal Plan Combinations'!A$5:E$17,5,false),indirect(I$1),2,false)*E2188</f>
        <v>2491.2425</v>
      </c>
      <c r="G2188" s="173">
        <f>abs(Generate!H$5-F2188)</f>
        <v>578.7575</v>
      </c>
    </row>
    <row r="2189">
      <c r="A2189" s="71" t="s">
        <v>64</v>
      </c>
      <c r="B2189" s="71">
        <v>2.5</v>
      </c>
      <c r="C2189" s="71">
        <v>0.5</v>
      </c>
      <c r="D2189" s="71">
        <v>2.5</v>
      </c>
      <c r="E2189" s="71">
        <v>2.0</v>
      </c>
      <c r="F2189" s="172">
        <f>vlookup(VLOOKUP(A2189,'Meal Plan Combinations'!A$5:E$17,2,false),indirect(I$1),2,false)*B2189+vlookup(VLOOKUP(A2189,'Meal Plan Combinations'!A$5:E$17,3,false),indirect(I$1),2,false)*C2189+vlookup(VLOOKUP(A2189,'Meal Plan Combinations'!A$5:E$17,4,false),indirect(I$1),2,false)*D2189+vlookup(VLOOKUP(A2189,'Meal Plan Combinations'!A$5:E$17,5,false),indirect(I$1),2,false)*E2189</f>
        <v>2625.0225</v>
      </c>
      <c r="G2189" s="173">
        <f>abs(Generate!H$5-F2189)</f>
        <v>444.9775</v>
      </c>
    </row>
    <row r="2190">
      <c r="A2190" s="71" t="s">
        <v>64</v>
      </c>
      <c r="B2190" s="71">
        <v>2.5</v>
      </c>
      <c r="C2190" s="71">
        <v>0.5</v>
      </c>
      <c r="D2190" s="71">
        <v>2.5</v>
      </c>
      <c r="E2190" s="71">
        <v>2.5</v>
      </c>
      <c r="F2190" s="172">
        <f>vlookup(VLOOKUP(A2190,'Meal Plan Combinations'!A$5:E$17,2,false),indirect(I$1),2,false)*B2190+vlookup(VLOOKUP(A2190,'Meal Plan Combinations'!A$5:E$17,3,false),indirect(I$1),2,false)*C2190+vlookup(VLOOKUP(A2190,'Meal Plan Combinations'!A$5:E$17,4,false),indirect(I$1),2,false)*D2190+vlookup(VLOOKUP(A2190,'Meal Plan Combinations'!A$5:E$17,5,false),indirect(I$1),2,false)*E2190</f>
        <v>2758.8025</v>
      </c>
      <c r="G2190" s="173">
        <f>abs(Generate!H$5-F2190)</f>
        <v>311.1975</v>
      </c>
    </row>
    <row r="2191">
      <c r="A2191" s="71" t="s">
        <v>64</v>
      </c>
      <c r="B2191" s="71">
        <v>2.5</v>
      </c>
      <c r="C2191" s="71">
        <v>0.5</v>
      </c>
      <c r="D2191" s="71">
        <v>2.5</v>
      </c>
      <c r="E2191" s="71">
        <v>3.0</v>
      </c>
      <c r="F2191" s="172">
        <f>vlookup(VLOOKUP(A2191,'Meal Plan Combinations'!A$5:E$17,2,false),indirect(I$1),2,false)*B2191+vlookup(VLOOKUP(A2191,'Meal Plan Combinations'!A$5:E$17,3,false),indirect(I$1),2,false)*C2191+vlookup(VLOOKUP(A2191,'Meal Plan Combinations'!A$5:E$17,4,false),indirect(I$1),2,false)*D2191+vlookup(VLOOKUP(A2191,'Meal Plan Combinations'!A$5:E$17,5,false),indirect(I$1),2,false)*E2191</f>
        <v>2892.5825</v>
      </c>
      <c r="G2191" s="173">
        <f>abs(Generate!H$5-F2191)</f>
        <v>177.4175</v>
      </c>
    </row>
    <row r="2192">
      <c r="A2192" s="71" t="s">
        <v>64</v>
      </c>
      <c r="B2192" s="71">
        <v>2.5</v>
      </c>
      <c r="C2192" s="71">
        <v>0.5</v>
      </c>
      <c r="D2192" s="71">
        <v>3.0</v>
      </c>
      <c r="E2192" s="71">
        <v>0.5</v>
      </c>
      <c r="F2192" s="172">
        <f>vlookup(VLOOKUP(A2192,'Meal Plan Combinations'!A$5:E$17,2,false),indirect(I$1),2,false)*B2192+vlookup(VLOOKUP(A2192,'Meal Plan Combinations'!A$5:E$17,3,false),indirect(I$1),2,false)*C2192+vlookup(VLOOKUP(A2192,'Meal Plan Combinations'!A$5:E$17,4,false),indirect(I$1),2,false)*D2192+vlookup(VLOOKUP(A2192,'Meal Plan Combinations'!A$5:E$17,5,false),indirect(I$1),2,false)*E2192</f>
        <v>2446.5275</v>
      </c>
      <c r="G2192" s="173">
        <f>abs(Generate!H$5-F2192)</f>
        <v>623.4725</v>
      </c>
    </row>
    <row r="2193">
      <c r="A2193" s="71" t="s">
        <v>64</v>
      </c>
      <c r="B2193" s="71">
        <v>2.5</v>
      </c>
      <c r="C2193" s="71">
        <v>0.5</v>
      </c>
      <c r="D2193" s="71">
        <v>3.0</v>
      </c>
      <c r="E2193" s="71">
        <v>1.0</v>
      </c>
      <c r="F2193" s="172">
        <f>vlookup(VLOOKUP(A2193,'Meal Plan Combinations'!A$5:E$17,2,false),indirect(I$1),2,false)*B2193+vlookup(VLOOKUP(A2193,'Meal Plan Combinations'!A$5:E$17,3,false),indirect(I$1),2,false)*C2193+vlookup(VLOOKUP(A2193,'Meal Plan Combinations'!A$5:E$17,4,false),indirect(I$1),2,false)*D2193+vlookup(VLOOKUP(A2193,'Meal Plan Combinations'!A$5:E$17,5,false),indirect(I$1),2,false)*E2193</f>
        <v>2580.3075</v>
      </c>
      <c r="G2193" s="173">
        <f>abs(Generate!H$5-F2193)</f>
        <v>489.6925</v>
      </c>
    </row>
    <row r="2194">
      <c r="A2194" s="71" t="s">
        <v>64</v>
      </c>
      <c r="B2194" s="71">
        <v>2.5</v>
      </c>
      <c r="C2194" s="71">
        <v>0.5</v>
      </c>
      <c r="D2194" s="71">
        <v>3.0</v>
      </c>
      <c r="E2194" s="71">
        <v>1.5</v>
      </c>
      <c r="F2194" s="172">
        <f>vlookup(VLOOKUP(A2194,'Meal Plan Combinations'!A$5:E$17,2,false),indirect(I$1),2,false)*B2194+vlookup(VLOOKUP(A2194,'Meal Plan Combinations'!A$5:E$17,3,false),indirect(I$1),2,false)*C2194+vlookup(VLOOKUP(A2194,'Meal Plan Combinations'!A$5:E$17,4,false),indirect(I$1),2,false)*D2194+vlookup(VLOOKUP(A2194,'Meal Plan Combinations'!A$5:E$17,5,false),indirect(I$1),2,false)*E2194</f>
        <v>2714.0875</v>
      </c>
      <c r="G2194" s="173">
        <f>abs(Generate!H$5-F2194)</f>
        <v>355.9125</v>
      </c>
    </row>
    <row r="2195">
      <c r="A2195" s="71" t="s">
        <v>64</v>
      </c>
      <c r="B2195" s="71">
        <v>2.5</v>
      </c>
      <c r="C2195" s="71">
        <v>0.5</v>
      </c>
      <c r="D2195" s="71">
        <v>3.0</v>
      </c>
      <c r="E2195" s="71">
        <v>2.0</v>
      </c>
      <c r="F2195" s="172">
        <f>vlookup(VLOOKUP(A2195,'Meal Plan Combinations'!A$5:E$17,2,false),indirect(I$1),2,false)*B2195+vlookup(VLOOKUP(A2195,'Meal Plan Combinations'!A$5:E$17,3,false),indirect(I$1),2,false)*C2195+vlookup(VLOOKUP(A2195,'Meal Plan Combinations'!A$5:E$17,4,false),indirect(I$1),2,false)*D2195+vlookup(VLOOKUP(A2195,'Meal Plan Combinations'!A$5:E$17,5,false),indirect(I$1),2,false)*E2195</f>
        <v>2847.8675</v>
      </c>
      <c r="G2195" s="173">
        <f>abs(Generate!H$5-F2195)</f>
        <v>222.1325</v>
      </c>
    </row>
    <row r="2196">
      <c r="A2196" s="71" t="s">
        <v>64</v>
      </c>
      <c r="B2196" s="71">
        <v>2.5</v>
      </c>
      <c r="C2196" s="71">
        <v>0.5</v>
      </c>
      <c r="D2196" s="71">
        <v>3.0</v>
      </c>
      <c r="E2196" s="71">
        <v>2.5</v>
      </c>
      <c r="F2196" s="172">
        <f>vlookup(VLOOKUP(A2196,'Meal Plan Combinations'!A$5:E$17,2,false),indirect(I$1),2,false)*B2196+vlookup(VLOOKUP(A2196,'Meal Plan Combinations'!A$5:E$17,3,false),indirect(I$1),2,false)*C2196+vlookup(VLOOKUP(A2196,'Meal Plan Combinations'!A$5:E$17,4,false),indirect(I$1),2,false)*D2196+vlookup(VLOOKUP(A2196,'Meal Plan Combinations'!A$5:E$17,5,false),indirect(I$1),2,false)*E2196</f>
        <v>2981.6475</v>
      </c>
      <c r="G2196" s="173">
        <f>abs(Generate!H$5-F2196)</f>
        <v>88.3525</v>
      </c>
    </row>
    <row r="2197">
      <c r="A2197" s="71" t="s">
        <v>64</v>
      </c>
      <c r="B2197" s="71">
        <v>2.5</v>
      </c>
      <c r="C2197" s="71">
        <v>0.5</v>
      </c>
      <c r="D2197" s="71">
        <v>3.0</v>
      </c>
      <c r="E2197" s="71">
        <v>3.0</v>
      </c>
      <c r="F2197" s="172">
        <f>vlookup(VLOOKUP(A2197,'Meal Plan Combinations'!A$5:E$17,2,false),indirect(I$1),2,false)*B2197+vlookup(VLOOKUP(A2197,'Meal Plan Combinations'!A$5:E$17,3,false),indirect(I$1),2,false)*C2197+vlookup(VLOOKUP(A2197,'Meal Plan Combinations'!A$5:E$17,4,false),indirect(I$1),2,false)*D2197+vlookup(VLOOKUP(A2197,'Meal Plan Combinations'!A$5:E$17,5,false),indirect(I$1),2,false)*E2197</f>
        <v>3115.4275</v>
      </c>
      <c r="G2197" s="173">
        <f>abs(Generate!H$5-F2197)</f>
        <v>45.4275</v>
      </c>
    </row>
    <row r="2198">
      <c r="A2198" s="71" t="s">
        <v>64</v>
      </c>
      <c r="B2198" s="71">
        <v>2.5</v>
      </c>
      <c r="C2198" s="71">
        <v>1.0</v>
      </c>
      <c r="D2198" s="71">
        <v>0.5</v>
      </c>
      <c r="E2198" s="71">
        <v>0.5</v>
      </c>
      <c r="F2198" s="172">
        <f>vlookup(VLOOKUP(A2198,'Meal Plan Combinations'!A$5:E$17,2,false),indirect(I$1),2,false)*B2198+vlookup(VLOOKUP(A2198,'Meal Plan Combinations'!A$5:E$17,3,false),indirect(I$1),2,false)*C2198+vlookup(VLOOKUP(A2198,'Meal Plan Combinations'!A$5:E$17,4,false),indirect(I$1),2,false)*D2198+vlookup(VLOOKUP(A2198,'Meal Plan Combinations'!A$5:E$17,5,false),indirect(I$1),2,false)*E2198</f>
        <v>1584.9075</v>
      </c>
      <c r="G2198" s="173">
        <f>abs(Generate!H$5-F2198)</f>
        <v>1485.0925</v>
      </c>
    </row>
    <row r="2199">
      <c r="A2199" s="71" t="s">
        <v>64</v>
      </c>
      <c r="B2199" s="71">
        <v>2.5</v>
      </c>
      <c r="C2199" s="71">
        <v>1.0</v>
      </c>
      <c r="D2199" s="71">
        <v>0.5</v>
      </c>
      <c r="E2199" s="71">
        <v>1.0</v>
      </c>
      <c r="F2199" s="172">
        <f>vlookup(VLOOKUP(A2199,'Meal Plan Combinations'!A$5:E$17,2,false),indirect(I$1),2,false)*B2199+vlookup(VLOOKUP(A2199,'Meal Plan Combinations'!A$5:E$17,3,false),indirect(I$1),2,false)*C2199+vlookup(VLOOKUP(A2199,'Meal Plan Combinations'!A$5:E$17,4,false),indirect(I$1),2,false)*D2199+vlookup(VLOOKUP(A2199,'Meal Plan Combinations'!A$5:E$17,5,false),indirect(I$1),2,false)*E2199</f>
        <v>1718.6875</v>
      </c>
      <c r="G2199" s="173">
        <f>abs(Generate!H$5-F2199)</f>
        <v>1351.3125</v>
      </c>
    </row>
    <row r="2200">
      <c r="A2200" s="71" t="s">
        <v>64</v>
      </c>
      <c r="B2200" s="71">
        <v>2.5</v>
      </c>
      <c r="C2200" s="71">
        <v>1.0</v>
      </c>
      <c r="D2200" s="71">
        <v>0.5</v>
      </c>
      <c r="E2200" s="71">
        <v>1.5</v>
      </c>
      <c r="F2200" s="172">
        <f>vlookup(VLOOKUP(A2200,'Meal Plan Combinations'!A$5:E$17,2,false),indirect(I$1),2,false)*B2200+vlookup(VLOOKUP(A2200,'Meal Plan Combinations'!A$5:E$17,3,false),indirect(I$1),2,false)*C2200+vlookup(VLOOKUP(A2200,'Meal Plan Combinations'!A$5:E$17,4,false),indirect(I$1),2,false)*D2200+vlookup(VLOOKUP(A2200,'Meal Plan Combinations'!A$5:E$17,5,false),indirect(I$1),2,false)*E2200</f>
        <v>1852.4675</v>
      </c>
      <c r="G2200" s="173">
        <f>abs(Generate!H$5-F2200)</f>
        <v>1217.5325</v>
      </c>
    </row>
    <row r="2201">
      <c r="A2201" s="71" t="s">
        <v>64</v>
      </c>
      <c r="B2201" s="71">
        <v>2.5</v>
      </c>
      <c r="C2201" s="71">
        <v>1.0</v>
      </c>
      <c r="D2201" s="71">
        <v>0.5</v>
      </c>
      <c r="E2201" s="71">
        <v>2.0</v>
      </c>
      <c r="F2201" s="172">
        <f>vlookup(VLOOKUP(A2201,'Meal Plan Combinations'!A$5:E$17,2,false),indirect(I$1),2,false)*B2201+vlookup(VLOOKUP(A2201,'Meal Plan Combinations'!A$5:E$17,3,false),indirect(I$1),2,false)*C2201+vlookup(VLOOKUP(A2201,'Meal Plan Combinations'!A$5:E$17,4,false),indirect(I$1),2,false)*D2201+vlookup(VLOOKUP(A2201,'Meal Plan Combinations'!A$5:E$17,5,false),indirect(I$1),2,false)*E2201</f>
        <v>1986.2475</v>
      </c>
      <c r="G2201" s="173">
        <f>abs(Generate!H$5-F2201)</f>
        <v>1083.7525</v>
      </c>
    </row>
    <row r="2202">
      <c r="A2202" s="71" t="s">
        <v>64</v>
      </c>
      <c r="B2202" s="71">
        <v>2.5</v>
      </c>
      <c r="C2202" s="71">
        <v>1.0</v>
      </c>
      <c r="D2202" s="71">
        <v>0.5</v>
      </c>
      <c r="E2202" s="71">
        <v>2.5</v>
      </c>
      <c r="F2202" s="172">
        <f>vlookup(VLOOKUP(A2202,'Meal Plan Combinations'!A$5:E$17,2,false),indirect(I$1),2,false)*B2202+vlookup(VLOOKUP(A2202,'Meal Plan Combinations'!A$5:E$17,3,false),indirect(I$1),2,false)*C2202+vlookup(VLOOKUP(A2202,'Meal Plan Combinations'!A$5:E$17,4,false),indirect(I$1),2,false)*D2202+vlookup(VLOOKUP(A2202,'Meal Plan Combinations'!A$5:E$17,5,false),indirect(I$1),2,false)*E2202</f>
        <v>2120.0275</v>
      </c>
      <c r="G2202" s="173">
        <f>abs(Generate!H$5-F2202)</f>
        <v>949.9725</v>
      </c>
    </row>
    <row r="2203">
      <c r="A2203" s="71" t="s">
        <v>64</v>
      </c>
      <c r="B2203" s="71">
        <v>2.5</v>
      </c>
      <c r="C2203" s="71">
        <v>1.0</v>
      </c>
      <c r="D2203" s="71">
        <v>0.5</v>
      </c>
      <c r="E2203" s="71">
        <v>3.0</v>
      </c>
      <c r="F2203" s="172">
        <f>vlookup(VLOOKUP(A2203,'Meal Plan Combinations'!A$5:E$17,2,false),indirect(I$1),2,false)*B2203+vlookup(VLOOKUP(A2203,'Meal Plan Combinations'!A$5:E$17,3,false),indirect(I$1),2,false)*C2203+vlookup(VLOOKUP(A2203,'Meal Plan Combinations'!A$5:E$17,4,false),indirect(I$1),2,false)*D2203+vlookup(VLOOKUP(A2203,'Meal Plan Combinations'!A$5:E$17,5,false),indirect(I$1),2,false)*E2203</f>
        <v>2253.8075</v>
      </c>
      <c r="G2203" s="173">
        <f>abs(Generate!H$5-F2203)</f>
        <v>816.1925</v>
      </c>
    </row>
    <row r="2204">
      <c r="A2204" s="71" t="s">
        <v>64</v>
      </c>
      <c r="B2204" s="71">
        <v>2.5</v>
      </c>
      <c r="C2204" s="71">
        <v>1.0</v>
      </c>
      <c r="D2204" s="71">
        <v>1.0</v>
      </c>
      <c r="E2204" s="71">
        <v>0.5</v>
      </c>
      <c r="F2204" s="172">
        <f>vlookup(VLOOKUP(A2204,'Meal Plan Combinations'!A$5:E$17,2,false),indirect(I$1),2,false)*B2204+vlookup(VLOOKUP(A2204,'Meal Plan Combinations'!A$5:E$17,3,false),indirect(I$1),2,false)*C2204+vlookup(VLOOKUP(A2204,'Meal Plan Combinations'!A$5:E$17,4,false),indirect(I$1),2,false)*D2204+vlookup(VLOOKUP(A2204,'Meal Plan Combinations'!A$5:E$17,5,false),indirect(I$1),2,false)*E2204</f>
        <v>1807.7525</v>
      </c>
      <c r="G2204" s="173">
        <f>abs(Generate!H$5-F2204)</f>
        <v>1262.2475</v>
      </c>
    </row>
    <row r="2205">
      <c r="A2205" s="71" t="s">
        <v>64</v>
      </c>
      <c r="B2205" s="71">
        <v>2.5</v>
      </c>
      <c r="C2205" s="71">
        <v>1.0</v>
      </c>
      <c r="D2205" s="71">
        <v>1.0</v>
      </c>
      <c r="E2205" s="71">
        <v>1.0</v>
      </c>
      <c r="F2205" s="172">
        <f>vlookup(VLOOKUP(A2205,'Meal Plan Combinations'!A$5:E$17,2,false),indirect(I$1),2,false)*B2205+vlookup(VLOOKUP(A2205,'Meal Plan Combinations'!A$5:E$17,3,false),indirect(I$1),2,false)*C2205+vlookup(VLOOKUP(A2205,'Meal Plan Combinations'!A$5:E$17,4,false),indirect(I$1),2,false)*D2205+vlookup(VLOOKUP(A2205,'Meal Plan Combinations'!A$5:E$17,5,false),indirect(I$1),2,false)*E2205</f>
        <v>1941.5325</v>
      </c>
      <c r="G2205" s="173">
        <f>abs(Generate!H$5-F2205)</f>
        <v>1128.4675</v>
      </c>
    </row>
    <row r="2206">
      <c r="A2206" s="71" t="s">
        <v>64</v>
      </c>
      <c r="B2206" s="71">
        <v>2.5</v>
      </c>
      <c r="C2206" s="71">
        <v>1.0</v>
      </c>
      <c r="D2206" s="71">
        <v>1.0</v>
      </c>
      <c r="E2206" s="71">
        <v>1.5</v>
      </c>
      <c r="F2206" s="172">
        <f>vlookup(VLOOKUP(A2206,'Meal Plan Combinations'!A$5:E$17,2,false),indirect(I$1),2,false)*B2206+vlookup(VLOOKUP(A2206,'Meal Plan Combinations'!A$5:E$17,3,false),indirect(I$1),2,false)*C2206+vlookup(VLOOKUP(A2206,'Meal Plan Combinations'!A$5:E$17,4,false),indirect(I$1),2,false)*D2206+vlookup(VLOOKUP(A2206,'Meal Plan Combinations'!A$5:E$17,5,false),indirect(I$1),2,false)*E2206</f>
        <v>2075.3125</v>
      </c>
      <c r="G2206" s="173">
        <f>abs(Generate!H$5-F2206)</f>
        <v>994.6875</v>
      </c>
    </row>
    <row r="2207">
      <c r="A2207" s="71" t="s">
        <v>64</v>
      </c>
      <c r="B2207" s="71">
        <v>2.5</v>
      </c>
      <c r="C2207" s="71">
        <v>1.0</v>
      </c>
      <c r="D2207" s="71">
        <v>1.0</v>
      </c>
      <c r="E2207" s="71">
        <v>2.0</v>
      </c>
      <c r="F2207" s="172">
        <f>vlookup(VLOOKUP(A2207,'Meal Plan Combinations'!A$5:E$17,2,false),indirect(I$1),2,false)*B2207+vlookup(VLOOKUP(A2207,'Meal Plan Combinations'!A$5:E$17,3,false),indirect(I$1),2,false)*C2207+vlookup(VLOOKUP(A2207,'Meal Plan Combinations'!A$5:E$17,4,false),indirect(I$1),2,false)*D2207+vlookup(VLOOKUP(A2207,'Meal Plan Combinations'!A$5:E$17,5,false),indirect(I$1),2,false)*E2207</f>
        <v>2209.0925</v>
      </c>
      <c r="G2207" s="173">
        <f>abs(Generate!H$5-F2207)</f>
        <v>860.9075</v>
      </c>
    </row>
    <row r="2208">
      <c r="A2208" s="71" t="s">
        <v>64</v>
      </c>
      <c r="B2208" s="71">
        <v>2.5</v>
      </c>
      <c r="C2208" s="71">
        <v>1.0</v>
      </c>
      <c r="D2208" s="71">
        <v>1.0</v>
      </c>
      <c r="E2208" s="71">
        <v>2.5</v>
      </c>
      <c r="F2208" s="172">
        <f>vlookup(VLOOKUP(A2208,'Meal Plan Combinations'!A$5:E$17,2,false),indirect(I$1),2,false)*B2208+vlookup(VLOOKUP(A2208,'Meal Plan Combinations'!A$5:E$17,3,false),indirect(I$1),2,false)*C2208+vlookup(VLOOKUP(A2208,'Meal Plan Combinations'!A$5:E$17,4,false),indirect(I$1),2,false)*D2208+vlookup(VLOOKUP(A2208,'Meal Plan Combinations'!A$5:E$17,5,false),indirect(I$1),2,false)*E2208</f>
        <v>2342.8725</v>
      </c>
      <c r="G2208" s="173">
        <f>abs(Generate!H$5-F2208)</f>
        <v>727.1275</v>
      </c>
    </row>
    <row r="2209">
      <c r="A2209" s="71" t="s">
        <v>64</v>
      </c>
      <c r="B2209" s="71">
        <v>2.5</v>
      </c>
      <c r="C2209" s="71">
        <v>1.0</v>
      </c>
      <c r="D2209" s="71">
        <v>1.0</v>
      </c>
      <c r="E2209" s="71">
        <v>3.0</v>
      </c>
      <c r="F2209" s="172">
        <f>vlookup(VLOOKUP(A2209,'Meal Plan Combinations'!A$5:E$17,2,false),indirect(I$1),2,false)*B2209+vlookup(VLOOKUP(A2209,'Meal Plan Combinations'!A$5:E$17,3,false),indirect(I$1),2,false)*C2209+vlookup(VLOOKUP(A2209,'Meal Plan Combinations'!A$5:E$17,4,false),indirect(I$1),2,false)*D2209+vlookup(VLOOKUP(A2209,'Meal Plan Combinations'!A$5:E$17,5,false),indirect(I$1),2,false)*E2209</f>
        <v>2476.6525</v>
      </c>
      <c r="G2209" s="173">
        <f>abs(Generate!H$5-F2209)</f>
        <v>593.3475</v>
      </c>
    </row>
    <row r="2210">
      <c r="A2210" s="71" t="s">
        <v>64</v>
      </c>
      <c r="B2210" s="71">
        <v>2.5</v>
      </c>
      <c r="C2210" s="71">
        <v>1.0</v>
      </c>
      <c r="D2210" s="71">
        <v>1.5</v>
      </c>
      <c r="E2210" s="71">
        <v>0.5</v>
      </c>
      <c r="F2210" s="172">
        <f>vlookup(VLOOKUP(A2210,'Meal Plan Combinations'!A$5:E$17,2,false),indirect(I$1),2,false)*B2210+vlookup(VLOOKUP(A2210,'Meal Plan Combinations'!A$5:E$17,3,false),indirect(I$1),2,false)*C2210+vlookup(VLOOKUP(A2210,'Meal Plan Combinations'!A$5:E$17,4,false),indirect(I$1),2,false)*D2210+vlookup(VLOOKUP(A2210,'Meal Plan Combinations'!A$5:E$17,5,false),indirect(I$1),2,false)*E2210</f>
        <v>2030.5975</v>
      </c>
      <c r="G2210" s="173">
        <f>abs(Generate!H$5-F2210)</f>
        <v>1039.4025</v>
      </c>
    </row>
    <row r="2211">
      <c r="A2211" s="71" t="s">
        <v>64</v>
      </c>
      <c r="B2211" s="71">
        <v>2.5</v>
      </c>
      <c r="C2211" s="71">
        <v>1.0</v>
      </c>
      <c r="D2211" s="71">
        <v>1.5</v>
      </c>
      <c r="E2211" s="71">
        <v>1.0</v>
      </c>
      <c r="F2211" s="172">
        <f>vlookup(VLOOKUP(A2211,'Meal Plan Combinations'!A$5:E$17,2,false),indirect(I$1),2,false)*B2211+vlookup(VLOOKUP(A2211,'Meal Plan Combinations'!A$5:E$17,3,false),indirect(I$1),2,false)*C2211+vlookup(VLOOKUP(A2211,'Meal Plan Combinations'!A$5:E$17,4,false),indirect(I$1),2,false)*D2211+vlookup(VLOOKUP(A2211,'Meal Plan Combinations'!A$5:E$17,5,false),indirect(I$1),2,false)*E2211</f>
        <v>2164.3775</v>
      </c>
      <c r="G2211" s="173">
        <f>abs(Generate!H$5-F2211)</f>
        <v>905.6225</v>
      </c>
    </row>
    <row r="2212">
      <c r="A2212" s="71" t="s">
        <v>64</v>
      </c>
      <c r="B2212" s="71">
        <v>2.5</v>
      </c>
      <c r="C2212" s="71">
        <v>1.0</v>
      </c>
      <c r="D2212" s="71">
        <v>1.5</v>
      </c>
      <c r="E2212" s="71">
        <v>1.5</v>
      </c>
      <c r="F2212" s="172">
        <f>vlookup(VLOOKUP(A2212,'Meal Plan Combinations'!A$5:E$17,2,false),indirect(I$1),2,false)*B2212+vlookup(VLOOKUP(A2212,'Meal Plan Combinations'!A$5:E$17,3,false),indirect(I$1),2,false)*C2212+vlookup(VLOOKUP(A2212,'Meal Plan Combinations'!A$5:E$17,4,false),indirect(I$1),2,false)*D2212+vlookup(VLOOKUP(A2212,'Meal Plan Combinations'!A$5:E$17,5,false),indirect(I$1),2,false)*E2212</f>
        <v>2298.1575</v>
      </c>
      <c r="G2212" s="173">
        <f>abs(Generate!H$5-F2212)</f>
        <v>771.8425</v>
      </c>
    </row>
    <row r="2213">
      <c r="A2213" s="71" t="s">
        <v>64</v>
      </c>
      <c r="B2213" s="71">
        <v>2.5</v>
      </c>
      <c r="C2213" s="71">
        <v>1.0</v>
      </c>
      <c r="D2213" s="71">
        <v>1.5</v>
      </c>
      <c r="E2213" s="71">
        <v>2.0</v>
      </c>
      <c r="F2213" s="172">
        <f>vlookup(VLOOKUP(A2213,'Meal Plan Combinations'!A$5:E$17,2,false),indirect(I$1),2,false)*B2213+vlookup(VLOOKUP(A2213,'Meal Plan Combinations'!A$5:E$17,3,false),indirect(I$1),2,false)*C2213+vlookup(VLOOKUP(A2213,'Meal Plan Combinations'!A$5:E$17,4,false),indirect(I$1),2,false)*D2213+vlookup(VLOOKUP(A2213,'Meal Plan Combinations'!A$5:E$17,5,false),indirect(I$1),2,false)*E2213</f>
        <v>2431.9375</v>
      </c>
      <c r="G2213" s="173">
        <f>abs(Generate!H$5-F2213)</f>
        <v>638.0625</v>
      </c>
    </row>
    <row r="2214">
      <c r="A2214" s="71" t="s">
        <v>64</v>
      </c>
      <c r="B2214" s="71">
        <v>2.5</v>
      </c>
      <c r="C2214" s="71">
        <v>1.0</v>
      </c>
      <c r="D2214" s="71">
        <v>1.5</v>
      </c>
      <c r="E2214" s="71">
        <v>2.5</v>
      </c>
      <c r="F2214" s="172">
        <f>vlookup(VLOOKUP(A2214,'Meal Plan Combinations'!A$5:E$17,2,false),indirect(I$1),2,false)*B2214+vlookup(VLOOKUP(A2214,'Meal Plan Combinations'!A$5:E$17,3,false),indirect(I$1),2,false)*C2214+vlookup(VLOOKUP(A2214,'Meal Plan Combinations'!A$5:E$17,4,false),indirect(I$1),2,false)*D2214+vlookup(VLOOKUP(A2214,'Meal Plan Combinations'!A$5:E$17,5,false),indirect(I$1),2,false)*E2214</f>
        <v>2565.7175</v>
      </c>
      <c r="G2214" s="173">
        <f>abs(Generate!H$5-F2214)</f>
        <v>504.2825</v>
      </c>
    </row>
    <row r="2215">
      <c r="A2215" s="71" t="s">
        <v>64</v>
      </c>
      <c r="B2215" s="71">
        <v>2.5</v>
      </c>
      <c r="C2215" s="71">
        <v>1.0</v>
      </c>
      <c r="D2215" s="71">
        <v>1.5</v>
      </c>
      <c r="E2215" s="71">
        <v>3.0</v>
      </c>
      <c r="F2215" s="172">
        <f>vlookup(VLOOKUP(A2215,'Meal Plan Combinations'!A$5:E$17,2,false),indirect(I$1),2,false)*B2215+vlookup(VLOOKUP(A2215,'Meal Plan Combinations'!A$5:E$17,3,false),indirect(I$1),2,false)*C2215+vlookup(VLOOKUP(A2215,'Meal Plan Combinations'!A$5:E$17,4,false),indirect(I$1),2,false)*D2215+vlookup(VLOOKUP(A2215,'Meal Plan Combinations'!A$5:E$17,5,false),indirect(I$1),2,false)*E2215</f>
        <v>2699.4975</v>
      </c>
      <c r="G2215" s="173">
        <f>abs(Generate!H$5-F2215)</f>
        <v>370.5025</v>
      </c>
    </row>
    <row r="2216">
      <c r="A2216" s="71" t="s">
        <v>64</v>
      </c>
      <c r="B2216" s="71">
        <v>2.5</v>
      </c>
      <c r="C2216" s="71">
        <v>1.0</v>
      </c>
      <c r="D2216" s="71">
        <v>2.0</v>
      </c>
      <c r="E2216" s="71">
        <v>0.5</v>
      </c>
      <c r="F2216" s="172">
        <f>vlookup(VLOOKUP(A2216,'Meal Plan Combinations'!A$5:E$17,2,false),indirect(I$1),2,false)*B2216+vlookup(VLOOKUP(A2216,'Meal Plan Combinations'!A$5:E$17,3,false),indirect(I$1),2,false)*C2216+vlookup(VLOOKUP(A2216,'Meal Plan Combinations'!A$5:E$17,4,false),indirect(I$1),2,false)*D2216+vlookup(VLOOKUP(A2216,'Meal Plan Combinations'!A$5:E$17,5,false),indirect(I$1),2,false)*E2216</f>
        <v>2253.4425</v>
      </c>
      <c r="G2216" s="173">
        <f>abs(Generate!H$5-F2216)</f>
        <v>816.5575</v>
      </c>
    </row>
    <row r="2217">
      <c r="A2217" s="71" t="s">
        <v>64</v>
      </c>
      <c r="B2217" s="71">
        <v>2.5</v>
      </c>
      <c r="C2217" s="71">
        <v>1.0</v>
      </c>
      <c r="D2217" s="71">
        <v>2.0</v>
      </c>
      <c r="E2217" s="71">
        <v>1.0</v>
      </c>
      <c r="F2217" s="172">
        <f>vlookup(VLOOKUP(A2217,'Meal Plan Combinations'!A$5:E$17,2,false),indirect(I$1),2,false)*B2217+vlookup(VLOOKUP(A2217,'Meal Plan Combinations'!A$5:E$17,3,false),indirect(I$1),2,false)*C2217+vlookup(VLOOKUP(A2217,'Meal Plan Combinations'!A$5:E$17,4,false),indirect(I$1),2,false)*D2217+vlookup(VLOOKUP(A2217,'Meal Plan Combinations'!A$5:E$17,5,false),indirect(I$1),2,false)*E2217</f>
        <v>2387.2225</v>
      </c>
      <c r="G2217" s="173">
        <f>abs(Generate!H$5-F2217)</f>
        <v>682.7775</v>
      </c>
    </row>
    <row r="2218">
      <c r="A2218" s="71" t="s">
        <v>64</v>
      </c>
      <c r="B2218" s="71">
        <v>2.5</v>
      </c>
      <c r="C2218" s="71">
        <v>1.0</v>
      </c>
      <c r="D2218" s="71">
        <v>2.0</v>
      </c>
      <c r="E2218" s="71">
        <v>1.5</v>
      </c>
      <c r="F2218" s="172">
        <f>vlookup(VLOOKUP(A2218,'Meal Plan Combinations'!A$5:E$17,2,false),indirect(I$1),2,false)*B2218+vlookup(VLOOKUP(A2218,'Meal Plan Combinations'!A$5:E$17,3,false),indirect(I$1),2,false)*C2218+vlookup(VLOOKUP(A2218,'Meal Plan Combinations'!A$5:E$17,4,false),indirect(I$1),2,false)*D2218+vlookup(VLOOKUP(A2218,'Meal Plan Combinations'!A$5:E$17,5,false),indirect(I$1),2,false)*E2218</f>
        <v>2521.0025</v>
      </c>
      <c r="G2218" s="173">
        <f>abs(Generate!H$5-F2218)</f>
        <v>548.9975</v>
      </c>
    </row>
    <row r="2219">
      <c r="A2219" s="71" t="s">
        <v>64</v>
      </c>
      <c r="B2219" s="71">
        <v>2.5</v>
      </c>
      <c r="C2219" s="71">
        <v>1.0</v>
      </c>
      <c r="D2219" s="71">
        <v>2.0</v>
      </c>
      <c r="E2219" s="71">
        <v>2.0</v>
      </c>
      <c r="F2219" s="172">
        <f>vlookup(VLOOKUP(A2219,'Meal Plan Combinations'!A$5:E$17,2,false),indirect(I$1),2,false)*B2219+vlookup(VLOOKUP(A2219,'Meal Plan Combinations'!A$5:E$17,3,false),indirect(I$1),2,false)*C2219+vlookup(VLOOKUP(A2219,'Meal Plan Combinations'!A$5:E$17,4,false),indirect(I$1),2,false)*D2219+vlookup(VLOOKUP(A2219,'Meal Plan Combinations'!A$5:E$17,5,false),indirect(I$1),2,false)*E2219</f>
        <v>2654.7825</v>
      </c>
      <c r="G2219" s="173">
        <f>abs(Generate!H$5-F2219)</f>
        <v>415.2175</v>
      </c>
    </row>
    <row r="2220">
      <c r="A2220" s="71" t="s">
        <v>64</v>
      </c>
      <c r="B2220" s="71">
        <v>2.5</v>
      </c>
      <c r="C2220" s="71">
        <v>1.0</v>
      </c>
      <c r="D2220" s="71">
        <v>2.0</v>
      </c>
      <c r="E2220" s="71">
        <v>2.5</v>
      </c>
      <c r="F2220" s="172">
        <f>vlookup(VLOOKUP(A2220,'Meal Plan Combinations'!A$5:E$17,2,false),indirect(I$1),2,false)*B2220+vlookup(VLOOKUP(A2220,'Meal Plan Combinations'!A$5:E$17,3,false),indirect(I$1),2,false)*C2220+vlookup(VLOOKUP(A2220,'Meal Plan Combinations'!A$5:E$17,4,false),indirect(I$1),2,false)*D2220+vlookup(VLOOKUP(A2220,'Meal Plan Combinations'!A$5:E$17,5,false),indirect(I$1),2,false)*E2220</f>
        <v>2788.5625</v>
      </c>
      <c r="G2220" s="173">
        <f>abs(Generate!H$5-F2220)</f>
        <v>281.4375</v>
      </c>
    </row>
    <row r="2221">
      <c r="A2221" s="71" t="s">
        <v>64</v>
      </c>
      <c r="B2221" s="71">
        <v>2.5</v>
      </c>
      <c r="C2221" s="71">
        <v>1.0</v>
      </c>
      <c r="D2221" s="71">
        <v>2.0</v>
      </c>
      <c r="E2221" s="71">
        <v>3.0</v>
      </c>
      <c r="F2221" s="172">
        <f>vlookup(VLOOKUP(A2221,'Meal Plan Combinations'!A$5:E$17,2,false),indirect(I$1),2,false)*B2221+vlookup(VLOOKUP(A2221,'Meal Plan Combinations'!A$5:E$17,3,false),indirect(I$1),2,false)*C2221+vlookup(VLOOKUP(A2221,'Meal Plan Combinations'!A$5:E$17,4,false),indirect(I$1),2,false)*D2221+vlookup(VLOOKUP(A2221,'Meal Plan Combinations'!A$5:E$17,5,false),indirect(I$1),2,false)*E2221</f>
        <v>2922.3425</v>
      </c>
      <c r="G2221" s="173">
        <f>abs(Generate!H$5-F2221)</f>
        <v>147.6575</v>
      </c>
    </row>
    <row r="2222">
      <c r="A2222" s="71" t="s">
        <v>64</v>
      </c>
      <c r="B2222" s="71">
        <v>2.5</v>
      </c>
      <c r="C2222" s="71">
        <v>1.0</v>
      </c>
      <c r="D2222" s="71">
        <v>2.5</v>
      </c>
      <c r="E2222" s="71">
        <v>0.5</v>
      </c>
      <c r="F2222" s="172">
        <f>vlookup(VLOOKUP(A2222,'Meal Plan Combinations'!A$5:E$17,2,false),indirect(I$1),2,false)*B2222+vlookup(VLOOKUP(A2222,'Meal Plan Combinations'!A$5:E$17,3,false),indirect(I$1),2,false)*C2222+vlookup(VLOOKUP(A2222,'Meal Plan Combinations'!A$5:E$17,4,false),indirect(I$1),2,false)*D2222+vlookup(VLOOKUP(A2222,'Meal Plan Combinations'!A$5:E$17,5,false),indirect(I$1),2,false)*E2222</f>
        <v>2476.2875</v>
      </c>
      <c r="G2222" s="173">
        <f>abs(Generate!H$5-F2222)</f>
        <v>593.7125</v>
      </c>
    </row>
    <row r="2223">
      <c r="A2223" s="71" t="s">
        <v>64</v>
      </c>
      <c r="B2223" s="71">
        <v>2.5</v>
      </c>
      <c r="C2223" s="71">
        <v>1.0</v>
      </c>
      <c r="D2223" s="71">
        <v>2.5</v>
      </c>
      <c r="E2223" s="71">
        <v>1.0</v>
      </c>
      <c r="F2223" s="172">
        <f>vlookup(VLOOKUP(A2223,'Meal Plan Combinations'!A$5:E$17,2,false),indirect(I$1),2,false)*B2223+vlookup(VLOOKUP(A2223,'Meal Plan Combinations'!A$5:E$17,3,false),indirect(I$1),2,false)*C2223+vlookup(VLOOKUP(A2223,'Meal Plan Combinations'!A$5:E$17,4,false),indirect(I$1),2,false)*D2223+vlookup(VLOOKUP(A2223,'Meal Plan Combinations'!A$5:E$17,5,false),indirect(I$1),2,false)*E2223</f>
        <v>2610.0675</v>
      </c>
      <c r="G2223" s="173">
        <f>abs(Generate!H$5-F2223)</f>
        <v>459.9325</v>
      </c>
    </row>
    <row r="2224">
      <c r="A2224" s="71" t="s">
        <v>64</v>
      </c>
      <c r="B2224" s="71">
        <v>2.5</v>
      </c>
      <c r="C2224" s="71">
        <v>1.0</v>
      </c>
      <c r="D2224" s="71">
        <v>2.5</v>
      </c>
      <c r="E2224" s="71">
        <v>1.5</v>
      </c>
      <c r="F2224" s="172">
        <f>vlookup(VLOOKUP(A2224,'Meal Plan Combinations'!A$5:E$17,2,false),indirect(I$1),2,false)*B2224+vlookup(VLOOKUP(A2224,'Meal Plan Combinations'!A$5:E$17,3,false),indirect(I$1),2,false)*C2224+vlookup(VLOOKUP(A2224,'Meal Plan Combinations'!A$5:E$17,4,false),indirect(I$1),2,false)*D2224+vlookup(VLOOKUP(A2224,'Meal Plan Combinations'!A$5:E$17,5,false),indirect(I$1),2,false)*E2224</f>
        <v>2743.8475</v>
      </c>
      <c r="G2224" s="173">
        <f>abs(Generate!H$5-F2224)</f>
        <v>326.1525</v>
      </c>
    </row>
    <row r="2225">
      <c r="A2225" s="71" t="s">
        <v>64</v>
      </c>
      <c r="B2225" s="71">
        <v>2.5</v>
      </c>
      <c r="C2225" s="71">
        <v>1.0</v>
      </c>
      <c r="D2225" s="71">
        <v>2.5</v>
      </c>
      <c r="E2225" s="71">
        <v>2.0</v>
      </c>
      <c r="F2225" s="172">
        <f>vlookup(VLOOKUP(A2225,'Meal Plan Combinations'!A$5:E$17,2,false),indirect(I$1),2,false)*B2225+vlookup(VLOOKUP(A2225,'Meal Plan Combinations'!A$5:E$17,3,false),indirect(I$1),2,false)*C2225+vlookup(VLOOKUP(A2225,'Meal Plan Combinations'!A$5:E$17,4,false),indirect(I$1),2,false)*D2225+vlookup(VLOOKUP(A2225,'Meal Plan Combinations'!A$5:E$17,5,false),indirect(I$1),2,false)*E2225</f>
        <v>2877.6275</v>
      </c>
      <c r="G2225" s="173">
        <f>abs(Generate!H$5-F2225)</f>
        <v>192.3725</v>
      </c>
    </row>
    <row r="2226">
      <c r="A2226" s="71" t="s">
        <v>64</v>
      </c>
      <c r="B2226" s="71">
        <v>2.5</v>
      </c>
      <c r="C2226" s="71">
        <v>1.0</v>
      </c>
      <c r="D2226" s="71">
        <v>2.5</v>
      </c>
      <c r="E2226" s="71">
        <v>2.5</v>
      </c>
      <c r="F2226" s="172">
        <f>vlookup(VLOOKUP(A2226,'Meal Plan Combinations'!A$5:E$17,2,false),indirect(I$1),2,false)*B2226+vlookup(VLOOKUP(A2226,'Meal Plan Combinations'!A$5:E$17,3,false),indirect(I$1),2,false)*C2226+vlookup(VLOOKUP(A2226,'Meal Plan Combinations'!A$5:E$17,4,false),indirect(I$1),2,false)*D2226+vlookup(VLOOKUP(A2226,'Meal Plan Combinations'!A$5:E$17,5,false),indirect(I$1),2,false)*E2226</f>
        <v>3011.4075</v>
      </c>
      <c r="G2226" s="173">
        <f>abs(Generate!H$5-F2226)</f>
        <v>58.5925</v>
      </c>
    </row>
    <row r="2227">
      <c r="A2227" s="71" t="s">
        <v>64</v>
      </c>
      <c r="B2227" s="71">
        <v>2.5</v>
      </c>
      <c r="C2227" s="71">
        <v>1.0</v>
      </c>
      <c r="D2227" s="71">
        <v>2.5</v>
      </c>
      <c r="E2227" s="71">
        <v>3.0</v>
      </c>
      <c r="F2227" s="172">
        <f>vlookup(VLOOKUP(A2227,'Meal Plan Combinations'!A$5:E$17,2,false),indirect(I$1),2,false)*B2227+vlookup(VLOOKUP(A2227,'Meal Plan Combinations'!A$5:E$17,3,false),indirect(I$1),2,false)*C2227+vlookup(VLOOKUP(A2227,'Meal Plan Combinations'!A$5:E$17,4,false),indirect(I$1),2,false)*D2227+vlookup(VLOOKUP(A2227,'Meal Plan Combinations'!A$5:E$17,5,false),indirect(I$1),2,false)*E2227</f>
        <v>3145.1875</v>
      </c>
      <c r="G2227" s="173">
        <f>abs(Generate!H$5-F2227)</f>
        <v>75.1875</v>
      </c>
    </row>
    <row r="2228">
      <c r="A2228" s="71" t="s">
        <v>64</v>
      </c>
      <c r="B2228" s="71">
        <v>2.5</v>
      </c>
      <c r="C2228" s="71">
        <v>1.0</v>
      </c>
      <c r="D2228" s="71">
        <v>3.0</v>
      </c>
      <c r="E2228" s="71">
        <v>0.5</v>
      </c>
      <c r="F2228" s="172">
        <f>vlookup(VLOOKUP(A2228,'Meal Plan Combinations'!A$5:E$17,2,false),indirect(I$1),2,false)*B2228+vlookup(VLOOKUP(A2228,'Meal Plan Combinations'!A$5:E$17,3,false),indirect(I$1),2,false)*C2228+vlookup(VLOOKUP(A2228,'Meal Plan Combinations'!A$5:E$17,4,false),indirect(I$1),2,false)*D2228+vlookup(VLOOKUP(A2228,'Meal Plan Combinations'!A$5:E$17,5,false),indirect(I$1),2,false)*E2228</f>
        <v>2699.1325</v>
      </c>
      <c r="G2228" s="173">
        <f>abs(Generate!H$5-F2228)</f>
        <v>370.8675</v>
      </c>
    </row>
    <row r="2229">
      <c r="A2229" s="71" t="s">
        <v>64</v>
      </c>
      <c r="B2229" s="71">
        <v>2.5</v>
      </c>
      <c r="C2229" s="71">
        <v>1.0</v>
      </c>
      <c r="D2229" s="71">
        <v>3.0</v>
      </c>
      <c r="E2229" s="71">
        <v>1.0</v>
      </c>
      <c r="F2229" s="172">
        <f>vlookup(VLOOKUP(A2229,'Meal Plan Combinations'!A$5:E$17,2,false),indirect(I$1),2,false)*B2229+vlookup(VLOOKUP(A2229,'Meal Plan Combinations'!A$5:E$17,3,false),indirect(I$1),2,false)*C2229+vlookup(VLOOKUP(A2229,'Meal Plan Combinations'!A$5:E$17,4,false),indirect(I$1),2,false)*D2229+vlookup(VLOOKUP(A2229,'Meal Plan Combinations'!A$5:E$17,5,false),indirect(I$1),2,false)*E2229</f>
        <v>2832.9125</v>
      </c>
      <c r="G2229" s="173">
        <f>abs(Generate!H$5-F2229)</f>
        <v>237.0875</v>
      </c>
    </row>
    <row r="2230">
      <c r="A2230" s="71" t="s">
        <v>64</v>
      </c>
      <c r="B2230" s="71">
        <v>2.5</v>
      </c>
      <c r="C2230" s="71">
        <v>1.0</v>
      </c>
      <c r="D2230" s="71">
        <v>3.0</v>
      </c>
      <c r="E2230" s="71">
        <v>1.5</v>
      </c>
      <c r="F2230" s="172">
        <f>vlookup(VLOOKUP(A2230,'Meal Plan Combinations'!A$5:E$17,2,false),indirect(I$1),2,false)*B2230+vlookup(VLOOKUP(A2230,'Meal Plan Combinations'!A$5:E$17,3,false),indirect(I$1),2,false)*C2230+vlookup(VLOOKUP(A2230,'Meal Plan Combinations'!A$5:E$17,4,false),indirect(I$1),2,false)*D2230+vlookup(VLOOKUP(A2230,'Meal Plan Combinations'!A$5:E$17,5,false),indirect(I$1),2,false)*E2230</f>
        <v>2966.6925</v>
      </c>
      <c r="G2230" s="173">
        <f>abs(Generate!H$5-F2230)</f>
        <v>103.3075</v>
      </c>
    </row>
    <row r="2231">
      <c r="A2231" s="71" t="s">
        <v>64</v>
      </c>
      <c r="B2231" s="71">
        <v>2.5</v>
      </c>
      <c r="C2231" s="71">
        <v>1.0</v>
      </c>
      <c r="D2231" s="71">
        <v>3.0</v>
      </c>
      <c r="E2231" s="71">
        <v>2.0</v>
      </c>
      <c r="F2231" s="172">
        <f>vlookup(VLOOKUP(A2231,'Meal Plan Combinations'!A$5:E$17,2,false),indirect(I$1),2,false)*B2231+vlookup(VLOOKUP(A2231,'Meal Plan Combinations'!A$5:E$17,3,false),indirect(I$1),2,false)*C2231+vlookup(VLOOKUP(A2231,'Meal Plan Combinations'!A$5:E$17,4,false),indirect(I$1),2,false)*D2231+vlookup(VLOOKUP(A2231,'Meal Plan Combinations'!A$5:E$17,5,false),indirect(I$1),2,false)*E2231</f>
        <v>3100.4725</v>
      </c>
      <c r="G2231" s="173">
        <f>abs(Generate!H$5-F2231)</f>
        <v>30.4725</v>
      </c>
    </row>
    <row r="2232">
      <c r="A2232" s="71" t="s">
        <v>64</v>
      </c>
      <c r="B2232" s="71">
        <v>2.5</v>
      </c>
      <c r="C2232" s="71">
        <v>1.0</v>
      </c>
      <c r="D2232" s="71">
        <v>3.0</v>
      </c>
      <c r="E2232" s="71">
        <v>2.5</v>
      </c>
      <c r="F2232" s="172">
        <f>vlookup(VLOOKUP(A2232,'Meal Plan Combinations'!A$5:E$17,2,false),indirect(I$1),2,false)*B2232+vlookup(VLOOKUP(A2232,'Meal Plan Combinations'!A$5:E$17,3,false),indirect(I$1),2,false)*C2232+vlookup(VLOOKUP(A2232,'Meal Plan Combinations'!A$5:E$17,4,false),indirect(I$1),2,false)*D2232+vlookup(VLOOKUP(A2232,'Meal Plan Combinations'!A$5:E$17,5,false),indirect(I$1),2,false)*E2232</f>
        <v>3234.2525</v>
      </c>
      <c r="G2232" s="173">
        <f>abs(Generate!H$5-F2232)</f>
        <v>164.2525</v>
      </c>
    </row>
    <row r="2233">
      <c r="A2233" s="71" t="s">
        <v>64</v>
      </c>
      <c r="B2233" s="71">
        <v>2.5</v>
      </c>
      <c r="C2233" s="71">
        <v>1.0</v>
      </c>
      <c r="D2233" s="71">
        <v>3.0</v>
      </c>
      <c r="E2233" s="71">
        <v>3.0</v>
      </c>
      <c r="F2233" s="172">
        <f>vlookup(VLOOKUP(A2233,'Meal Plan Combinations'!A$5:E$17,2,false),indirect(I$1),2,false)*B2233+vlookup(VLOOKUP(A2233,'Meal Plan Combinations'!A$5:E$17,3,false),indirect(I$1),2,false)*C2233+vlookup(VLOOKUP(A2233,'Meal Plan Combinations'!A$5:E$17,4,false),indirect(I$1),2,false)*D2233+vlookup(VLOOKUP(A2233,'Meal Plan Combinations'!A$5:E$17,5,false),indirect(I$1),2,false)*E2233</f>
        <v>3368.0325</v>
      </c>
      <c r="G2233" s="173">
        <f>abs(Generate!H$5-F2233)</f>
        <v>298.0325</v>
      </c>
    </row>
    <row r="2234">
      <c r="A2234" s="71" t="s">
        <v>64</v>
      </c>
      <c r="B2234" s="71">
        <v>2.5</v>
      </c>
      <c r="C2234" s="71">
        <v>1.5</v>
      </c>
      <c r="D2234" s="71">
        <v>0.5</v>
      </c>
      <c r="E2234" s="71">
        <v>0.5</v>
      </c>
      <c r="F2234" s="172">
        <f>vlookup(VLOOKUP(A2234,'Meal Plan Combinations'!A$5:E$17,2,false),indirect(I$1),2,false)*B2234+vlookup(VLOOKUP(A2234,'Meal Plan Combinations'!A$5:E$17,3,false),indirect(I$1),2,false)*C2234+vlookup(VLOOKUP(A2234,'Meal Plan Combinations'!A$5:E$17,4,false),indirect(I$1),2,false)*D2234+vlookup(VLOOKUP(A2234,'Meal Plan Combinations'!A$5:E$17,5,false),indirect(I$1),2,false)*E2234</f>
        <v>1837.5125</v>
      </c>
      <c r="G2234" s="173">
        <f>abs(Generate!H$5-F2234)</f>
        <v>1232.4875</v>
      </c>
    </row>
    <row r="2235">
      <c r="A2235" s="71" t="s">
        <v>64</v>
      </c>
      <c r="B2235" s="71">
        <v>2.5</v>
      </c>
      <c r="C2235" s="71">
        <v>1.5</v>
      </c>
      <c r="D2235" s="71">
        <v>0.5</v>
      </c>
      <c r="E2235" s="71">
        <v>1.0</v>
      </c>
      <c r="F2235" s="172">
        <f>vlookup(VLOOKUP(A2235,'Meal Plan Combinations'!A$5:E$17,2,false),indirect(I$1),2,false)*B2235+vlookup(VLOOKUP(A2235,'Meal Plan Combinations'!A$5:E$17,3,false),indirect(I$1),2,false)*C2235+vlookup(VLOOKUP(A2235,'Meal Plan Combinations'!A$5:E$17,4,false),indirect(I$1),2,false)*D2235+vlookup(VLOOKUP(A2235,'Meal Plan Combinations'!A$5:E$17,5,false),indirect(I$1),2,false)*E2235</f>
        <v>1971.2925</v>
      </c>
      <c r="G2235" s="173">
        <f>abs(Generate!H$5-F2235)</f>
        <v>1098.7075</v>
      </c>
    </row>
    <row r="2236">
      <c r="A2236" s="71" t="s">
        <v>64</v>
      </c>
      <c r="B2236" s="71">
        <v>2.5</v>
      </c>
      <c r="C2236" s="71">
        <v>1.5</v>
      </c>
      <c r="D2236" s="71">
        <v>0.5</v>
      </c>
      <c r="E2236" s="71">
        <v>1.5</v>
      </c>
      <c r="F2236" s="172">
        <f>vlookup(VLOOKUP(A2236,'Meal Plan Combinations'!A$5:E$17,2,false),indirect(I$1),2,false)*B2236+vlookup(VLOOKUP(A2236,'Meal Plan Combinations'!A$5:E$17,3,false),indirect(I$1),2,false)*C2236+vlookup(VLOOKUP(A2236,'Meal Plan Combinations'!A$5:E$17,4,false),indirect(I$1),2,false)*D2236+vlookup(VLOOKUP(A2236,'Meal Plan Combinations'!A$5:E$17,5,false),indirect(I$1),2,false)*E2236</f>
        <v>2105.0725</v>
      </c>
      <c r="G2236" s="173">
        <f>abs(Generate!H$5-F2236)</f>
        <v>964.9275</v>
      </c>
    </row>
    <row r="2237">
      <c r="A2237" s="71" t="s">
        <v>64</v>
      </c>
      <c r="B2237" s="71">
        <v>2.5</v>
      </c>
      <c r="C2237" s="71">
        <v>1.5</v>
      </c>
      <c r="D2237" s="71">
        <v>0.5</v>
      </c>
      <c r="E2237" s="71">
        <v>2.0</v>
      </c>
      <c r="F2237" s="172">
        <f>vlookup(VLOOKUP(A2237,'Meal Plan Combinations'!A$5:E$17,2,false),indirect(I$1),2,false)*B2237+vlookup(VLOOKUP(A2237,'Meal Plan Combinations'!A$5:E$17,3,false),indirect(I$1),2,false)*C2237+vlookup(VLOOKUP(A2237,'Meal Plan Combinations'!A$5:E$17,4,false),indirect(I$1),2,false)*D2237+vlookup(VLOOKUP(A2237,'Meal Plan Combinations'!A$5:E$17,5,false),indirect(I$1),2,false)*E2237</f>
        <v>2238.8525</v>
      </c>
      <c r="G2237" s="173">
        <f>abs(Generate!H$5-F2237)</f>
        <v>831.1475</v>
      </c>
    </row>
    <row r="2238">
      <c r="A2238" s="71" t="s">
        <v>64</v>
      </c>
      <c r="B2238" s="71">
        <v>2.5</v>
      </c>
      <c r="C2238" s="71">
        <v>1.5</v>
      </c>
      <c r="D2238" s="71">
        <v>0.5</v>
      </c>
      <c r="E2238" s="71">
        <v>2.5</v>
      </c>
      <c r="F2238" s="172">
        <f>vlookup(VLOOKUP(A2238,'Meal Plan Combinations'!A$5:E$17,2,false),indirect(I$1),2,false)*B2238+vlookup(VLOOKUP(A2238,'Meal Plan Combinations'!A$5:E$17,3,false),indirect(I$1),2,false)*C2238+vlookup(VLOOKUP(A2238,'Meal Plan Combinations'!A$5:E$17,4,false),indirect(I$1),2,false)*D2238+vlookup(VLOOKUP(A2238,'Meal Plan Combinations'!A$5:E$17,5,false),indirect(I$1),2,false)*E2238</f>
        <v>2372.6325</v>
      </c>
      <c r="G2238" s="173">
        <f>abs(Generate!H$5-F2238)</f>
        <v>697.3675</v>
      </c>
    </row>
    <row r="2239">
      <c r="A2239" s="71" t="s">
        <v>64</v>
      </c>
      <c r="B2239" s="71">
        <v>2.5</v>
      </c>
      <c r="C2239" s="71">
        <v>1.5</v>
      </c>
      <c r="D2239" s="71">
        <v>0.5</v>
      </c>
      <c r="E2239" s="71">
        <v>3.0</v>
      </c>
      <c r="F2239" s="172">
        <f>vlookup(VLOOKUP(A2239,'Meal Plan Combinations'!A$5:E$17,2,false),indirect(I$1),2,false)*B2239+vlookup(VLOOKUP(A2239,'Meal Plan Combinations'!A$5:E$17,3,false),indirect(I$1),2,false)*C2239+vlookup(VLOOKUP(A2239,'Meal Plan Combinations'!A$5:E$17,4,false),indirect(I$1),2,false)*D2239+vlookup(VLOOKUP(A2239,'Meal Plan Combinations'!A$5:E$17,5,false),indirect(I$1),2,false)*E2239</f>
        <v>2506.4125</v>
      </c>
      <c r="G2239" s="173">
        <f>abs(Generate!H$5-F2239)</f>
        <v>563.5875</v>
      </c>
    </row>
    <row r="2240">
      <c r="A2240" s="71" t="s">
        <v>64</v>
      </c>
      <c r="B2240" s="71">
        <v>2.5</v>
      </c>
      <c r="C2240" s="71">
        <v>1.5</v>
      </c>
      <c r="D2240" s="71">
        <v>1.0</v>
      </c>
      <c r="E2240" s="71">
        <v>0.5</v>
      </c>
      <c r="F2240" s="172">
        <f>vlookup(VLOOKUP(A2240,'Meal Plan Combinations'!A$5:E$17,2,false),indirect(I$1),2,false)*B2240+vlookup(VLOOKUP(A2240,'Meal Plan Combinations'!A$5:E$17,3,false),indirect(I$1),2,false)*C2240+vlookup(VLOOKUP(A2240,'Meal Plan Combinations'!A$5:E$17,4,false),indirect(I$1),2,false)*D2240+vlookup(VLOOKUP(A2240,'Meal Plan Combinations'!A$5:E$17,5,false),indirect(I$1),2,false)*E2240</f>
        <v>2060.3575</v>
      </c>
      <c r="G2240" s="173">
        <f>abs(Generate!H$5-F2240)</f>
        <v>1009.6425</v>
      </c>
    </row>
    <row r="2241">
      <c r="A2241" s="71" t="s">
        <v>64</v>
      </c>
      <c r="B2241" s="71">
        <v>2.5</v>
      </c>
      <c r="C2241" s="71">
        <v>1.5</v>
      </c>
      <c r="D2241" s="71">
        <v>1.0</v>
      </c>
      <c r="E2241" s="71">
        <v>1.0</v>
      </c>
      <c r="F2241" s="172">
        <f>vlookup(VLOOKUP(A2241,'Meal Plan Combinations'!A$5:E$17,2,false),indirect(I$1),2,false)*B2241+vlookup(VLOOKUP(A2241,'Meal Plan Combinations'!A$5:E$17,3,false),indirect(I$1),2,false)*C2241+vlookup(VLOOKUP(A2241,'Meal Plan Combinations'!A$5:E$17,4,false),indirect(I$1),2,false)*D2241+vlookup(VLOOKUP(A2241,'Meal Plan Combinations'!A$5:E$17,5,false),indirect(I$1),2,false)*E2241</f>
        <v>2194.1375</v>
      </c>
      <c r="G2241" s="173">
        <f>abs(Generate!H$5-F2241)</f>
        <v>875.8625</v>
      </c>
    </row>
    <row r="2242">
      <c r="A2242" s="71" t="s">
        <v>64</v>
      </c>
      <c r="B2242" s="71">
        <v>2.5</v>
      </c>
      <c r="C2242" s="71">
        <v>1.5</v>
      </c>
      <c r="D2242" s="71">
        <v>1.0</v>
      </c>
      <c r="E2242" s="71">
        <v>1.5</v>
      </c>
      <c r="F2242" s="172">
        <f>vlookup(VLOOKUP(A2242,'Meal Plan Combinations'!A$5:E$17,2,false),indirect(I$1),2,false)*B2242+vlookup(VLOOKUP(A2242,'Meal Plan Combinations'!A$5:E$17,3,false),indirect(I$1),2,false)*C2242+vlookup(VLOOKUP(A2242,'Meal Plan Combinations'!A$5:E$17,4,false),indirect(I$1),2,false)*D2242+vlookup(VLOOKUP(A2242,'Meal Plan Combinations'!A$5:E$17,5,false),indirect(I$1),2,false)*E2242</f>
        <v>2327.9175</v>
      </c>
      <c r="G2242" s="173">
        <f>abs(Generate!H$5-F2242)</f>
        <v>742.0825</v>
      </c>
    </row>
    <row r="2243">
      <c r="A2243" s="71" t="s">
        <v>64</v>
      </c>
      <c r="B2243" s="71">
        <v>2.5</v>
      </c>
      <c r="C2243" s="71">
        <v>1.5</v>
      </c>
      <c r="D2243" s="71">
        <v>1.0</v>
      </c>
      <c r="E2243" s="71">
        <v>2.0</v>
      </c>
      <c r="F2243" s="172">
        <f>vlookup(VLOOKUP(A2243,'Meal Plan Combinations'!A$5:E$17,2,false),indirect(I$1),2,false)*B2243+vlookup(VLOOKUP(A2243,'Meal Plan Combinations'!A$5:E$17,3,false),indirect(I$1),2,false)*C2243+vlookup(VLOOKUP(A2243,'Meal Plan Combinations'!A$5:E$17,4,false),indirect(I$1),2,false)*D2243+vlookup(VLOOKUP(A2243,'Meal Plan Combinations'!A$5:E$17,5,false),indirect(I$1),2,false)*E2243</f>
        <v>2461.6975</v>
      </c>
      <c r="G2243" s="173">
        <f>abs(Generate!H$5-F2243)</f>
        <v>608.3025</v>
      </c>
    </row>
    <row r="2244">
      <c r="A2244" s="71" t="s">
        <v>64</v>
      </c>
      <c r="B2244" s="71">
        <v>2.5</v>
      </c>
      <c r="C2244" s="71">
        <v>1.5</v>
      </c>
      <c r="D2244" s="71">
        <v>1.0</v>
      </c>
      <c r="E2244" s="71">
        <v>2.5</v>
      </c>
      <c r="F2244" s="172">
        <f>vlookup(VLOOKUP(A2244,'Meal Plan Combinations'!A$5:E$17,2,false),indirect(I$1),2,false)*B2244+vlookup(VLOOKUP(A2244,'Meal Plan Combinations'!A$5:E$17,3,false),indirect(I$1),2,false)*C2244+vlookup(VLOOKUP(A2244,'Meal Plan Combinations'!A$5:E$17,4,false),indirect(I$1),2,false)*D2244+vlookup(VLOOKUP(A2244,'Meal Plan Combinations'!A$5:E$17,5,false),indirect(I$1),2,false)*E2244</f>
        <v>2595.4775</v>
      </c>
      <c r="G2244" s="173">
        <f>abs(Generate!H$5-F2244)</f>
        <v>474.5225</v>
      </c>
    </row>
    <row r="2245">
      <c r="A2245" s="71" t="s">
        <v>64</v>
      </c>
      <c r="B2245" s="71">
        <v>2.5</v>
      </c>
      <c r="C2245" s="71">
        <v>1.5</v>
      </c>
      <c r="D2245" s="71">
        <v>1.0</v>
      </c>
      <c r="E2245" s="71">
        <v>3.0</v>
      </c>
      <c r="F2245" s="172">
        <f>vlookup(VLOOKUP(A2245,'Meal Plan Combinations'!A$5:E$17,2,false),indirect(I$1),2,false)*B2245+vlookup(VLOOKUP(A2245,'Meal Plan Combinations'!A$5:E$17,3,false),indirect(I$1),2,false)*C2245+vlookup(VLOOKUP(A2245,'Meal Plan Combinations'!A$5:E$17,4,false),indirect(I$1),2,false)*D2245+vlookup(VLOOKUP(A2245,'Meal Plan Combinations'!A$5:E$17,5,false),indirect(I$1),2,false)*E2245</f>
        <v>2729.2575</v>
      </c>
      <c r="G2245" s="173">
        <f>abs(Generate!H$5-F2245)</f>
        <v>340.7425</v>
      </c>
    </row>
    <row r="2246">
      <c r="A2246" s="71" t="s">
        <v>64</v>
      </c>
      <c r="B2246" s="71">
        <v>2.5</v>
      </c>
      <c r="C2246" s="71">
        <v>1.5</v>
      </c>
      <c r="D2246" s="71">
        <v>1.5</v>
      </c>
      <c r="E2246" s="71">
        <v>0.5</v>
      </c>
      <c r="F2246" s="172">
        <f>vlookup(VLOOKUP(A2246,'Meal Plan Combinations'!A$5:E$17,2,false),indirect(I$1),2,false)*B2246+vlookup(VLOOKUP(A2246,'Meal Plan Combinations'!A$5:E$17,3,false),indirect(I$1),2,false)*C2246+vlookup(VLOOKUP(A2246,'Meal Plan Combinations'!A$5:E$17,4,false),indirect(I$1),2,false)*D2246+vlookup(VLOOKUP(A2246,'Meal Plan Combinations'!A$5:E$17,5,false),indirect(I$1),2,false)*E2246</f>
        <v>2283.2025</v>
      </c>
      <c r="G2246" s="173">
        <f>abs(Generate!H$5-F2246)</f>
        <v>786.7975</v>
      </c>
    </row>
    <row r="2247">
      <c r="A2247" s="71" t="s">
        <v>64</v>
      </c>
      <c r="B2247" s="71">
        <v>2.5</v>
      </c>
      <c r="C2247" s="71">
        <v>1.5</v>
      </c>
      <c r="D2247" s="71">
        <v>1.5</v>
      </c>
      <c r="E2247" s="71">
        <v>1.0</v>
      </c>
      <c r="F2247" s="172">
        <f>vlookup(VLOOKUP(A2247,'Meal Plan Combinations'!A$5:E$17,2,false),indirect(I$1),2,false)*B2247+vlookup(VLOOKUP(A2247,'Meal Plan Combinations'!A$5:E$17,3,false),indirect(I$1),2,false)*C2247+vlookup(VLOOKUP(A2247,'Meal Plan Combinations'!A$5:E$17,4,false),indirect(I$1),2,false)*D2247+vlookup(VLOOKUP(A2247,'Meal Plan Combinations'!A$5:E$17,5,false),indirect(I$1),2,false)*E2247</f>
        <v>2416.9825</v>
      </c>
      <c r="G2247" s="173">
        <f>abs(Generate!H$5-F2247)</f>
        <v>653.0175</v>
      </c>
    </row>
    <row r="2248">
      <c r="A2248" s="71" t="s">
        <v>64</v>
      </c>
      <c r="B2248" s="71">
        <v>2.5</v>
      </c>
      <c r="C2248" s="71">
        <v>1.5</v>
      </c>
      <c r="D2248" s="71">
        <v>1.5</v>
      </c>
      <c r="E2248" s="71">
        <v>1.5</v>
      </c>
      <c r="F2248" s="172">
        <f>vlookup(VLOOKUP(A2248,'Meal Plan Combinations'!A$5:E$17,2,false),indirect(I$1),2,false)*B2248+vlookup(VLOOKUP(A2248,'Meal Plan Combinations'!A$5:E$17,3,false),indirect(I$1),2,false)*C2248+vlookup(VLOOKUP(A2248,'Meal Plan Combinations'!A$5:E$17,4,false),indirect(I$1),2,false)*D2248+vlookup(VLOOKUP(A2248,'Meal Plan Combinations'!A$5:E$17,5,false),indirect(I$1),2,false)*E2248</f>
        <v>2550.7625</v>
      </c>
      <c r="G2248" s="173">
        <f>abs(Generate!H$5-F2248)</f>
        <v>519.2375</v>
      </c>
    </row>
    <row r="2249">
      <c r="A2249" s="71" t="s">
        <v>64</v>
      </c>
      <c r="B2249" s="71">
        <v>2.5</v>
      </c>
      <c r="C2249" s="71">
        <v>1.5</v>
      </c>
      <c r="D2249" s="71">
        <v>1.5</v>
      </c>
      <c r="E2249" s="71">
        <v>2.0</v>
      </c>
      <c r="F2249" s="172">
        <f>vlookup(VLOOKUP(A2249,'Meal Plan Combinations'!A$5:E$17,2,false),indirect(I$1),2,false)*B2249+vlookup(VLOOKUP(A2249,'Meal Plan Combinations'!A$5:E$17,3,false),indirect(I$1),2,false)*C2249+vlookup(VLOOKUP(A2249,'Meal Plan Combinations'!A$5:E$17,4,false),indirect(I$1),2,false)*D2249+vlookup(VLOOKUP(A2249,'Meal Plan Combinations'!A$5:E$17,5,false),indirect(I$1),2,false)*E2249</f>
        <v>2684.5425</v>
      </c>
      <c r="G2249" s="173">
        <f>abs(Generate!H$5-F2249)</f>
        <v>385.4575</v>
      </c>
    </row>
    <row r="2250">
      <c r="A2250" s="71" t="s">
        <v>64</v>
      </c>
      <c r="B2250" s="71">
        <v>2.5</v>
      </c>
      <c r="C2250" s="71">
        <v>1.5</v>
      </c>
      <c r="D2250" s="71">
        <v>1.5</v>
      </c>
      <c r="E2250" s="71">
        <v>2.5</v>
      </c>
      <c r="F2250" s="172">
        <f>vlookup(VLOOKUP(A2250,'Meal Plan Combinations'!A$5:E$17,2,false),indirect(I$1),2,false)*B2250+vlookup(VLOOKUP(A2250,'Meal Plan Combinations'!A$5:E$17,3,false),indirect(I$1),2,false)*C2250+vlookup(VLOOKUP(A2250,'Meal Plan Combinations'!A$5:E$17,4,false),indirect(I$1),2,false)*D2250+vlookup(VLOOKUP(A2250,'Meal Plan Combinations'!A$5:E$17,5,false),indirect(I$1),2,false)*E2250</f>
        <v>2818.3225</v>
      </c>
      <c r="G2250" s="173">
        <f>abs(Generate!H$5-F2250)</f>
        <v>251.6775</v>
      </c>
    </row>
    <row r="2251">
      <c r="A2251" s="71" t="s">
        <v>64</v>
      </c>
      <c r="B2251" s="71">
        <v>2.5</v>
      </c>
      <c r="C2251" s="71">
        <v>1.5</v>
      </c>
      <c r="D2251" s="71">
        <v>1.5</v>
      </c>
      <c r="E2251" s="71">
        <v>3.0</v>
      </c>
      <c r="F2251" s="172">
        <f>vlookup(VLOOKUP(A2251,'Meal Plan Combinations'!A$5:E$17,2,false),indirect(I$1),2,false)*B2251+vlookup(VLOOKUP(A2251,'Meal Plan Combinations'!A$5:E$17,3,false),indirect(I$1),2,false)*C2251+vlookup(VLOOKUP(A2251,'Meal Plan Combinations'!A$5:E$17,4,false),indirect(I$1),2,false)*D2251+vlookup(VLOOKUP(A2251,'Meal Plan Combinations'!A$5:E$17,5,false),indirect(I$1),2,false)*E2251</f>
        <v>2952.1025</v>
      </c>
      <c r="G2251" s="173">
        <f>abs(Generate!H$5-F2251)</f>
        <v>117.8975</v>
      </c>
    </row>
    <row r="2252">
      <c r="A2252" s="71" t="s">
        <v>64</v>
      </c>
      <c r="B2252" s="71">
        <v>2.5</v>
      </c>
      <c r="C2252" s="71">
        <v>1.5</v>
      </c>
      <c r="D2252" s="71">
        <v>2.0</v>
      </c>
      <c r="E2252" s="71">
        <v>0.5</v>
      </c>
      <c r="F2252" s="172">
        <f>vlookup(VLOOKUP(A2252,'Meal Plan Combinations'!A$5:E$17,2,false),indirect(I$1),2,false)*B2252+vlookup(VLOOKUP(A2252,'Meal Plan Combinations'!A$5:E$17,3,false),indirect(I$1),2,false)*C2252+vlookup(VLOOKUP(A2252,'Meal Plan Combinations'!A$5:E$17,4,false),indirect(I$1),2,false)*D2252+vlookup(VLOOKUP(A2252,'Meal Plan Combinations'!A$5:E$17,5,false),indirect(I$1),2,false)*E2252</f>
        <v>2506.0475</v>
      </c>
      <c r="G2252" s="173">
        <f>abs(Generate!H$5-F2252)</f>
        <v>563.9525</v>
      </c>
    </row>
    <row r="2253">
      <c r="A2253" s="71" t="s">
        <v>64</v>
      </c>
      <c r="B2253" s="71">
        <v>2.5</v>
      </c>
      <c r="C2253" s="71">
        <v>1.5</v>
      </c>
      <c r="D2253" s="71">
        <v>2.0</v>
      </c>
      <c r="E2253" s="71">
        <v>1.0</v>
      </c>
      <c r="F2253" s="172">
        <f>vlookup(VLOOKUP(A2253,'Meal Plan Combinations'!A$5:E$17,2,false),indirect(I$1),2,false)*B2253+vlookup(VLOOKUP(A2253,'Meal Plan Combinations'!A$5:E$17,3,false),indirect(I$1),2,false)*C2253+vlookup(VLOOKUP(A2253,'Meal Plan Combinations'!A$5:E$17,4,false),indirect(I$1),2,false)*D2253+vlookup(VLOOKUP(A2253,'Meal Plan Combinations'!A$5:E$17,5,false),indirect(I$1),2,false)*E2253</f>
        <v>2639.8275</v>
      </c>
      <c r="G2253" s="173">
        <f>abs(Generate!H$5-F2253)</f>
        <v>430.1725</v>
      </c>
    </row>
    <row r="2254">
      <c r="A2254" s="71" t="s">
        <v>64</v>
      </c>
      <c r="B2254" s="71">
        <v>2.5</v>
      </c>
      <c r="C2254" s="71">
        <v>1.5</v>
      </c>
      <c r="D2254" s="71">
        <v>2.0</v>
      </c>
      <c r="E2254" s="71">
        <v>1.5</v>
      </c>
      <c r="F2254" s="172">
        <f>vlookup(VLOOKUP(A2254,'Meal Plan Combinations'!A$5:E$17,2,false),indirect(I$1),2,false)*B2254+vlookup(VLOOKUP(A2254,'Meal Plan Combinations'!A$5:E$17,3,false),indirect(I$1),2,false)*C2254+vlookup(VLOOKUP(A2254,'Meal Plan Combinations'!A$5:E$17,4,false),indirect(I$1),2,false)*D2254+vlookup(VLOOKUP(A2254,'Meal Plan Combinations'!A$5:E$17,5,false),indirect(I$1),2,false)*E2254</f>
        <v>2773.6075</v>
      </c>
      <c r="G2254" s="173">
        <f>abs(Generate!H$5-F2254)</f>
        <v>296.3925</v>
      </c>
    </row>
    <row r="2255">
      <c r="A2255" s="71" t="s">
        <v>64</v>
      </c>
      <c r="B2255" s="71">
        <v>2.5</v>
      </c>
      <c r="C2255" s="71">
        <v>1.5</v>
      </c>
      <c r="D2255" s="71">
        <v>2.0</v>
      </c>
      <c r="E2255" s="71">
        <v>2.0</v>
      </c>
      <c r="F2255" s="172">
        <f>vlookup(VLOOKUP(A2255,'Meal Plan Combinations'!A$5:E$17,2,false),indirect(I$1),2,false)*B2255+vlookup(VLOOKUP(A2255,'Meal Plan Combinations'!A$5:E$17,3,false),indirect(I$1),2,false)*C2255+vlookup(VLOOKUP(A2255,'Meal Plan Combinations'!A$5:E$17,4,false),indirect(I$1),2,false)*D2255+vlookup(VLOOKUP(A2255,'Meal Plan Combinations'!A$5:E$17,5,false),indirect(I$1),2,false)*E2255</f>
        <v>2907.3875</v>
      </c>
      <c r="G2255" s="173">
        <f>abs(Generate!H$5-F2255)</f>
        <v>162.6125</v>
      </c>
    </row>
    <row r="2256">
      <c r="A2256" s="71" t="s">
        <v>64</v>
      </c>
      <c r="B2256" s="71">
        <v>2.5</v>
      </c>
      <c r="C2256" s="71">
        <v>1.5</v>
      </c>
      <c r="D2256" s="71">
        <v>2.0</v>
      </c>
      <c r="E2256" s="71">
        <v>2.5</v>
      </c>
      <c r="F2256" s="172">
        <f>vlookup(VLOOKUP(A2256,'Meal Plan Combinations'!A$5:E$17,2,false),indirect(I$1),2,false)*B2256+vlookup(VLOOKUP(A2256,'Meal Plan Combinations'!A$5:E$17,3,false),indirect(I$1),2,false)*C2256+vlookup(VLOOKUP(A2256,'Meal Plan Combinations'!A$5:E$17,4,false),indirect(I$1),2,false)*D2256+vlookup(VLOOKUP(A2256,'Meal Plan Combinations'!A$5:E$17,5,false),indirect(I$1),2,false)*E2256</f>
        <v>3041.1675</v>
      </c>
      <c r="G2256" s="173">
        <f>abs(Generate!H$5-F2256)</f>
        <v>28.8325</v>
      </c>
    </row>
    <row r="2257">
      <c r="A2257" s="71" t="s">
        <v>64</v>
      </c>
      <c r="B2257" s="71">
        <v>2.5</v>
      </c>
      <c r="C2257" s="71">
        <v>1.5</v>
      </c>
      <c r="D2257" s="71">
        <v>2.0</v>
      </c>
      <c r="E2257" s="71">
        <v>3.0</v>
      </c>
      <c r="F2257" s="172">
        <f>vlookup(VLOOKUP(A2257,'Meal Plan Combinations'!A$5:E$17,2,false),indirect(I$1),2,false)*B2257+vlookup(VLOOKUP(A2257,'Meal Plan Combinations'!A$5:E$17,3,false),indirect(I$1),2,false)*C2257+vlookup(VLOOKUP(A2257,'Meal Plan Combinations'!A$5:E$17,4,false),indirect(I$1),2,false)*D2257+vlookup(VLOOKUP(A2257,'Meal Plan Combinations'!A$5:E$17,5,false),indirect(I$1),2,false)*E2257</f>
        <v>3174.9475</v>
      </c>
      <c r="G2257" s="173">
        <f>abs(Generate!H$5-F2257)</f>
        <v>104.9475</v>
      </c>
    </row>
    <row r="2258">
      <c r="A2258" s="71" t="s">
        <v>64</v>
      </c>
      <c r="B2258" s="71">
        <v>2.5</v>
      </c>
      <c r="C2258" s="71">
        <v>1.5</v>
      </c>
      <c r="D2258" s="71">
        <v>2.5</v>
      </c>
      <c r="E2258" s="71">
        <v>0.5</v>
      </c>
      <c r="F2258" s="172">
        <f>vlookup(VLOOKUP(A2258,'Meal Plan Combinations'!A$5:E$17,2,false),indirect(I$1),2,false)*B2258+vlookup(VLOOKUP(A2258,'Meal Plan Combinations'!A$5:E$17,3,false),indirect(I$1),2,false)*C2258+vlookup(VLOOKUP(A2258,'Meal Plan Combinations'!A$5:E$17,4,false),indirect(I$1),2,false)*D2258+vlookup(VLOOKUP(A2258,'Meal Plan Combinations'!A$5:E$17,5,false),indirect(I$1),2,false)*E2258</f>
        <v>2728.8925</v>
      </c>
      <c r="G2258" s="173">
        <f>abs(Generate!H$5-F2258)</f>
        <v>341.1075</v>
      </c>
    </row>
    <row r="2259">
      <c r="A2259" s="71" t="s">
        <v>64</v>
      </c>
      <c r="B2259" s="71">
        <v>2.5</v>
      </c>
      <c r="C2259" s="71">
        <v>1.5</v>
      </c>
      <c r="D2259" s="71">
        <v>2.5</v>
      </c>
      <c r="E2259" s="71">
        <v>1.0</v>
      </c>
      <c r="F2259" s="172">
        <f>vlookup(VLOOKUP(A2259,'Meal Plan Combinations'!A$5:E$17,2,false),indirect(I$1),2,false)*B2259+vlookup(VLOOKUP(A2259,'Meal Plan Combinations'!A$5:E$17,3,false),indirect(I$1),2,false)*C2259+vlookup(VLOOKUP(A2259,'Meal Plan Combinations'!A$5:E$17,4,false),indirect(I$1),2,false)*D2259+vlookup(VLOOKUP(A2259,'Meal Plan Combinations'!A$5:E$17,5,false),indirect(I$1),2,false)*E2259</f>
        <v>2862.6725</v>
      </c>
      <c r="G2259" s="173">
        <f>abs(Generate!H$5-F2259)</f>
        <v>207.3275</v>
      </c>
    </row>
    <row r="2260">
      <c r="A2260" s="71" t="s">
        <v>64</v>
      </c>
      <c r="B2260" s="71">
        <v>2.5</v>
      </c>
      <c r="C2260" s="71">
        <v>1.5</v>
      </c>
      <c r="D2260" s="71">
        <v>2.5</v>
      </c>
      <c r="E2260" s="71">
        <v>1.5</v>
      </c>
      <c r="F2260" s="172">
        <f>vlookup(VLOOKUP(A2260,'Meal Plan Combinations'!A$5:E$17,2,false),indirect(I$1),2,false)*B2260+vlookup(VLOOKUP(A2260,'Meal Plan Combinations'!A$5:E$17,3,false),indirect(I$1),2,false)*C2260+vlookup(VLOOKUP(A2260,'Meal Plan Combinations'!A$5:E$17,4,false),indirect(I$1),2,false)*D2260+vlookup(VLOOKUP(A2260,'Meal Plan Combinations'!A$5:E$17,5,false),indirect(I$1),2,false)*E2260</f>
        <v>2996.4525</v>
      </c>
      <c r="G2260" s="173">
        <f>abs(Generate!H$5-F2260)</f>
        <v>73.5475</v>
      </c>
    </row>
    <row r="2261">
      <c r="A2261" s="71" t="s">
        <v>64</v>
      </c>
      <c r="B2261" s="71">
        <v>2.5</v>
      </c>
      <c r="C2261" s="71">
        <v>1.5</v>
      </c>
      <c r="D2261" s="71">
        <v>2.5</v>
      </c>
      <c r="E2261" s="71">
        <v>2.0</v>
      </c>
      <c r="F2261" s="172">
        <f>vlookup(VLOOKUP(A2261,'Meal Plan Combinations'!A$5:E$17,2,false),indirect(I$1),2,false)*B2261+vlookup(VLOOKUP(A2261,'Meal Plan Combinations'!A$5:E$17,3,false),indirect(I$1),2,false)*C2261+vlookup(VLOOKUP(A2261,'Meal Plan Combinations'!A$5:E$17,4,false),indirect(I$1),2,false)*D2261+vlookup(VLOOKUP(A2261,'Meal Plan Combinations'!A$5:E$17,5,false),indirect(I$1),2,false)*E2261</f>
        <v>3130.2325</v>
      </c>
      <c r="G2261" s="173">
        <f>abs(Generate!H$5-F2261)</f>
        <v>60.2325</v>
      </c>
    </row>
    <row r="2262">
      <c r="A2262" s="71" t="s">
        <v>64</v>
      </c>
      <c r="B2262" s="71">
        <v>2.5</v>
      </c>
      <c r="C2262" s="71">
        <v>1.5</v>
      </c>
      <c r="D2262" s="71">
        <v>2.5</v>
      </c>
      <c r="E2262" s="71">
        <v>2.5</v>
      </c>
      <c r="F2262" s="172">
        <f>vlookup(VLOOKUP(A2262,'Meal Plan Combinations'!A$5:E$17,2,false),indirect(I$1),2,false)*B2262+vlookup(VLOOKUP(A2262,'Meal Plan Combinations'!A$5:E$17,3,false),indirect(I$1),2,false)*C2262+vlookup(VLOOKUP(A2262,'Meal Plan Combinations'!A$5:E$17,4,false),indirect(I$1),2,false)*D2262+vlookup(VLOOKUP(A2262,'Meal Plan Combinations'!A$5:E$17,5,false),indirect(I$1),2,false)*E2262</f>
        <v>3264.0125</v>
      </c>
      <c r="G2262" s="173">
        <f>abs(Generate!H$5-F2262)</f>
        <v>194.0125</v>
      </c>
    </row>
    <row r="2263">
      <c r="A2263" s="71" t="s">
        <v>64</v>
      </c>
      <c r="B2263" s="71">
        <v>2.5</v>
      </c>
      <c r="C2263" s="71">
        <v>1.5</v>
      </c>
      <c r="D2263" s="71">
        <v>2.5</v>
      </c>
      <c r="E2263" s="71">
        <v>3.0</v>
      </c>
      <c r="F2263" s="172">
        <f>vlookup(VLOOKUP(A2263,'Meal Plan Combinations'!A$5:E$17,2,false),indirect(I$1),2,false)*B2263+vlookup(VLOOKUP(A2263,'Meal Plan Combinations'!A$5:E$17,3,false),indirect(I$1),2,false)*C2263+vlookup(VLOOKUP(A2263,'Meal Plan Combinations'!A$5:E$17,4,false),indirect(I$1),2,false)*D2263+vlookup(VLOOKUP(A2263,'Meal Plan Combinations'!A$5:E$17,5,false),indirect(I$1),2,false)*E2263</f>
        <v>3397.7925</v>
      </c>
      <c r="G2263" s="173">
        <f>abs(Generate!H$5-F2263)</f>
        <v>327.7925</v>
      </c>
    </row>
    <row r="2264">
      <c r="A2264" s="71" t="s">
        <v>64</v>
      </c>
      <c r="B2264" s="71">
        <v>2.5</v>
      </c>
      <c r="C2264" s="71">
        <v>1.5</v>
      </c>
      <c r="D2264" s="71">
        <v>3.0</v>
      </c>
      <c r="E2264" s="71">
        <v>0.5</v>
      </c>
      <c r="F2264" s="172">
        <f>vlookup(VLOOKUP(A2264,'Meal Plan Combinations'!A$5:E$17,2,false),indirect(I$1),2,false)*B2264+vlookup(VLOOKUP(A2264,'Meal Plan Combinations'!A$5:E$17,3,false),indirect(I$1),2,false)*C2264+vlookup(VLOOKUP(A2264,'Meal Plan Combinations'!A$5:E$17,4,false),indirect(I$1),2,false)*D2264+vlookup(VLOOKUP(A2264,'Meal Plan Combinations'!A$5:E$17,5,false),indirect(I$1),2,false)*E2264</f>
        <v>2951.7375</v>
      </c>
      <c r="G2264" s="173">
        <f>abs(Generate!H$5-F2264)</f>
        <v>118.2625</v>
      </c>
    </row>
    <row r="2265">
      <c r="A2265" s="71" t="s">
        <v>64</v>
      </c>
      <c r="B2265" s="71">
        <v>2.5</v>
      </c>
      <c r="C2265" s="71">
        <v>1.5</v>
      </c>
      <c r="D2265" s="71">
        <v>3.0</v>
      </c>
      <c r="E2265" s="71">
        <v>1.0</v>
      </c>
      <c r="F2265" s="172">
        <f>vlookup(VLOOKUP(A2265,'Meal Plan Combinations'!A$5:E$17,2,false),indirect(I$1),2,false)*B2265+vlookup(VLOOKUP(A2265,'Meal Plan Combinations'!A$5:E$17,3,false),indirect(I$1),2,false)*C2265+vlookup(VLOOKUP(A2265,'Meal Plan Combinations'!A$5:E$17,4,false),indirect(I$1),2,false)*D2265+vlookup(VLOOKUP(A2265,'Meal Plan Combinations'!A$5:E$17,5,false),indirect(I$1),2,false)*E2265</f>
        <v>3085.5175</v>
      </c>
      <c r="G2265" s="173">
        <f>abs(Generate!H$5-F2265)</f>
        <v>15.5175</v>
      </c>
    </row>
    <row r="2266">
      <c r="A2266" s="71" t="s">
        <v>64</v>
      </c>
      <c r="B2266" s="71">
        <v>2.5</v>
      </c>
      <c r="C2266" s="71">
        <v>1.5</v>
      </c>
      <c r="D2266" s="71">
        <v>3.0</v>
      </c>
      <c r="E2266" s="71">
        <v>1.5</v>
      </c>
      <c r="F2266" s="172">
        <f>vlookup(VLOOKUP(A2266,'Meal Plan Combinations'!A$5:E$17,2,false),indirect(I$1),2,false)*B2266+vlookup(VLOOKUP(A2266,'Meal Plan Combinations'!A$5:E$17,3,false),indirect(I$1),2,false)*C2266+vlookup(VLOOKUP(A2266,'Meal Plan Combinations'!A$5:E$17,4,false),indirect(I$1),2,false)*D2266+vlookup(VLOOKUP(A2266,'Meal Plan Combinations'!A$5:E$17,5,false),indirect(I$1),2,false)*E2266</f>
        <v>3219.2975</v>
      </c>
      <c r="G2266" s="173">
        <f>abs(Generate!H$5-F2266)</f>
        <v>149.2975</v>
      </c>
    </row>
    <row r="2267">
      <c r="A2267" s="71" t="s">
        <v>64</v>
      </c>
      <c r="B2267" s="71">
        <v>2.5</v>
      </c>
      <c r="C2267" s="71">
        <v>1.5</v>
      </c>
      <c r="D2267" s="71">
        <v>3.0</v>
      </c>
      <c r="E2267" s="71">
        <v>2.0</v>
      </c>
      <c r="F2267" s="172">
        <f>vlookup(VLOOKUP(A2267,'Meal Plan Combinations'!A$5:E$17,2,false),indirect(I$1),2,false)*B2267+vlookup(VLOOKUP(A2267,'Meal Plan Combinations'!A$5:E$17,3,false),indirect(I$1),2,false)*C2267+vlookup(VLOOKUP(A2267,'Meal Plan Combinations'!A$5:E$17,4,false),indirect(I$1),2,false)*D2267+vlookup(VLOOKUP(A2267,'Meal Plan Combinations'!A$5:E$17,5,false),indirect(I$1),2,false)*E2267</f>
        <v>3353.0775</v>
      </c>
      <c r="G2267" s="173">
        <f>abs(Generate!H$5-F2267)</f>
        <v>283.0775</v>
      </c>
    </row>
    <row r="2268">
      <c r="A2268" s="71" t="s">
        <v>64</v>
      </c>
      <c r="B2268" s="71">
        <v>2.5</v>
      </c>
      <c r="C2268" s="71">
        <v>1.5</v>
      </c>
      <c r="D2268" s="71">
        <v>3.0</v>
      </c>
      <c r="E2268" s="71">
        <v>2.5</v>
      </c>
      <c r="F2268" s="172">
        <f>vlookup(VLOOKUP(A2268,'Meal Plan Combinations'!A$5:E$17,2,false),indirect(I$1),2,false)*B2268+vlookup(VLOOKUP(A2268,'Meal Plan Combinations'!A$5:E$17,3,false),indirect(I$1),2,false)*C2268+vlookup(VLOOKUP(A2268,'Meal Plan Combinations'!A$5:E$17,4,false),indirect(I$1),2,false)*D2268+vlookup(VLOOKUP(A2268,'Meal Plan Combinations'!A$5:E$17,5,false),indirect(I$1),2,false)*E2268</f>
        <v>3486.8575</v>
      </c>
      <c r="G2268" s="173">
        <f>abs(Generate!H$5-F2268)</f>
        <v>416.8575</v>
      </c>
    </row>
    <row r="2269">
      <c r="A2269" s="71" t="s">
        <v>64</v>
      </c>
      <c r="B2269" s="71">
        <v>2.5</v>
      </c>
      <c r="C2269" s="71">
        <v>1.5</v>
      </c>
      <c r="D2269" s="71">
        <v>3.0</v>
      </c>
      <c r="E2269" s="71">
        <v>3.0</v>
      </c>
      <c r="F2269" s="172">
        <f>vlookup(VLOOKUP(A2269,'Meal Plan Combinations'!A$5:E$17,2,false),indirect(I$1),2,false)*B2269+vlookup(VLOOKUP(A2269,'Meal Plan Combinations'!A$5:E$17,3,false),indirect(I$1),2,false)*C2269+vlookup(VLOOKUP(A2269,'Meal Plan Combinations'!A$5:E$17,4,false),indirect(I$1),2,false)*D2269+vlookup(VLOOKUP(A2269,'Meal Plan Combinations'!A$5:E$17,5,false),indirect(I$1),2,false)*E2269</f>
        <v>3620.6375</v>
      </c>
      <c r="G2269" s="173">
        <f>abs(Generate!H$5-F2269)</f>
        <v>550.6375</v>
      </c>
    </row>
    <row r="2270">
      <c r="A2270" s="71" t="s">
        <v>64</v>
      </c>
      <c r="B2270" s="71">
        <v>2.5</v>
      </c>
      <c r="C2270" s="71">
        <v>2.0</v>
      </c>
      <c r="D2270" s="71">
        <v>0.5</v>
      </c>
      <c r="E2270" s="71">
        <v>0.5</v>
      </c>
      <c r="F2270" s="172">
        <f>vlookup(VLOOKUP(A2270,'Meal Plan Combinations'!A$5:E$17,2,false),indirect(I$1),2,false)*B2270+vlookup(VLOOKUP(A2270,'Meal Plan Combinations'!A$5:E$17,3,false),indirect(I$1),2,false)*C2270+vlookup(VLOOKUP(A2270,'Meal Plan Combinations'!A$5:E$17,4,false),indirect(I$1),2,false)*D2270+vlookup(VLOOKUP(A2270,'Meal Plan Combinations'!A$5:E$17,5,false),indirect(I$1),2,false)*E2270</f>
        <v>2090.1175</v>
      </c>
      <c r="G2270" s="173">
        <f>abs(Generate!H$5-F2270)</f>
        <v>979.8825</v>
      </c>
    </row>
    <row r="2271">
      <c r="A2271" s="71" t="s">
        <v>64</v>
      </c>
      <c r="B2271" s="71">
        <v>2.5</v>
      </c>
      <c r="C2271" s="71">
        <v>2.0</v>
      </c>
      <c r="D2271" s="71">
        <v>0.5</v>
      </c>
      <c r="E2271" s="71">
        <v>1.0</v>
      </c>
      <c r="F2271" s="172">
        <f>vlookup(VLOOKUP(A2271,'Meal Plan Combinations'!A$5:E$17,2,false),indirect(I$1),2,false)*B2271+vlookup(VLOOKUP(A2271,'Meal Plan Combinations'!A$5:E$17,3,false),indirect(I$1),2,false)*C2271+vlookup(VLOOKUP(A2271,'Meal Plan Combinations'!A$5:E$17,4,false),indirect(I$1),2,false)*D2271+vlookup(VLOOKUP(A2271,'Meal Plan Combinations'!A$5:E$17,5,false),indirect(I$1),2,false)*E2271</f>
        <v>2223.8975</v>
      </c>
      <c r="G2271" s="173">
        <f>abs(Generate!H$5-F2271)</f>
        <v>846.1025</v>
      </c>
    </row>
    <row r="2272">
      <c r="A2272" s="71" t="s">
        <v>64</v>
      </c>
      <c r="B2272" s="71">
        <v>2.5</v>
      </c>
      <c r="C2272" s="71">
        <v>2.0</v>
      </c>
      <c r="D2272" s="71">
        <v>0.5</v>
      </c>
      <c r="E2272" s="71">
        <v>1.5</v>
      </c>
      <c r="F2272" s="172">
        <f>vlookup(VLOOKUP(A2272,'Meal Plan Combinations'!A$5:E$17,2,false),indirect(I$1),2,false)*B2272+vlookup(VLOOKUP(A2272,'Meal Plan Combinations'!A$5:E$17,3,false),indirect(I$1),2,false)*C2272+vlookup(VLOOKUP(A2272,'Meal Plan Combinations'!A$5:E$17,4,false),indirect(I$1),2,false)*D2272+vlookup(VLOOKUP(A2272,'Meal Plan Combinations'!A$5:E$17,5,false),indirect(I$1),2,false)*E2272</f>
        <v>2357.6775</v>
      </c>
      <c r="G2272" s="173">
        <f>abs(Generate!H$5-F2272)</f>
        <v>712.3225</v>
      </c>
    </row>
    <row r="2273">
      <c r="A2273" s="71" t="s">
        <v>64</v>
      </c>
      <c r="B2273" s="71">
        <v>2.5</v>
      </c>
      <c r="C2273" s="71">
        <v>2.0</v>
      </c>
      <c r="D2273" s="71">
        <v>0.5</v>
      </c>
      <c r="E2273" s="71">
        <v>2.0</v>
      </c>
      <c r="F2273" s="172">
        <f>vlookup(VLOOKUP(A2273,'Meal Plan Combinations'!A$5:E$17,2,false),indirect(I$1),2,false)*B2273+vlookup(VLOOKUP(A2273,'Meal Plan Combinations'!A$5:E$17,3,false),indirect(I$1),2,false)*C2273+vlookup(VLOOKUP(A2273,'Meal Plan Combinations'!A$5:E$17,4,false),indirect(I$1),2,false)*D2273+vlookup(VLOOKUP(A2273,'Meal Plan Combinations'!A$5:E$17,5,false),indirect(I$1),2,false)*E2273</f>
        <v>2491.4575</v>
      </c>
      <c r="G2273" s="173">
        <f>abs(Generate!H$5-F2273)</f>
        <v>578.5425</v>
      </c>
    </row>
    <row r="2274">
      <c r="A2274" s="71" t="s">
        <v>64</v>
      </c>
      <c r="B2274" s="71">
        <v>2.5</v>
      </c>
      <c r="C2274" s="71">
        <v>2.0</v>
      </c>
      <c r="D2274" s="71">
        <v>0.5</v>
      </c>
      <c r="E2274" s="71">
        <v>2.5</v>
      </c>
      <c r="F2274" s="172">
        <f>vlookup(VLOOKUP(A2274,'Meal Plan Combinations'!A$5:E$17,2,false),indirect(I$1),2,false)*B2274+vlookup(VLOOKUP(A2274,'Meal Plan Combinations'!A$5:E$17,3,false),indirect(I$1),2,false)*C2274+vlookup(VLOOKUP(A2274,'Meal Plan Combinations'!A$5:E$17,4,false),indirect(I$1),2,false)*D2274+vlookup(VLOOKUP(A2274,'Meal Plan Combinations'!A$5:E$17,5,false),indirect(I$1),2,false)*E2274</f>
        <v>2625.2375</v>
      </c>
      <c r="G2274" s="173">
        <f>abs(Generate!H$5-F2274)</f>
        <v>444.7625</v>
      </c>
    </row>
    <row r="2275">
      <c r="A2275" s="71" t="s">
        <v>64</v>
      </c>
      <c r="B2275" s="71">
        <v>2.5</v>
      </c>
      <c r="C2275" s="71">
        <v>2.0</v>
      </c>
      <c r="D2275" s="71">
        <v>0.5</v>
      </c>
      <c r="E2275" s="71">
        <v>3.0</v>
      </c>
      <c r="F2275" s="172">
        <f>vlookup(VLOOKUP(A2275,'Meal Plan Combinations'!A$5:E$17,2,false),indirect(I$1),2,false)*B2275+vlookup(VLOOKUP(A2275,'Meal Plan Combinations'!A$5:E$17,3,false),indirect(I$1),2,false)*C2275+vlookup(VLOOKUP(A2275,'Meal Plan Combinations'!A$5:E$17,4,false),indirect(I$1),2,false)*D2275+vlookup(VLOOKUP(A2275,'Meal Plan Combinations'!A$5:E$17,5,false),indirect(I$1),2,false)*E2275</f>
        <v>2759.0175</v>
      </c>
      <c r="G2275" s="173">
        <f>abs(Generate!H$5-F2275)</f>
        <v>310.9825</v>
      </c>
    </row>
    <row r="2276">
      <c r="A2276" s="71" t="s">
        <v>64</v>
      </c>
      <c r="B2276" s="71">
        <v>2.5</v>
      </c>
      <c r="C2276" s="71">
        <v>2.0</v>
      </c>
      <c r="D2276" s="71">
        <v>1.0</v>
      </c>
      <c r="E2276" s="71">
        <v>0.5</v>
      </c>
      <c r="F2276" s="172">
        <f>vlookup(VLOOKUP(A2276,'Meal Plan Combinations'!A$5:E$17,2,false),indirect(I$1),2,false)*B2276+vlookup(VLOOKUP(A2276,'Meal Plan Combinations'!A$5:E$17,3,false),indirect(I$1),2,false)*C2276+vlookup(VLOOKUP(A2276,'Meal Plan Combinations'!A$5:E$17,4,false),indirect(I$1),2,false)*D2276+vlookup(VLOOKUP(A2276,'Meal Plan Combinations'!A$5:E$17,5,false),indirect(I$1),2,false)*E2276</f>
        <v>2312.9625</v>
      </c>
      <c r="G2276" s="173">
        <f>abs(Generate!H$5-F2276)</f>
        <v>757.0375</v>
      </c>
    </row>
    <row r="2277">
      <c r="A2277" s="71" t="s">
        <v>64</v>
      </c>
      <c r="B2277" s="71">
        <v>2.5</v>
      </c>
      <c r="C2277" s="71">
        <v>2.0</v>
      </c>
      <c r="D2277" s="71">
        <v>1.0</v>
      </c>
      <c r="E2277" s="71">
        <v>1.0</v>
      </c>
      <c r="F2277" s="172">
        <f>vlookup(VLOOKUP(A2277,'Meal Plan Combinations'!A$5:E$17,2,false),indirect(I$1),2,false)*B2277+vlookup(VLOOKUP(A2277,'Meal Plan Combinations'!A$5:E$17,3,false),indirect(I$1),2,false)*C2277+vlookup(VLOOKUP(A2277,'Meal Plan Combinations'!A$5:E$17,4,false),indirect(I$1),2,false)*D2277+vlookup(VLOOKUP(A2277,'Meal Plan Combinations'!A$5:E$17,5,false),indirect(I$1),2,false)*E2277</f>
        <v>2446.7425</v>
      </c>
      <c r="G2277" s="173">
        <f>abs(Generate!H$5-F2277)</f>
        <v>623.2575</v>
      </c>
    </row>
    <row r="2278">
      <c r="A2278" s="71" t="s">
        <v>64</v>
      </c>
      <c r="B2278" s="71">
        <v>2.5</v>
      </c>
      <c r="C2278" s="71">
        <v>2.0</v>
      </c>
      <c r="D2278" s="71">
        <v>1.0</v>
      </c>
      <c r="E2278" s="71">
        <v>1.5</v>
      </c>
      <c r="F2278" s="172">
        <f>vlookup(VLOOKUP(A2278,'Meal Plan Combinations'!A$5:E$17,2,false),indirect(I$1),2,false)*B2278+vlookup(VLOOKUP(A2278,'Meal Plan Combinations'!A$5:E$17,3,false),indirect(I$1),2,false)*C2278+vlookup(VLOOKUP(A2278,'Meal Plan Combinations'!A$5:E$17,4,false),indirect(I$1),2,false)*D2278+vlookup(VLOOKUP(A2278,'Meal Plan Combinations'!A$5:E$17,5,false),indirect(I$1),2,false)*E2278</f>
        <v>2580.5225</v>
      </c>
      <c r="G2278" s="173">
        <f>abs(Generate!H$5-F2278)</f>
        <v>489.4775</v>
      </c>
    </row>
    <row r="2279">
      <c r="A2279" s="71" t="s">
        <v>64</v>
      </c>
      <c r="B2279" s="71">
        <v>2.5</v>
      </c>
      <c r="C2279" s="71">
        <v>2.0</v>
      </c>
      <c r="D2279" s="71">
        <v>1.0</v>
      </c>
      <c r="E2279" s="71">
        <v>2.0</v>
      </c>
      <c r="F2279" s="172">
        <f>vlookup(VLOOKUP(A2279,'Meal Plan Combinations'!A$5:E$17,2,false),indirect(I$1),2,false)*B2279+vlookup(VLOOKUP(A2279,'Meal Plan Combinations'!A$5:E$17,3,false),indirect(I$1),2,false)*C2279+vlookup(VLOOKUP(A2279,'Meal Plan Combinations'!A$5:E$17,4,false),indirect(I$1),2,false)*D2279+vlookup(VLOOKUP(A2279,'Meal Plan Combinations'!A$5:E$17,5,false),indirect(I$1),2,false)*E2279</f>
        <v>2714.3025</v>
      </c>
      <c r="G2279" s="173">
        <f>abs(Generate!H$5-F2279)</f>
        <v>355.6975</v>
      </c>
    </row>
    <row r="2280">
      <c r="A2280" s="71" t="s">
        <v>64</v>
      </c>
      <c r="B2280" s="71">
        <v>2.5</v>
      </c>
      <c r="C2280" s="71">
        <v>2.0</v>
      </c>
      <c r="D2280" s="71">
        <v>1.0</v>
      </c>
      <c r="E2280" s="71">
        <v>2.5</v>
      </c>
      <c r="F2280" s="172">
        <f>vlookup(VLOOKUP(A2280,'Meal Plan Combinations'!A$5:E$17,2,false),indirect(I$1),2,false)*B2280+vlookup(VLOOKUP(A2280,'Meal Plan Combinations'!A$5:E$17,3,false),indirect(I$1),2,false)*C2280+vlookup(VLOOKUP(A2280,'Meal Plan Combinations'!A$5:E$17,4,false),indirect(I$1),2,false)*D2280+vlookup(VLOOKUP(A2280,'Meal Plan Combinations'!A$5:E$17,5,false),indirect(I$1),2,false)*E2280</f>
        <v>2848.0825</v>
      </c>
      <c r="G2280" s="173">
        <f>abs(Generate!H$5-F2280)</f>
        <v>221.9175</v>
      </c>
    </row>
    <row r="2281">
      <c r="A2281" s="71" t="s">
        <v>64</v>
      </c>
      <c r="B2281" s="71">
        <v>2.5</v>
      </c>
      <c r="C2281" s="71">
        <v>2.0</v>
      </c>
      <c r="D2281" s="71">
        <v>1.0</v>
      </c>
      <c r="E2281" s="71">
        <v>3.0</v>
      </c>
      <c r="F2281" s="172">
        <f>vlookup(VLOOKUP(A2281,'Meal Plan Combinations'!A$5:E$17,2,false),indirect(I$1),2,false)*B2281+vlookup(VLOOKUP(A2281,'Meal Plan Combinations'!A$5:E$17,3,false),indirect(I$1),2,false)*C2281+vlookup(VLOOKUP(A2281,'Meal Plan Combinations'!A$5:E$17,4,false),indirect(I$1),2,false)*D2281+vlookup(VLOOKUP(A2281,'Meal Plan Combinations'!A$5:E$17,5,false),indirect(I$1),2,false)*E2281</f>
        <v>2981.8625</v>
      </c>
      <c r="G2281" s="173">
        <f>abs(Generate!H$5-F2281)</f>
        <v>88.1375</v>
      </c>
    </row>
    <row r="2282">
      <c r="A2282" s="71" t="s">
        <v>64</v>
      </c>
      <c r="B2282" s="71">
        <v>2.5</v>
      </c>
      <c r="C2282" s="71">
        <v>2.0</v>
      </c>
      <c r="D2282" s="71">
        <v>1.5</v>
      </c>
      <c r="E2282" s="71">
        <v>0.5</v>
      </c>
      <c r="F2282" s="172">
        <f>vlookup(VLOOKUP(A2282,'Meal Plan Combinations'!A$5:E$17,2,false),indirect(I$1),2,false)*B2282+vlookup(VLOOKUP(A2282,'Meal Plan Combinations'!A$5:E$17,3,false),indirect(I$1),2,false)*C2282+vlookup(VLOOKUP(A2282,'Meal Plan Combinations'!A$5:E$17,4,false),indirect(I$1),2,false)*D2282+vlookup(VLOOKUP(A2282,'Meal Plan Combinations'!A$5:E$17,5,false),indirect(I$1),2,false)*E2282</f>
        <v>2535.8075</v>
      </c>
      <c r="G2282" s="173">
        <f>abs(Generate!H$5-F2282)</f>
        <v>534.1925</v>
      </c>
    </row>
    <row r="2283">
      <c r="A2283" s="71" t="s">
        <v>64</v>
      </c>
      <c r="B2283" s="71">
        <v>2.5</v>
      </c>
      <c r="C2283" s="71">
        <v>2.0</v>
      </c>
      <c r="D2283" s="71">
        <v>1.5</v>
      </c>
      <c r="E2283" s="71">
        <v>1.0</v>
      </c>
      <c r="F2283" s="172">
        <f>vlookup(VLOOKUP(A2283,'Meal Plan Combinations'!A$5:E$17,2,false),indirect(I$1),2,false)*B2283+vlookup(VLOOKUP(A2283,'Meal Plan Combinations'!A$5:E$17,3,false),indirect(I$1),2,false)*C2283+vlookup(VLOOKUP(A2283,'Meal Plan Combinations'!A$5:E$17,4,false),indirect(I$1),2,false)*D2283+vlookup(VLOOKUP(A2283,'Meal Plan Combinations'!A$5:E$17,5,false),indirect(I$1),2,false)*E2283</f>
        <v>2669.5875</v>
      </c>
      <c r="G2283" s="173">
        <f>abs(Generate!H$5-F2283)</f>
        <v>400.4125</v>
      </c>
    </row>
    <row r="2284">
      <c r="A2284" s="71" t="s">
        <v>64</v>
      </c>
      <c r="B2284" s="71">
        <v>2.5</v>
      </c>
      <c r="C2284" s="71">
        <v>2.0</v>
      </c>
      <c r="D2284" s="71">
        <v>1.5</v>
      </c>
      <c r="E2284" s="71">
        <v>1.5</v>
      </c>
      <c r="F2284" s="172">
        <f>vlookup(VLOOKUP(A2284,'Meal Plan Combinations'!A$5:E$17,2,false),indirect(I$1),2,false)*B2284+vlookup(VLOOKUP(A2284,'Meal Plan Combinations'!A$5:E$17,3,false),indirect(I$1),2,false)*C2284+vlookup(VLOOKUP(A2284,'Meal Plan Combinations'!A$5:E$17,4,false),indirect(I$1),2,false)*D2284+vlookup(VLOOKUP(A2284,'Meal Plan Combinations'!A$5:E$17,5,false),indirect(I$1),2,false)*E2284</f>
        <v>2803.3675</v>
      </c>
      <c r="G2284" s="173">
        <f>abs(Generate!H$5-F2284)</f>
        <v>266.6325</v>
      </c>
    </row>
    <row r="2285">
      <c r="A2285" s="71" t="s">
        <v>64</v>
      </c>
      <c r="B2285" s="71">
        <v>2.5</v>
      </c>
      <c r="C2285" s="71">
        <v>2.0</v>
      </c>
      <c r="D2285" s="71">
        <v>1.5</v>
      </c>
      <c r="E2285" s="71">
        <v>2.0</v>
      </c>
      <c r="F2285" s="172">
        <f>vlookup(VLOOKUP(A2285,'Meal Plan Combinations'!A$5:E$17,2,false),indirect(I$1),2,false)*B2285+vlookup(VLOOKUP(A2285,'Meal Plan Combinations'!A$5:E$17,3,false),indirect(I$1),2,false)*C2285+vlookup(VLOOKUP(A2285,'Meal Plan Combinations'!A$5:E$17,4,false),indirect(I$1),2,false)*D2285+vlookup(VLOOKUP(A2285,'Meal Plan Combinations'!A$5:E$17,5,false),indirect(I$1),2,false)*E2285</f>
        <v>2937.1475</v>
      </c>
      <c r="G2285" s="173">
        <f>abs(Generate!H$5-F2285)</f>
        <v>132.8525</v>
      </c>
    </row>
    <row r="2286">
      <c r="A2286" s="71" t="s">
        <v>64</v>
      </c>
      <c r="B2286" s="71">
        <v>2.5</v>
      </c>
      <c r="C2286" s="71">
        <v>2.0</v>
      </c>
      <c r="D2286" s="71">
        <v>1.5</v>
      </c>
      <c r="E2286" s="71">
        <v>2.5</v>
      </c>
      <c r="F2286" s="172">
        <f>vlookup(VLOOKUP(A2286,'Meal Plan Combinations'!A$5:E$17,2,false),indirect(I$1),2,false)*B2286+vlookup(VLOOKUP(A2286,'Meal Plan Combinations'!A$5:E$17,3,false),indirect(I$1),2,false)*C2286+vlookup(VLOOKUP(A2286,'Meal Plan Combinations'!A$5:E$17,4,false),indirect(I$1),2,false)*D2286+vlookup(VLOOKUP(A2286,'Meal Plan Combinations'!A$5:E$17,5,false),indirect(I$1),2,false)*E2286</f>
        <v>3070.9275</v>
      </c>
      <c r="G2286" s="173">
        <f>abs(Generate!H$5-F2286)</f>
        <v>0.9275</v>
      </c>
    </row>
    <row r="2287">
      <c r="A2287" s="71" t="s">
        <v>64</v>
      </c>
      <c r="B2287" s="71">
        <v>2.5</v>
      </c>
      <c r="C2287" s="71">
        <v>2.0</v>
      </c>
      <c r="D2287" s="71">
        <v>1.5</v>
      </c>
      <c r="E2287" s="71">
        <v>3.0</v>
      </c>
      <c r="F2287" s="172">
        <f>vlookup(VLOOKUP(A2287,'Meal Plan Combinations'!A$5:E$17,2,false),indirect(I$1),2,false)*B2287+vlookup(VLOOKUP(A2287,'Meal Plan Combinations'!A$5:E$17,3,false),indirect(I$1),2,false)*C2287+vlookup(VLOOKUP(A2287,'Meal Plan Combinations'!A$5:E$17,4,false),indirect(I$1),2,false)*D2287+vlookup(VLOOKUP(A2287,'Meal Plan Combinations'!A$5:E$17,5,false),indirect(I$1),2,false)*E2287</f>
        <v>3204.7075</v>
      </c>
      <c r="G2287" s="173">
        <f>abs(Generate!H$5-F2287)</f>
        <v>134.7075</v>
      </c>
    </row>
    <row r="2288">
      <c r="A2288" s="71" t="s">
        <v>64</v>
      </c>
      <c r="B2288" s="71">
        <v>2.5</v>
      </c>
      <c r="C2288" s="71">
        <v>2.0</v>
      </c>
      <c r="D2288" s="71">
        <v>2.0</v>
      </c>
      <c r="E2288" s="71">
        <v>0.5</v>
      </c>
      <c r="F2288" s="172">
        <f>vlookup(VLOOKUP(A2288,'Meal Plan Combinations'!A$5:E$17,2,false),indirect(I$1),2,false)*B2288+vlookup(VLOOKUP(A2288,'Meal Plan Combinations'!A$5:E$17,3,false),indirect(I$1),2,false)*C2288+vlookup(VLOOKUP(A2288,'Meal Plan Combinations'!A$5:E$17,4,false),indirect(I$1),2,false)*D2288+vlookup(VLOOKUP(A2288,'Meal Plan Combinations'!A$5:E$17,5,false),indirect(I$1),2,false)*E2288</f>
        <v>2758.6525</v>
      </c>
      <c r="G2288" s="173">
        <f>abs(Generate!H$5-F2288)</f>
        <v>311.3475</v>
      </c>
    </row>
    <row r="2289">
      <c r="A2289" s="71" t="s">
        <v>64</v>
      </c>
      <c r="B2289" s="71">
        <v>2.5</v>
      </c>
      <c r="C2289" s="71">
        <v>2.0</v>
      </c>
      <c r="D2289" s="71">
        <v>2.0</v>
      </c>
      <c r="E2289" s="71">
        <v>1.0</v>
      </c>
      <c r="F2289" s="172">
        <f>vlookup(VLOOKUP(A2289,'Meal Plan Combinations'!A$5:E$17,2,false),indirect(I$1),2,false)*B2289+vlookup(VLOOKUP(A2289,'Meal Plan Combinations'!A$5:E$17,3,false),indirect(I$1),2,false)*C2289+vlookup(VLOOKUP(A2289,'Meal Plan Combinations'!A$5:E$17,4,false),indirect(I$1),2,false)*D2289+vlookup(VLOOKUP(A2289,'Meal Plan Combinations'!A$5:E$17,5,false),indirect(I$1),2,false)*E2289</f>
        <v>2892.4325</v>
      </c>
      <c r="G2289" s="173">
        <f>abs(Generate!H$5-F2289)</f>
        <v>177.5675</v>
      </c>
    </row>
    <row r="2290">
      <c r="A2290" s="71" t="s">
        <v>64</v>
      </c>
      <c r="B2290" s="71">
        <v>2.5</v>
      </c>
      <c r="C2290" s="71">
        <v>2.0</v>
      </c>
      <c r="D2290" s="71">
        <v>2.0</v>
      </c>
      <c r="E2290" s="71">
        <v>1.5</v>
      </c>
      <c r="F2290" s="172">
        <f>vlookup(VLOOKUP(A2290,'Meal Plan Combinations'!A$5:E$17,2,false),indirect(I$1),2,false)*B2290+vlookup(VLOOKUP(A2290,'Meal Plan Combinations'!A$5:E$17,3,false),indirect(I$1),2,false)*C2290+vlookup(VLOOKUP(A2290,'Meal Plan Combinations'!A$5:E$17,4,false),indirect(I$1),2,false)*D2290+vlookup(VLOOKUP(A2290,'Meal Plan Combinations'!A$5:E$17,5,false),indirect(I$1),2,false)*E2290</f>
        <v>3026.2125</v>
      </c>
      <c r="G2290" s="173">
        <f>abs(Generate!H$5-F2290)</f>
        <v>43.7875</v>
      </c>
    </row>
    <row r="2291">
      <c r="A2291" s="71" t="s">
        <v>64</v>
      </c>
      <c r="B2291" s="71">
        <v>2.5</v>
      </c>
      <c r="C2291" s="71">
        <v>2.0</v>
      </c>
      <c r="D2291" s="71">
        <v>2.0</v>
      </c>
      <c r="E2291" s="71">
        <v>2.0</v>
      </c>
      <c r="F2291" s="172">
        <f>vlookup(VLOOKUP(A2291,'Meal Plan Combinations'!A$5:E$17,2,false),indirect(I$1),2,false)*B2291+vlookup(VLOOKUP(A2291,'Meal Plan Combinations'!A$5:E$17,3,false),indirect(I$1),2,false)*C2291+vlookup(VLOOKUP(A2291,'Meal Plan Combinations'!A$5:E$17,4,false),indirect(I$1),2,false)*D2291+vlookup(VLOOKUP(A2291,'Meal Plan Combinations'!A$5:E$17,5,false),indirect(I$1),2,false)*E2291</f>
        <v>3159.9925</v>
      </c>
      <c r="G2291" s="173">
        <f>abs(Generate!H$5-F2291)</f>
        <v>89.9925</v>
      </c>
    </row>
    <row r="2292">
      <c r="A2292" s="71" t="s">
        <v>64</v>
      </c>
      <c r="B2292" s="71">
        <v>2.5</v>
      </c>
      <c r="C2292" s="71">
        <v>2.0</v>
      </c>
      <c r="D2292" s="71">
        <v>2.0</v>
      </c>
      <c r="E2292" s="71">
        <v>2.5</v>
      </c>
      <c r="F2292" s="172">
        <f>vlookup(VLOOKUP(A2292,'Meal Plan Combinations'!A$5:E$17,2,false),indirect(I$1),2,false)*B2292+vlookup(VLOOKUP(A2292,'Meal Plan Combinations'!A$5:E$17,3,false),indirect(I$1),2,false)*C2292+vlookup(VLOOKUP(A2292,'Meal Plan Combinations'!A$5:E$17,4,false),indirect(I$1),2,false)*D2292+vlookup(VLOOKUP(A2292,'Meal Plan Combinations'!A$5:E$17,5,false),indirect(I$1),2,false)*E2292</f>
        <v>3293.7725</v>
      </c>
      <c r="G2292" s="173">
        <f>abs(Generate!H$5-F2292)</f>
        <v>223.7725</v>
      </c>
    </row>
    <row r="2293">
      <c r="A2293" s="71" t="s">
        <v>64</v>
      </c>
      <c r="B2293" s="71">
        <v>2.5</v>
      </c>
      <c r="C2293" s="71">
        <v>2.0</v>
      </c>
      <c r="D2293" s="71">
        <v>2.0</v>
      </c>
      <c r="E2293" s="71">
        <v>3.0</v>
      </c>
      <c r="F2293" s="172">
        <f>vlookup(VLOOKUP(A2293,'Meal Plan Combinations'!A$5:E$17,2,false),indirect(I$1),2,false)*B2293+vlookup(VLOOKUP(A2293,'Meal Plan Combinations'!A$5:E$17,3,false),indirect(I$1),2,false)*C2293+vlookup(VLOOKUP(A2293,'Meal Plan Combinations'!A$5:E$17,4,false),indirect(I$1),2,false)*D2293+vlookup(VLOOKUP(A2293,'Meal Plan Combinations'!A$5:E$17,5,false),indirect(I$1),2,false)*E2293</f>
        <v>3427.5525</v>
      </c>
      <c r="G2293" s="173">
        <f>abs(Generate!H$5-F2293)</f>
        <v>357.5525</v>
      </c>
    </row>
    <row r="2294">
      <c r="A2294" s="71" t="s">
        <v>64</v>
      </c>
      <c r="B2294" s="71">
        <v>2.5</v>
      </c>
      <c r="C2294" s="71">
        <v>2.0</v>
      </c>
      <c r="D2294" s="71">
        <v>2.5</v>
      </c>
      <c r="E2294" s="71">
        <v>0.5</v>
      </c>
      <c r="F2294" s="172">
        <f>vlookup(VLOOKUP(A2294,'Meal Plan Combinations'!A$5:E$17,2,false),indirect(I$1),2,false)*B2294+vlookup(VLOOKUP(A2294,'Meal Plan Combinations'!A$5:E$17,3,false),indirect(I$1),2,false)*C2294+vlookup(VLOOKUP(A2294,'Meal Plan Combinations'!A$5:E$17,4,false),indirect(I$1),2,false)*D2294+vlookup(VLOOKUP(A2294,'Meal Plan Combinations'!A$5:E$17,5,false),indirect(I$1),2,false)*E2294</f>
        <v>2981.4975</v>
      </c>
      <c r="G2294" s="173">
        <f>abs(Generate!H$5-F2294)</f>
        <v>88.5025</v>
      </c>
    </row>
    <row r="2295">
      <c r="A2295" s="71" t="s">
        <v>64</v>
      </c>
      <c r="B2295" s="71">
        <v>2.5</v>
      </c>
      <c r="C2295" s="71">
        <v>2.0</v>
      </c>
      <c r="D2295" s="71">
        <v>2.5</v>
      </c>
      <c r="E2295" s="71">
        <v>1.0</v>
      </c>
      <c r="F2295" s="172">
        <f>vlookup(VLOOKUP(A2295,'Meal Plan Combinations'!A$5:E$17,2,false),indirect(I$1),2,false)*B2295+vlookup(VLOOKUP(A2295,'Meal Plan Combinations'!A$5:E$17,3,false),indirect(I$1),2,false)*C2295+vlookup(VLOOKUP(A2295,'Meal Plan Combinations'!A$5:E$17,4,false),indirect(I$1),2,false)*D2295+vlookup(VLOOKUP(A2295,'Meal Plan Combinations'!A$5:E$17,5,false),indirect(I$1),2,false)*E2295</f>
        <v>3115.2775</v>
      </c>
      <c r="G2295" s="173">
        <f>abs(Generate!H$5-F2295)</f>
        <v>45.2775</v>
      </c>
    </row>
    <row r="2296">
      <c r="A2296" s="71" t="s">
        <v>64</v>
      </c>
      <c r="B2296" s="71">
        <v>2.5</v>
      </c>
      <c r="C2296" s="71">
        <v>2.0</v>
      </c>
      <c r="D2296" s="71">
        <v>2.5</v>
      </c>
      <c r="E2296" s="71">
        <v>1.5</v>
      </c>
      <c r="F2296" s="172">
        <f>vlookup(VLOOKUP(A2296,'Meal Plan Combinations'!A$5:E$17,2,false),indirect(I$1),2,false)*B2296+vlookup(VLOOKUP(A2296,'Meal Plan Combinations'!A$5:E$17,3,false),indirect(I$1),2,false)*C2296+vlookup(VLOOKUP(A2296,'Meal Plan Combinations'!A$5:E$17,4,false),indirect(I$1),2,false)*D2296+vlookup(VLOOKUP(A2296,'Meal Plan Combinations'!A$5:E$17,5,false),indirect(I$1),2,false)*E2296</f>
        <v>3249.0575</v>
      </c>
      <c r="G2296" s="173">
        <f>abs(Generate!H$5-F2296)</f>
        <v>179.0575</v>
      </c>
    </row>
    <row r="2297">
      <c r="A2297" s="71" t="s">
        <v>64</v>
      </c>
      <c r="B2297" s="71">
        <v>2.5</v>
      </c>
      <c r="C2297" s="71">
        <v>2.0</v>
      </c>
      <c r="D2297" s="71">
        <v>2.5</v>
      </c>
      <c r="E2297" s="71">
        <v>2.0</v>
      </c>
      <c r="F2297" s="172">
        <f>vlookup(VLOOKUP(A2297,'Meal Plan Combinations'!A$5:E$17,2,false),indirect(I$1),2,false)*B2297+vlookup(VLOOKUP(A2297,'Meal Plan Combinations'!A$5:E$17,3,false),indirect(I$1),2,false)*C2297+vlookup(VLOOKUP(A2297,'Meal Plan Combinations'!A$5:E$17,4,false),indirect(I$1),2,false)*D2297+vlookup(VLOOKUP(A2297,'Meal Plan Combinations'!A$5:E$17,5,false),indirect(I$1),2,false)*E2297</f>
        <v>3382.8375</v>
      </c>
      <c r="G2297" s="173">
        <f>abs(Generate!H$5-F2297)</f>
        <v>312.8375</v>
      </c>
    </row>
    <row r="2298">
      <c r="A2298" s="71" t="s">
        <v>64</v>
      </c>
      <c r="B2298" s="71">
        <v>2.5</v>
      </c>
      <c r="C2298" s="71">
        <v>2.0</v>
      </c>
      <c r="D2298" s="71">
        <v>2.5</v>
      </c>
      <c r="E2298" s="71">
        <v>2.5</v>
      </c>
      <c r="F2298" s="172">
        <f>vlookup(VLOOKUP(A2298,'Meal Plan Combinations'!A$5:E$17,2,false),indirect(I$1),2,false)*B2298+vlookup(VLOOKUP(A2298,'Meal Plan Combinations'!A$5:E$17,3,false),indirect(I$1),2,false)*C2298+vlookup(VLOOKUP(A2298,'Meal Plan Combinations'!A$5:E$17,4,false),indirect(I$1),2,false)*D2298+vlookup(VLOOKUP(A2298,'Meal Plan Combinations'!A$5:E$17,5,false),indirect(I$1),2,false)*E2298</f>
        <v>3516.6175</v>
      </c>
      <c r="G2298" s="173">
        <f>abs(Generate!H$5-F2298)</f>
        <v>446.6175</v>
      </c>
    </row>
    <row r="2299">
      <c r="A2299" s="71" t="s">
        <v>64</v>
      </c>
      <c r="B2299" s="71">
        <v>2.5</v>
      </c>
      <c r="C2299" s="71">
        <v>2.0</v>
      </c>
      <c r="D2299" s="71">
        <v>2.5</v>
      </c>
      <c r="E2299" s="71">
        <v>3.0</v>
      </c>
      <c r="F2299" s="172">
        <f>vlookup(VLOOKUP(A2299,'Meal Plan Combinations'!A$5:E$17,2,false),indirect(I$1),2,false)*B2299+vlookup(VLOOKUP(A2299,'Meal Plan Combinations'!A$5:E$17,3,false),indirect(I$1),2,false)*C2299+vlookup(VLOOKUP(A2299,'Meal Plan Combinations'!A$5:E$17,4,false),indirect(I$1),2,false)*D2299+vlookup(VLOOKUP(A2299,'Meal Plan Combinations'!A$5:E$17,5,false),indirect(I$1),2,false)*E2299</f>
        <v>3650.3975</v>
      </c>
      <c r="G2299" s="173">
        <f>abs(Generate!H$5-F2299)</f>
        <v>580.3975</v>
      </c>
    </row>
    <row r="2300">
      <c r="A2300" s="71" t="s">
        <v>64</v>
      </c>
      <c r="B2300" s="71">
        <v>2.5</v>
      </c>
      <c r="C2300" s="71">
        <v>2.0</v>
      </c>
      <c r="D2300" s="71">
        <v>3.0</v>
      </c>
      <c r="E2300" s="71">
        <v>0.5</v>
      </c>
      <c r="F2300" s="172">
        <f>vlookup(VLOOKUP(A2300,'Meal Plan Combinations'!A$5:E$17,2,false),indirect(I$1),2,false)*B2300+vlookup(VLOOKUP(A2300,'Meal Plan Combinations'!A$5:E$17,3,false),indirect(I$1),2,false)*C2300+vlookup(VLOOKUP(A2300,'Meal Plan Combinations'!A$5:E$17,4,false),indirect(I$1),2,false)*D2300+vlookup(VLOOKUP(A2300,'Meal Plan Combinations'!A$5:E$17,5,false),indirect(I$1),2,false)*E2300</f>
        <v>3204.3425</v>
      </c>
      <c r="G2300" s="173">
        <f>abs(Generate!H$5-F2300)</f>
        <v>134.3425</v>
      </c>
    </row>
    <row r="2301">
      <c r="A2301" s="71" t="s">
        <v>64</v>
      </c>
      <c r="B2301" s="71">
        <v>2.5</v>
      </c>
      <c r="C2301" s="71">
        <v>2.0</v>
      </c>
      <c r="D2301" s="71">
        <v>3.0</v>
      </c>
      <c r="E2301" s="71">
        <v>1.0</v>
      </c>
      <c r="F2301" s="172">
        <f>vlookup(VLOOKUP(A2301,'Meal Plan Combinations'!A$5:E$17,2,false),indirect(I$1),2,false)*B2301+vlookup(VLOOKUP(A2301,'Meal Plan Combinations'!A$5:E$17,3,false),indirect(I$1),2,false)*C2301+vlookup(VLOOKUP(A2301,'Meal Plan Combinations'!A$5:E$17,4,false),indirect(I$1),2,false)*D2301+vlookup(VLOOKUP(A2301,'Meal Plan Combinations'!A$5:E$17,5,false),indirect(I$1),2,false)*E2301</f>
        <v>3338.1225</v>
      </c>
      <c r="G2301" s="173">
        <f>abs(Generate!H$5-F2301)</f>
        <v>268.1225</v>
      </c>
    </row>
    <row r="2302">
      <c r="A2302" s="71" t="s">
        <v>64</v>
      </c>
      <c r="B2302" s="71">
        <v>2.5</v>
      </c>
      <c r="C2302" s="71">
        <v>2.0</v>
      </c>
      <c r="D2302" s="71">
        <v>3.0</v>
      </c>
      <c r="E2302" s="71">
        <v>1.5</v>
      </c>
      <c r="F2302" s="172">
        <f>vlookup(VLOOKUP(A2302,'Meal Plan Combinations'!A$5:E$17,2,false),indirect(I$1),2,false)*B2302+vlookup(VLOOKUP(A2302,'Meal Plan Combinations'!A$5:E$17,3,false),indirect(I$1),2,false)*C2302+vlookup(VLOOKUP(A2302,'Meal Plan Combinations'!A$5:E$17,4,false),indirect(I$1),2,false)*D2302+vlookup(VLOOKUP(A2302,'Meal Plan Combinations'!A$5:E$17,5,false),indirect(I$1),2,false)*E2302</f>
        <v>3471.9025</v>
      </c>
      <c r="G2302" s="173">
        <f>abs(Generate!H$5-F2302)</f>
        <v>401.9025</v>
      </c>
    </row>
    <row r="2303">
      <c r="A2303" s="71" t="s">
        <v>64</v>
      </c>
      <c r="B2303" s="71">
        <v>2.5</v>
      </c>
      <c r="C2303" s="71">
        <v>2.0</v>
      </c>
      <c r="D2303" s="71">
        <v>3.0</v>
      </c>
      <c r="E2303" s="71">
        <v>2.0</v>
      </c>
      <c r="F2303" s="172">
        <f>vlookup(VLOOKUP(A2303,'Meal Plan Combinations'!A$5:E$17,2,false),indirect(I$1),2,false)*B2303+vlookup(VLOOKUP(A2303,'Meal Plan Combinations'!A$5:E$17,3,false),indirect(I$1),2,false)*C2303+vlookup(VLOOKUP(A2303,'Meal Plan Combinations'!A$5:E$17,4,false),indirect(I$1),2,false)*D2303+vlookup(VLOOKUP(A2303,'Meal Plan Combinations'!A$5:E$17,5,false),indirect(I$1),2,false)*E2303</f>
        <v>3605.6825</v>
      </c>
      <c r="G2303" s="173">
        <f>abs(Generate!H$5-F2303)</f>
        <v>535.6825</v>
      </c>
    </row>
    <row r="2304">
      <c r="A2304" s="71" t="s">
        <v>64</v>
      </c>
      <c r="B2304" s="71">
        <v>2.5</v>
      </c>
      <c r="C2304" s="71">
        <v>2.0</v>
      </c>
      <c r="D2304" s="71">
        <v>3.0</v>
      </c>
      <c r="E2304" s="71">
        <v>2.5</v>
      </c>
      <c r="F2304" s="172">
        <f>vlookup(VLOOKUP(A2304,'Meal Plan Combinations'!A$5:E$17,2,false),indirect(I$1),2,false)*B2304+vlookup(VLOOKUP(A2304,'Meal Plan Combinations'!A$5:E$17,3,false),indirect(I$1),2,false)*C2304+vlookup(VLOOKUP(A2304,'Meal Plan Combinations'!A$5:E$17,4,false),indirect(I$1),2,false)*D2304+vlookup(VLOOKUP(A2304,'Meal Plan Combinations'!A$5:E$17,5,false),indirect(I$1),2,false)*E2304</f>
        <v>3739.4625</v>
      </c>
      <c r="G2304" s="173">
        <f>abs(Generate!H$5-F2304)</f>
        <v>669.4625</v>
      </c>
    </row>
    <row r="2305">
      <c r="A2305" s="71" t="s">
        <v>64</v>
      </c>
      <c r="B2305" s="71">
        <v>2.5</v>
      </c>
      <c r="C2305" s="71">
        <v>2.0</v>
      </c>
      <c r="D2305" s="71">
        <v>3.0</v>
      </c>
      <c r="E2305" s="71">
        <v>3.0</v>
      </c>
      <c r="F2305" s="172">
        <f>vlookup(VLOOKUP(A2305,'Meal Plan Combinations'!A$5:E$17,2,false),indirect(I$1),2,false)*B2305+vlookup(VLOOKUP(A2305,'Meal Plan Combinations'!A$5:E$17,3,false),indirect(I$1),2,false)*C2305+vlookup(VLOOKUP(A2305,'Meal Plan Combinations'!A$5:E$17,4,false),indirect(I$1),2,false)*D2305+vlookup(VLOOKUP(A2305,'Meal Plan Combinations'!A$5:E$17,5,false),indirect(I$1),2,false)*E2305</f>
        <v>3873.2425</v>
      </c>
      <c r="G2305" s="173">
        <f>abs(Generate!H$5-F2305)</f>
        <v>803.2425</v>
      </c>
    </row>
    <row r="2306">
      <c r="A2306" s="71" t="s">
        <v>64</v>
      </c>
      <c r="B2306" s="71">
        <v>2.5</v>
      </c>
      <c r="C2306" s="71">
        <v>2.5</v>
      </c>
      <c r="D2306" s="71">
        <v>0.5</v>
      </c>
      <c r="E2306" s="71">
        <v>0.5</v>
      </c>
      <c r="F2306" s="172">
        <f>vlookup(VLOOKUP(A2306,'Meal Plan Combinations'!A$5:E$17,2,false),indirect(I$1),2,false)*B2306+vlookup(VLOOKUP(A2306,'Meal Plan Combinations'!A$5:E$17,3,false),indirect(I$1),2,false)*C2306+vlookup(VLOOKUP(A2306,'Meal Plan Combinations'!A$5:E$17,4,false),indirect(I$1),2,false)*D2306+vlookup(VLOOKUP(A2306,'Meal Plan Combinations'!A$5:E$17,5,false),indirect(I$1),2,false)*E2306</f>
        <v>2342.7225</v>
      </c>
      <c r="G2306" s="173">
        <f>abs(Generate!H$5-F2306)</f>
        <v>727.2775</v>
      </c>
    </row>
    <row r="2307">
      <c r="A2307" s="71" t="s">
        <v>64</v>
      </c>
      <c r="B2307" s="71">
        <v>2.5</v>
      </c>
      <c r="C2307" s="71">
        <v>2.5</v>
      </c>
      <c r="D2307" s="71">
        <v>0.5</v>
      </c>
      <c r="E2307" s="71">
        <v>1.0</v>
      </c>
      <c r="F2307" s="172">
        <f>vlookup(VLOOKUP(A2307,'Meal Plan Combinations'!A$5:E$17,2,false),indirect(I$1),2,false)*B2307+vlookup(VLOOKUP(A2307,'Meal Plan Combinations'!A$5:E$17,3,false),indirect(I$1),2,false)*C2307+vlookup(VLOOKUP(A2307,'Meal Plan Combinations'!A$5:E$17,4,false),indirect(I$1),2,false)*D2307+vlookup(VLOOKUP(A2307,'Meal Plan Combinations'!A$5:E$17,5,false),indirect(I$1),2,false)*E2307</f>
        <v>2476.5025</v>
      </c>
      <c r="G2307" s="173">
        <f>abs(Generate!H$5-F2307)</f>
        <v>593.4975</v>
      </c>
    </row>
    <row r="2308">
      <c r="A2308" s="71" t="s">
        <v>64</v>
      </c>
      <c r="B2308" s="71">
        <v>2.5</v>
      </c>
      <c r="C2308" s="71">
        <v>2.5</v>
      </c>
      <c r="D2308" s="71">
        <v>0.5</v>
      </c>
      <c r="E2308" s="71">
        <v>1.5</v>
      </c>
      <c r="F2308" s="172">
        <f>vlookup(VLOOKUP(A2308,'Meal Plan Combinations'!A$5:E$17,2,false),indirect(I$1),2,false)*B2308+vlookup(VLOOKUP(A2308,'Meal Plan Combinations'!A$5:E$17,3,false),indirect(I$1),2,false)*C2308+vlookup(VLOOKUP(A2308,'Meal Plan Combinations'!A$5:E$17,4,false),indirect(I$1),2,false)*D2308+vlookup(VLOOKUP(A2308,'Meal Plan Combinations'!A$5:E$17,5,false),indirect(I$1),2,false)*E2308</f>
        <v>2610.2825</v>
      </c>
      <c r="G2308" s="173">
        <f>abs(Generate!H$5-F2308)</f>
        <v>459.7175</v>
      </c>
    </row>
    <row r="2309">
      <c r="A2309" s="71" t="s">
        <v>64</v>
      </c>
      <c r="B2309" s="71">
        <v>2.5</v>
      </c>
      <c r="C2309" s="71">
        <v>2.5</v>
      </c>
      <c r="D2309" s="71">
        <v>0.5</v>
      </c>
      <c r="E2309" s="71">
        <v>2.0</v>
      </c>
      <c r="F2309" s="172">
        <f>vlookup(VLOOKUP(A2309,'Meal Plan Combinations'!A$5:E$17,2,false),indirect(I$1),2,false)*B2309+vlookup(VLOOKUP(A2309,'Meal Plan Combinations'!A$5:E$17,3,false),indirect(I$1),2,false)*C2309+vlookup(VLOOKUP(A2309,'Meal Plan Combinations'!A$5:E$17,4,false),indirect(I$1),2,false)*D2309+vlookup(VLOOKUP(A2309,'Meal Plan Combinations'!A$5:E$17,5,false),indirect(I$1),2,false)*E2309</f>
        <v>2744.0625</v>
      </c>
      <c r="G2309" s="173">
        <f>abs(Generate!H$5-F2309)</f>
        <v>325.9375</v>
      </c>
    </row>
    <row r="2310">
      <c r="A2310" s="71" t="s">
        <v>64</v>
      </c>
      <c r="B2310" s="71">
        <v>2.5</v>
      </c>
      <c r="C2310" s="71">
        <v>2.5</v>
      </c>
      <c r="D2310" s="71">
        <v>0.5</v>
      </c>
      <c r="E2310" s="71">
        <v>2.5</v>
      </c>
      <c r="F2310" s="172">
        <f>vlookup(VLOOKUP(A2310,'Meal Plan Combinations'!A$5:E$17,2,false),indirect(I$1),2,false)*B2310+vlookup(VLOOKUP(A2310,'Meal Plan Combinations'!A$5:E$17,3,false),indirect(I$1),2,false)*C2310+vlookup(VLOOKUP(A2310,'Meal Plan Combinations'!A$5:E$17,4,false),indirect(I$1),2,false)*D2310+vlookup(VLOOKUP(A2310,'Meal Plan Combinations'!A$5:E$17,5,false),indirect(I$1),2,false)*E2310</f>
        <v>2877.8425</v>
      </c>
      <c r="G2310" s="173">
        <f>abs(Generate!H$5-F2310)</f>
        <v>192.1575</v>
      </c>
    </row>
    <row r="2311">
      <c r="A2311" s="71" t="s">
        <v>64</v>
      </c>
      <c r="B2311" s="71">
        <v>2.5</v>
      </c>
      <c r="C2311" s="71">
        <v>2.5</v>
      </c>
      <c r="D2311" s="71">
        <v>0.5</v>
      </c>
      <c r="E2311" s="71">
        <v>3.0</v>
      </c>
      <c r="F2311" s="172">
        <f>vlookup(VLOOKUP(A2311,'Meal Plan Combinations'!A$5:E$17,2,false),indirect(I$1),2,false)*B2311+vlookup(VLOOKUP(A2311,'Meal Plan Combinations'!A$5:E$17,3,false),indirect(I$1),2,false)*C2311+vlookup(VLOOKUP(A2311,'Meal Plan Combinations'!A$5:E$17,4,false),indirect(I$1),2,false)*D2311+vlookup(VLOOKUP(A2311,'Meal Plan Combinations'!A$5:E$17,5,false),indirect(I$1),2,false)*E2311</f>
        <v>3011.6225</v>
      </c>
      <c r="G2311" s="173">
        <f>abs(Generate!H$5-F2311)</f>
        <v>58.3775</v>
      </c>
    </row>
    <row r="2312">
      <c r="A2312" s="71" t="s">
        <v>64</v>
      </c>
      <c r="B2312" s="71">
        <v>2.5</v>
      </c>
      <c r="C2312" s="71">
        <v>2.5</v>
      </c>
      <c r="D2312" s="71">
        <v>1.0</v>
      </c>
      <c r="E2312" s="71">
        <v>0.5</v>
      </c>
      <c r="F2312" s="172">
        <f>vlookup(VLOOKUP(A2312,'Meal Plan Combinations'!A$5:E$17,2,false),indirect(I$1),2,false)*B2312+vlookup(VLOOKUP(A2312,'Meal Plan Combinations'!A$5:E$17,3,false),indirect(I$1),2,false)*C2312+vlookup(VLOOKUP(A2312,'Meal Plan Combinations'!A$5:E$17,4,false),indirect(I$1),2,false)*D2312+vlookup(VLOOKUP(A2312,'Meal Plan Combinations'!A$5:E$17,5,false),indirect(I$1),2,false)*E2312</f>
        <v>2565.5675</v>
      </c>
      <c r="G2312" s="173">
        <f>abs(Generate!H$5-F2312)</f>
        <v>504.4325</v>
      </c>
    </row>
    <row r="2313">
      <c r="A2313" s="71" t="s">
        <v>64</v>
      </c>
      <c r="B2313" s="71">
        <v>2.5</v>
      </c>
      <c r="C2313" s="71">
        <v>2.5</v>
      </c>
      <c r="D2313" s="71">
        <v>1.0</v>
      </c>
      <c r="E2313" s="71">
        <v>1.0</v>
      </c>
      <c r="F2313" s="172">
        <f>vlookup(VLOOKUP(A2313,'Meal Plan Combinations'!A$5:E$17,2,false),indirect(I$1),2,false)*B2313+vlookup(VLOOKUP(A2313,'Meal Plan Combinations'!A$5:E$17,3,false),indirect(I$1),2,false)*C2313+vlookup(VLOOKUP(A2313,'Meal Plan Combinations'!A$5:E$17,4,false),indirect(I$1),2,false)*D2313+vlookup(VLOOKUP(A2313,'Meal Plan Combinations'!A$5:E$17,5,false),indirect(I$1),2,false)*E2313</f>
        <v>2699.3475</v>
      </c>
      <c r="G2313" s="173">
        <f>abs(Generate!H$5-F2313)</f>
        <v>370.6525</v>
      </c>
    </row>
    <row r="2314">
      <c r="A2314" s="71" t="s">
        <v>64</v>
      </c>
      <c r="B2314" s="71">
        <v>2.5</v>
      </c>
      <c r="C2314" s="71">
        <v>2.5</v>
      </c>
      <c r="D2314" s="71">
        <v>1.0</v>
      </c>
      <c r="E2314" s="71">
        <v>1.5</v>
      </c>
      <c r="F2314" s="172">
        <f>vlookup(VLOOKUP(A2314,'Meal Plan Combinations'!A$5:E$17,2,false),indirect(I$1),2,false)*B2314+vlookup(VLOOKUP(A2314,'Meal Plan Combinations'!A$5:E$17,3,false),indirect(I$1),2,false)*C2314+vlookup(VLOOKUP(A2314,'Meal Plan Combinations'!A$5:E$17,4,false),indirect(I$1),2,false)*D2314+vlookup(VLOOKUP(A2314,'Meal Plan Combinations'!A$5:E$17,5,false),indirect(I$1),2,false)*E2314</f>
        <v>2833.1275</v>
      </c>
      <c r="G2314" s="173">
        <f>abs(Generate!H$5-F2314)</f>
        <v>236.8725</v>
      </c>
    </row>
    <row r="2315">
      <c r="A2315" s="71" t="s">
        <v>64</v>
      </c>
      <c r="B2315" s="71">
        <v>2.5</v>
      </c>
      <c r="C2315" s="71">
        <v>2.5</v>
      </c>
      <c r="D2315" s="71">
        <v>1.0</v>
      </c>
      <c r="E2315" s="71">
        <v>2.0</v>
      </c>
      <c r="F2315" s="172">
        <f>vlookup(VLOOKUP(A2315,'Meal Plan Combinations'!A$5:E$17,2,false),indirect(I$1),2,false)*B2315+vlookup(VLOOKUP(A2315,'Meal Plan Combinations'!A$5:E$17,3,false),indirect(I$1),2,false)*C2315+vlookup(VLOOKUP(A2315,'Meal Plan Combinations'!A$5:E$17,4,false),indirect(I$1),2,false)*D2315+vlookup(VLOOKUP(A2315,'Meal Plan Combinations'!A$5:E$17,5,false),indirect(I$1),2,false)*E2315</f>
        <v>2966.9075</v>
      </c>
      <c r="G2315" s="173">
        <f>abs(Generate!H$5-F2315)</f>
        <v>103.0925</v>
      </c>
    </row>
    <row r="2316">
      <c r="A2316" s="71" t="s">
        <v>64</v>
      </c>
      <c r="B2316" s="71">
        <v>2.5</v>
      </c>
      <c r="C2316" s="71">
        <v>2.5</v>
      </c>
      <c r="D2316" s="71">
        <v>1.0</v>
      </c>
      <c r="E2316" s="71">
        <v>2.5</v>
      </c>
      <c r="F2316" s="172">
        <f>vlookup(VLOOKUP(A2316,'Meal Plan Combinations'!A$5:E$17,2,false),indirect(I$1),2,false)*B2316+vlookup(VLOOKUP(A2316,'Meal Plan Combinations'!A$5:E$17,3,false),indirect(I$1),2,false)*C2316+vlookup(VLOOKUP(A2316,'Meal Plan Combinations'!A$5:E$17,4,false),indirect(I$1),2,false)*D2316+vlookup(VLOOKUP(A2316,'Meal Plan Combinations'!A$5:E$17,5,false),indirect(I$1),2,false)*E2316</f>
        <v>3100.6875</v>
      </c>
      <c r="G2316" s="173">
        <f>abs(Generate!H$5-F2316)</f>
        <v>30.6875</v>
      </c>
    </row>
    <row r="2317">
      <c r="A2317" s="71" t="s">
        <v>64</v>
      </c>
      <c r="B2317" s="71">
        <v>2.5</v>
      </c>
      <c r="C2317" s="71">
        <v>2.5</v>
      </c>
      <c r="D2317" s="71">
        <v>1.0</v>
      </c>
      <c r="E2317" s="71">
        <v>3.0</v>
      </c>
      <c r="F2317" s="172">
        <f>vlookup(VLOOKUP(A2317,'Meal Plan Combinations'!A$5:E$17,2,false),indirect(I$1),2,false)*B2317+vlookup(VLOOKUP(A2317,'Meal Plan Combinations'!A$5:E$17,3,false),indirect(I$1),2,false)*C2317+vlookup(VLOOKUP(A2317,'Meal Plan Combinations'!A$5:E$17,4,false),indirect(I$1),2,false)*D2317+vlookup(VLOOKUP(A2317,'Meal Plan Combinations'!A$5:E$17,5,false),indirect(I$1),2,false)*E2317</f>
        <v>3234.4675</v>
      </c>
      <c r="G2317" s="173">
        <f>abs(Generate!H$5-F2317)</f>
        <v>164.4675</v>
      </c>
    </row>
    <row r="2318">
      <c r="A2318" s="71" t="s">
        <v>64</v>
      </c>
      <c r="B2318" s="71">
        <v>2.5</v>
      </c>
      <c r="C2318" s="71">
        <v>2.5</v>
      </c>
      <c r="D2318" s="71">
        <v>1.5</v>
      </c>
      <c r="E2318" s="71">
        <v>0.5</v>
      </c>
      <c r="F2318" s="172">
        <f>vlookup(VLOOKUP(A2318,'Meal Plan Combinations'!A$5:E$17,2,false),indirect(I$1),2,false)*B2318+vlookup(VLOOKUP(A2318,'Meal Plan Combinations'!A$5:E$17,3,false),indirect(I$1),2,false)*C2318+vlookup(VLOOKUP(A2318,'Meal Plan Combinations'!A$5:E$17,4,false),indirect(I$1),2,false)*D2318+vlookup(VLOOKUP(A2318,'Meal Plan Combinations'!A$5:E$17,5,false),indirect(I$1),2,false)*E2318</f>
        <v>2788.4125</v>
      </c>
      <c r="G2318" s="173">
        <f>abs(Generate!H$5-F2318)</f>
        <v>281.5875</v>
      </c>
    </row>
    <row r="2319">
      <c r="A2319" s="71" t="s">
        <v>64</v>
      </c>
      <c r="B2319" s="71">
        <v>2.5</v>
      </c>
      <c r="C2319" s="71">
        <v>2.5</v>
      </c>
      <c r="D2319" s="71">
        <v>1.5</v>
      </c>
      <c r="E2319" s="71">
        <v>1.0</v>
      </c>
      <c r="F2319" s="172">
        <f>vlookup(VLOOKUP(A2319,'Meal Plan Combinations'!A$5:E$17,2,false),indirect(I$1),2,false)*B2319+vlookup(VLOOKUP(A2319,'Meal Plan Combinations'!A$5:E$17,3,false),indirect(I$1),2,false)*C2319+vlookup(VLOOKUP(A2319,'Meal Plan Combinations'!A$5:E$17,4,false),indirect(I$1),2,false)*D2319+vlookup(VLOOKUP(A2319,'Meal Plan Combinations'!A$5:E$17,5,false),indirect(I$1),2,false)*E2319</f>
        <v>2922.1925</v>
      </c>
      <c r="G2319" s="173">
        <f>abs(Generate!H$5-F2319)</f>
        <v>147.8075</v>
      </c>
    </row>
    <row r="2320">
      <c r="A2320" s="71" t="s">
        <v>64</v>
      </c>
      <c r="B2320" s="71">
        <v>2.5</v>
      </c>
      <c r="C2320" s="71">
        <v>2.5</v>
      </c>
      <c r="D2320" s="71">
        <v>1.5</v>
      </c>
      <c r="E2320" s="71">
        <v>1.5</v>
      </c>
      <c r="F2320" s="172">
        <f>vlookup(VLOOKUP(A2320,'Meal Plan Combinations'!A$5:E$17,2,false),indirect(I$1),2,false)*B2320+vlookup(VLOOKUP(A2320,'Meal Plan Combinations'!A$5:E$17,3,false),indirect(I$1),2,false)*C2320+vlookup(VLOOKUP(A2320,'Meal Plan Combinations'!A$5:E$17,4,false),indirect(I$1),2,false)*D2320+vlookup(VLOOKUP(A2320,'Meal Plan Combinations'!A$5:E$17,5,false),indirect(I$1),2,false)*E2320</f>
        <v>3055.9725</v>
      </c>
      <c r="G2320" s="173">
        <f>abs(Generate!H$5-F2320)</f>
        <v>14.0275</v>
      </c>
    </row>
    <row r="2321">
      <c r="A2321" s="71" t="s">
        <v>64</v>
      </c>
      <c r="B2321" s="71">
        <v>2.5</v>
      </c>
      <c r="C2321" s="71">
        <v>2.5</v>
      </c>
      <c r="D2321" s="71">
        <v>1.5</v>
      </c>
      <c r="E2321" s="71">
        <v>2.0</v>
      </c>
      <c r="F2321" s="172">
        <f>vlookup(VLOOKUP(A2321,'Meal Plan Combinations'!A$5:E$17,2,false),indirect(I$1),2,false)*B2321+vlookup(VLOOKUP(A2321,'Meal Plan Combinations'!A$5:E$17,3,false),indirect(I$1),2,false)*C2321+vlookup(VLOOKUP(A2321,'Meal Plan Combinations'!A$5:E$17,4,false),indirect(I$1),2,false)*D2321+vlookup(VLOOKUP(A2321,'Meal Plan Combinations'!A$5:E$17,5,false),indirect(I$1),2,false)*E2321</f>
        <v>3189.7525</v>
      </c>
      <c r="G2321" s="173">
        <f>abs(Generate!H$5-F2321)</f>
        <v>119.7525</v>
      </c>
    </row>
    <row r="2322">
      <c r="A2322" s="71" t="s">
        <v>64</v>
      </c>
      <c r="B2322" s="71">
        <v>2.5</v>
      </c>
      <c r="C2322" s="71">
        <v>2.5</v>
      </c>
      <c r="D2322" s="71">
        <v>1.5</v>
      </c>
      <c r="E2322" s="71">
        <v>2.5</v>
      </c>
      <c r="F2322" s="172">
        <f>vlookup(VLOOKUP(A2322,'Meal Plan Combinations'!A$5:E$17,2,false),indirect(I$1),2,false)*B2322+vlookup(VLOOKUP(A2322,'Meal Plan Combinations'!A$5:E$17,3,false),indirect(I$1),2,false)*C2322+vlookup(VLOOKUP(A2322,'Meal Plan Combinations'!A$5:E$17,4,false),indirect(I$1),2,false)*D2322+vlookup(VLOOKUP(A2322,'Meal Plan Combinations'!A$5:E$17,5,false),indirect(I$1),2,false)*E2322</f>
        <v>3323.5325</v>
      </c>
      <c r="G2322" s="173">
        <f>abs(Generate!H$5-F2322)</f>
        <v>253.5325</v>
      </c>
    </row>
    <row r="2323">
      <c r="A2323" s="71" t="s">
        <v>64</v>
      </c>
      <c r="B2323" s="71">
        <v>2.5</v>
      </c>
      <c r="C2323" s="71">
        <v>2.5</v>
      </c>
      <c r="D2323" s="71">
        <v>1.5</v>
      </c>
      <c r="E2323" s="71">
        <v>3.0</v>
      </c>
      <c r="F2323" s="172">
        <f>vlookup(VLOOKUP(A2323,'Meal Plan Combinations'!A$5:E$17,2,false),indirect(I$1),2,false)*B2323+vlookup(VLOOKUP(A2323,'Meal Plan Combinations'!A$5:E$17,3,false),indirect(I$1),2,false)*C2323+vlookup(VLOOKUP(A2323,'Meal Plan Combinations'!A$5:E$17,4,false),indirect(I$1),2,false)*D2323+vlookup(VLOOKUP(A2323,'Meal Plan Combinations'!A$5:E$17,5,false),indirect(I$1),2,false)*E2323</f>
        <v>3457.3125</v>
      </c>
      <c r="G2323" s="173">
        <f>abs(Generate!H$5-F2323)</f>
        <v>387.3125</v>
      </c>
    </row>
    <row r="2324">
      <c r="A2324" s="71" t="s">
        <v>64</v>
      </c>
      <c r="B2324" s="71">
        <v>2.5</v>
      </c>
      <c r="C2324" s="71">
        <v>2.5</v>
      </c>
      <c r="D2324" s="71">
        <v>2.0</v>
      </c>
      <c r="E2324" s="71">
        <v>0.5</v>
      </c>
      <c r="F2324" s="172">
        <f>vlookup(VLOOKUP(A2324,'Meal Plan Combinations'!A$5:E$17,2,false),indirect(I$1),2,false)*B2324+vlookup(VLOOKUP(A2324,'Meal Plan Combinations'!A$5:E$17,3,false),indirect(I$1),2,false)*C2324+vlookup(VLOOKUP(A2324,'Meal Plan Combinations'!A$5:E$17,4,false),indirect(I$1),2,false)*D2324+vlookup(VLOOKUP(A2324,'Meal Plan Combinations'!A$5:E$17,5,false),indirect(I$1),2,false)*E2324</f>
        <v>3011.2575</v>
      </c>
      <c r="G2324" s="173">
        <f>abs(Generate!H$5-F2324)</f>
        <v>58.7425</v>
      </c>
    </row>
    <row r="2325">
      <c r="A2325" s="71" t="s">
        <v>64</v>
      </c>
      <c r="B2325" s="71">
        <v>2.5</v>
      </c>
      <c r="C2325" s="71">
        <v>2.5</v>
      </c>
      <c r="D2325" s="71">
        <v>2.0</v>
      </c>
      <c r="E2325" s="71">
        <v>1.0</v>
      </c>
      <c r="F2325" s="172">
        <f>vlookup(VLOOKUP(A2325,'Meal Plan Combinations'!A$5:E$17,2,false),indirect(I$1),2,false)*B2325+vlookup(VLOOKUP(A2325,'Meal Plan Combinations'!A$5:E$17,3,false),indirect(I$1),2,false)*C2325+vlookup(VLOOKUP(A2325,'Meal Plan Combinations'!A$5:E$17,4,false),indirect(I$1),2,false)*D2325+vlookup(VLOOKUP(A2325,'Meal Plan Combinations'!A$5:E$17,5,false),indirect(I$1),2,false)*E2325</f>
        <v>3145.0375</v>
      </c>
      <c r="G2325" s="173">
        <f>abs(Generate!H$5-F2325)</f>
        <v>75.0375</v>
      </c>
    </row>
    <row r="2326">
      <c r="A2326" s="71" t="s">
        <v>64</v>
      </c>
      <c r="B2326" s="71">
        <v>2.5</v>
      </c>
      <c r="C2326" s="71">
        <v>2.5</v>
      </c>
      <c r="D2326" s="71">
        <v>2.0</v>
      </c>
      <c r="E2326" s="71">
        <v>1.5</v>
      </c>
      <c r="F2326" s="172">
        <f>vlookup(VLOOKUP(A2326,'Meal Plan Combinations'!A$5:E$17,2,false),indirect(I$1),2,false)*B2326+vlookup(VLOOKUP(A2326,'Meal Plan Combinations'!A$5:E$17,3,false),indirect(I$1),2,false)*C2326+vlookup(VLOOKUP(A2326,'Meal Plan Combinations'!A$5:E$17,4,false),indirect(I$1),2,false)*D2326+vlookup(VLOOKUP(A2326,'Meal Plan Combinations'!A$5:E$17,5,false),indirect(I$1),2,false)*E2326</f>
        <v>3278.8175</v>
      </c>
      <c r="G2326" s="173">
        <f>abs(Generate!H$5-F2326)</f>
        <v>208.8175</v>
      </c>
    </row>
    <row r="2327">
      <c r="A2327" s="71" t="s">
        <v>64</v>
      </c>
      <c r="B2327" s="71">
        <v>2.5</v>
      </c>
      <c r="C2327" s="71">
        <v>2.5</v>
      </c>
      <c r="D2327" s="71">
        <v>2.0</v>
      </c>
      <c r="E2327" s="71">
        <v>2.0</v>
      </c>
      <c r="F2327" s="172">
        <f>vlookup(VLOOKUP(A2327,'Meal Plan Combinations'!A$5:E$17,2,false),indirect(I$1),2,false)*B2327+vlookup(VLOOKUP(A2327,'Meal Plan Combinations'!A$5:E$17,3,false),indirect(I$1),2,false)*C2327+vlookup(VLOOKUP(A2327,'Meal Plan Combinations'!A$5:E$17,4,false),indirect(I$1),2,false)*D2327+vlookup(VLOOKUP(A2327,'Meal Plan Combinations'!A$5:E$17,5,false),indirect(I$1),2,false)*E2327</f>
        <v>3412.5975</v>
      </c>
      <c r="G2327" s="173">
        <f>abs(Generate!H$5-F2327)</f>
        <v>342.5975</v>
      </c>
    </row>
    <row r="2328">
      <c r="A2328" s="71" t="s">
        <v>64</v>
      </c>
      <c r="B2328" s="71">
        <v>2.5</v>
      </c>
      <c r="C2328" s="71">
        <v>2.5</v>
      </c>
      <c r="D2328" s="71">
        <v>2.0</v>
      </c>
      <c r="E2328" s="71">
        <v>2.5</v>
      </c>
      <c r="F2328" s="172">
        <f>vlookup(VLOOKUP(A2328,'Meal Plan Combinations'!A$5:E$17,2,false),indirect(I$1),2,false)*B2328+vlookup(VLOOKUP(A2328,'Meal Plan Combinations'!A$5:E$17,3,false),indirect(I$1),2,false)*C2328+vlookup(VLOOKUP(A2328,'Meal Plan Combinations'!A$5:E$17,4,false),indirect(I$1),2,false)*D2328+vlookup(VLOOKUP(A2328,'Meal Plan Combinations'!A$5:E$17,5,false),indirect(I$1),2,false)*E2328</f>
        <v>3546.3775</v>
      </c>
      <c r="G2328" s="173">
        <f>abs(Generate!H$5-F2328)</f>
        <v>476.3775</v>
      </c>
    </row>
    <row r="2329">
      <c r="A2329" s="71" t="s">
        <v>64</v>
      </c>
      <c r="B2329" s="71">
        <v>2.5</v>
      </c>
      <c r="C2329" s="71">
        <v>2.5</v>
      </c>
      <c r="D2329" s="71">
        <v>2.0</v>
      </c>
      <c r="E2329" s="71">
        <v>3.0</v>
      </c>
      <c r="F2329" s="172">
        <f>vlookup(VLOOKUP(A2329,'Meal Plan Combinations'!A$5:E$17,2,false),indirect(I$1),2,false)*B2329+vlookup(VLOOKUP(A2329,'Meal Plan Combinations'!A$5:E$17,3,false),indirect(I$1),2,false)*C2329+vlookup(VLOOKUP(A2329,'Meal Plan Combinations'!A$5:E$17,4,false),indirect(I$1),2,false)*D2329+vlookup(VLOOKUP(A2329,'Meal Plan Combinations'!A$5:E$17,5,false),indirect(I$1),2,false)*E2329</f>
        <v>3680.1575</v>
      </c>
      <c r="G2329" s="173">
        <f>abs(Generate!H$5-F2329)</f>
        <v>610.1575</v>
      </c>
    </row>
    <row r="2330">
      <c r="A2330" s="71" t="s">
        <v>64</v>
      </c>
      <c r="B2330" s="71">
        <v>2.5</v>
      </c>
      <c r="C2330" s="71">
        <v>2.5</v>
      </c>
      <c r="D2330" s="71">
        <v>2.5</v>
      </c>
      <c r="E2330" s="71">
        <v>0.5</v>
      </c>
      <c r="F2330" s="172">
        <f>vlookup(VLOOKUP(A2330,'Meal Plan Combinations'!A$5:E$17,2,false),indirect(I$1),2,false)*B2330+vlookup(VLOOKUP(A2330,'Meal Plan Combinations'!A$5:E$17,3,false),indirect(I$1),2,false)*C2330+vlookup(VLOOKUP(A2330,'Meal Plan Combinations'!A$5:E$17,4,false),indirect(I$1),2,false)*D2330+vlookup(VLOOKUP(A2330,'Meal Plan Combinations'!A$5:E$17,5,false),indirect(I$1),2,false)*E2330</f>
        <v>3234.1025</v>
      </c>
      <c r="G2330" s="173">
        <f>abs(Generate!H$5-F2330)</f>
        <v>164.1025</v>
      </c>
    </row>
    <row r="2331">
      <c r="A2331" s="71" t="s">
        <v>64</v>
      </c>
      <c r="B2331" s="71">
        <v>2.5</v>
      </c>
      <c r="C2331" s="71">
        <v>2.5</v>
      </c>
      <c r="D2331" s="71">
        <v>2.5</v>
      </c>
      <c r="E2331" s="71">
        <v>1.0</v>
      </c>
      <c r="F2331" s="172">
        <f>vlookup(VLOOKUP(A2331,'Meal Plan Combinations'!A$5:E$17,2,false),indirect(I$1),2,false)*B2331+vlookup(VLOOKUP(A2331,'Meal Plan Combinations'!A$5:E$17,3,false),indirect(I$1),2,false)*C2331+vlookup(VLOOKUP(A2331,'Meal Plan Combinations'!A$5:E$17,4,false),indirect(I$1),2,false)*D2331+vlookup(VLOOKUP(A2331,'Meal Plan Combinations'!A$5:E$17,5,false),indirect(I$1),2,false)*E2331</f>
        <v>3367.8825</v>
      </c>
      <c r="G2331" s="173">
        <f>abs(Generate!H$5-F2331)</f>
        <v>297.8825</v>
      </c>
    </row>
    <row r="2332">
      <c r="A2332" s="71" t="s">
        <v>64</v>
      </c>
      <c r="B2332" s="71">
        <v>2.5</v>
      </c>
      <c r="C2332" s="71">
        <v>2.5</v>
      </c>
      <c r="D2332" s="71">
        <v>2.5</v>
      </c>
      <c r="E2332" s="71">
        <v>1.5</v>
      </c>
      <c r="F2332" s="172">
        <f>vlookup(VLOOKUP(A2332,'Meal Plan Combinations'!A$5:E$17,2,false),indirect(I$1),2,false)*B2332+vlookup(VLOOKUP(A2332,'Meal Plan Combinations'!A$5:E$17,3,false),indirect(I$1),2,false)*C2332+vlookup(VLOOKUP(A2332,'Meal Plan Combinations'!A$5:E$17,4,false),indirect(I$1),2,false)*D2332+vlookup(VLOOKUP(A2332,'Meal Plan Combinations'!A$5:E$17,5,false),indirect(I$1),2,false)*E2332</f>
        <v>3501.6625</v>
      </c>
      <c r="G2332" s="173">
        <f>abs(Generate!H$5-F2332)</f>
        <v>431.6625</v>
      </c>
    </row>
    <row r="2333">
      <c r="A2333" s="71" t="s">
        <v>64</v>
      </c>
      <c r="B2333" s="71">
        <v>2.5</v>
      </c>
      <c r="C2333" s="71">
        <v>2.5</v>
      </c>
      <c r="D2333" s="71">
        <v>2.5</v>
      </c>
      <c r="E2333" s="71">
        <v>2.0</v>
      </c>
      <c r="F2333" s="172">
        <f>vlookup(VLOOKUP(A2333,'Meal Plan Combinations'!A$5:E$17,2,false),indirect(I$1),2,false)*B2333+vlookup(VLOOKUP(A2333,'Meal Plan Combinations'!A$5:E$17,3,false),indirect(I$1),2,false)*C2333+vlookup(VLOOKUP(A2333,'Meal Plan Combinations'!A$5:E$17,4,false),indirect(I$1),2,false)*D2333+vlookup(VLOOKUP(A2333,'Meal Plan Combinations'!A$5:E$17,5,false),indirect(I$1),2,false)*E2333</f>
        <v>3635.4425</v>
      </c>
      <c r="G2333" s="173">
        <f>abs(Generate!H$5-F2333)</f>
        <v>565.4425</v>
      </c>
    </row>
    <row r="2334">
      <c r="A2334" s="71" t="s">
        <v>64</v>
      </c>
      <c r="B2334" s="71">
        <v>2.5</v>
      </c>
      <c r="C2334" s="71">
        <v>2.5</v>
      </c>
      <c r="D2334" s="71">
        <v>2.5</v>
      </c>
      <c r="E2334" s="71">
        <v>2.5</v>
      </c>
      <c r="F2334" s="172">
        <f>vlookup(VLOOKUP(A2334,'Meal Plan Combinations'!A$5:E$17,2,false),indirect(I$1),2,false)*B2334+vlookup(VLOOKUP(A2334,'Meal Plan Combinations'!A$5:E$17,3,false),indirect(I$1),2,false)*C2334+vlookup(VLOOKUP(A2334,'Meal Plan Combinations'!A$5:E$17,4,false),indirect(I$1),2,false)*D2334+vlookup(VLOOKUP(A2334,'Meal Plan Combinations'!A$5:E$17,5,false),indirect(I$1),2,false)*E2334</f>
        <v>3769.2225</v>
      </c>
      <c r="G2334" s="173">
        <f>abs(Generate!H$5-F2334)</f>
        <v>699.2225</v>
      </c>
    </row>
    <row r="2335">
      <c r="A2335" s="71" t="s">
        <v>64</v>
      </c>
      <c r="B2335" s="71">
        <v>2.5</v>
      </c>
      <c r="C2335" s="71">
        <v>2.5</v>
      </c>
      <c r="D2335" s="71">
        <v>2.5</v>
      </c>
      <c r="E2335" s="71">
        <v>3.0</v>
      </c>
      <c r="F2335" s="172">
        <f>vlookup(VLOOKUP(A2335,'Meal Plan Combinations'!A$5:E$17,2,false),indirect(I$1),2,false)*B2335+vlookup(VLOOKUP(A2335,'Meal Plan Combinations'!A$5:E$17,3,false),indirect(I$1),2,false)*C2335+vlookup(VLOOKUP(A2335,'Meal Plan Combinations'!A$5:E$17,4,false),indirect(I$1),2,false)*D2335+vlookup(VLOOKUP(A2335,'Meal Plan Combinations'!A$5:E$17,5,false),indirect(I$1),2,false)*E2335</f>
        <v>3903.0025</v>
      </c>
      <c r="G2335" s="173">
        <f>abs(Generate!H$5-F2335)</f>
        <v>833.0025</v>
      </c>
    </row>
    <row r="2336">
      <c r="A2336" s="71" t="s">
        <v>64</v>
      </c>
      <c r="B2336" s="71">
        <v>2.5</v>
      </c>
      <c r="C2336" s="71">
        <v>2.5</v>
      </c>
      <c r="D2336" s="71">
        <v>3.0</v>
      </c>
      <c r="E2336" s="71">
        <v>0.5</v>
      </c>
      <c r="F2336" s="172">
        <f>vlookup(VLOOKUP(A2336,'Meal Plan Combinations'!A$5:E$17,2,false),indirect(I$1),2,false)*B2336+vlookup(VLOOKUP(A2336,'Meal Plan Combinations'!A$5:E$17,3,false),indirect(I$1),2,false)*C2336+vlookup(VLOOKUP(A2336,'Meal Plan Combinations'!A$5:E$17,4,false),indirect(I$1),2,false)*D2336+vlookup(VLOOKUP(A2336,'Meal Plan Combinations'!A$5:E$17,5,false),indirect(I$1),2,false)*E2336</f>
        <v>3456.9475</v>
      </c>
      <c r="G2336" s="173">
        <f>abs(Generate!H$5-F2336)</f>
        <v>386.9475</v>
      </c>
    </row>
    <row r="2337">
      <c r="A2337" s="71" t="s">
        <v>64</v>
      </c>
      <c r="B2337" s="71">
        <v>2.5</v>
      </c>
      <c r="C2337" s="71">
        <v>2.5</v>
      </c>
      <c r="D2337" s="71">
        <v>3.0</v>
      </c>
      <c r="E2337" s="71">
        <v>1.0</v>
      </c>
      <c r="F2337" s="172">
        <f>vlookup(VLOOKUP(A2337,'Meal Plan Combinations'!A$5:E$17,2,false),indirect(I$1),2,false)*B2337+vlookup(VLOOKUP(A2337,'Meal Plan Combinations'!A$5:E$17,3,false),indirect(I$1),2,false)*C2337+vlookup(VLOOKUP(A2337,'Meal Plan Combinations'!A$5:E$17,4,false),indirect(I$1),2,false)*D2337+vlookup(VLOOKUP(A2337,'Meal Plan Combinations'!A$5:E$17,5,false),indirect(I$1),2,false)*E2337</f>
        <v>3590.7275</v>
      </c>
      <c r="G2337" s="173">
        <f>abs(Generate!H$5-F2337)</f>
        <v>520.7275</v>
      </c>
    </row>
    <row r="2338">
      <c r="A2338" s="71" t="s">
        <v>64</v>
      </c>
      <c r="B2338" s="71">
        <v>2.5</v>
      </c>
      <c r="C2338" s="71">
        <v>2.5</v>
      </c>
      <c r="D2338" s="71">
        <v>3.0</v>
      </c>
      <c r="E2338" s="71">
        <v>1.5</v>
      </c>
      <c r="F2338" s="172">
        <f>vlookup(VLOOKUP(A2338,'Meal Plan Combinations'!A$5:E$17,2,false),indirect(I$1),2,false)*B2338+vlookup(VLOOKUP(A2338,'Meal Plan Combinations'!A$5:E$17,3,false),indirect(I$1),2,false)*C2338+vlookup(VLOOKUP(A2338,'Meal Plan Combinations'!A$5:E$17,4,false),indirect(I$1),2,false)*D2338+vlookup(VLOOKUP(A2338,'Meal Plan Combinations'!A$5:E$17,5,false),indirect(I$1),2,false)*E2338</f>
        <v>3724.5075</v>
      </c>
      <c r="G2338" s="173">
        <f>abs(Generate!H$5-F2338)</f>
        <v>654.5075</v>
      </c>
    </row>
    <row r="2339">
      <c r="A2339" s="71" t="s">
        <v>64</v>
      </c>
      <c r="B2339" s="71">
        <v>2.5</v>
      </c>
      <c r="C2339" s="71">
        <v>2.5</v>
      </c>
      <c r="D2339" s="71">
        <v>3.0</v>
      </c>
      <c r="E2339" s="71">
        <v>2.0</v>
      </c>
      <c r="F2339" s="172">
        <f>vlookup(VLOOKUP(A2339,'Meal Plan Combinations'!A$5:E$17,2,false),indirect(I$1),2,false)*B2339+vlookup(VLOOKUP(A2339,'Meal Plan Combinations'!A$5:E$17,3,false),indirect(I$1),2,false)*C2339+vlookup(VLOOKUP(A2339,'Meal Plan Combinations'!A$5:E$17,4,false),indirect(I$1),2,false)*D2339+vlookup(VLOOKUP(A2339,'Meal Plan Combinations'!A$5:E$17,5,false),indirect(I$1),2,false)*E2339</f>
        <v>3858.2875</v>
      </c>
      <c r="G2339" s="173">
        <f>abs(Generate!H$5-F2339)</f>
        <v>788.2875</v>
      </c>
    </row>
    <row r="2340">
      <c r="A2340" s="71" t="s">
        <v>64</v>
      </c>
      <c r="B2340" s="71">
        <v>2.5</v>
      </c>
      <c r="C2340" s="71">
        <v>2.5</v>
      </c>
      <c r="D2340" s="71">
        <v>3.0</v>
      </c>
      <c r="E2340" s="71">
        <v>2.5</v>
      </c>
      <c r="F2340" s="172">
        <f>vlookup(VLOOKUP(A2340,'Meal Plan Combinations'!A$5:E$17,2,false),indirect(I$1),2,false)*B2340+vlookup(VLOOKUP(A2340,'Meal Plan Combinations'!A$5:E$17,3,false),indirect(I$1),2,false)*C2340+vlookup(VLOOKUP(A2340,'Meal Plan Combinations'!A$5:E$17,4,false),indirect(I$1),2,false)*D2340+vlookup(VLOOKUP(A2340,'Meal Plan Combinations'!A$5:E$17,5,false),indirect(I$1),2,false)*E2340</f>
        <v>3992.0675</v>
      </c>
      <c r="G2340" s="173">
        <f>abs(Generate!H$5-F2340)</f>
        <v>922.0675</v>
      </c>
    </row>
    <row r="2341">
      <c r="A2341" s="71" t="s">
        <v>64</v>
      </c>
      <c r="B2341" s="71">
        <v>2.5</v>
      </c>
      <c r="C2341" s="71">
        <v>2.5</v>
      </c>
      <c r="D2341" s="71">
        <v>3.0</v>
      </c>
      <c r="E2341" s="71">
        <v>3.0</v>
      </c>
      <c r="F2341" s="172">
        <f>vlookup(VLOOKUP(A2341,'Meal Plan Combinations'!A$5:E$17,2,false),indirect(I$1),2,false)*B2341+vlookup(VLOOKUP(A2341,'Meal Plan Combinations'!A$5:E$17,3,false),indirect(I$1),2,false)*C2341+vlookup(VLOOKUP(A2341,'Meal Plan Combinations'!A$5:E$17,4,false),indirect(I$1),2,false)*D2341+vlookup(VLOOKUP(A2341,'Meal Plan Combinations'!A$5:E$17,5,false),indirect(I$1),2,false)*E2341</f>
        <v>4125.8475</v>
      </c>
      <c r="G2341" s="173">
        <f>abs(Generate!H$5-F2341)</f>
        <v>1055.8475</v>
      </c>
    </row>
    <row r="2342">
      <c r="A2342" s="71" t="s">
        <v>64</v>
      </c>
      <c r="B2342" s="71">
        <v>2.5</v>
      </c>
      <c r="C2342" s="71">
        <v>3.0</v>
      </c>
      <c r="D2342" s="71">
        <v>0.5</v>
      </c>
      <c r="E2342" s="71">
        <v>0.5</v>
      </c>
      <c r="F2342" s="172">
        <f>vlookup(VLOOKUP(A2342,'Meal Plan Combinations'!A$5:E$17,2,false),indirect(I$1),2,false)*B2342+vlookup(VLOOKUP(A2342,'Meal Plan Combinations'!A$5:E$17,3,false),indirect(I$1),2,false)*C2342+vlookup(VLOOKUP(A2342,'Meal Plan Combinations'!A$5:E$17,4,false),indirect(I$1),2,false)*D2342+vlookup(VLOOKUP(A2342,'Meal Plan Combinations'!A$5:E$17,5,false),indirect(I$1),2,false)*E2342</f>
        <v>2595.3275</v>
      </c>
      <c r="G2342" s="173">
        <f>abs(Generate!H$5-F2342)</f>
        <v>474.6725</v>
      </c>
    </row>
    <row r="2343">
      <c r="A2343" s="71" t="s">
        <v>64</v>
      </c>
      <c r="B2343" s="71">
        <v>2.5</v>
      </c>
      <c r="C2343" s="71">
        <v>3.0</v>
      </c>
      <c r="D2343" s="71">
        <v>0.5</v>
      </c>
      <c r="E2343" s="71">
        <v>1.0</v>
      </c>
      <c r="F2343" s="172">
        <f>vlookup(VLOOKUP(A2343,'Meal Plan Combinations'!A$5:E$17,2,false),indirect(I$1),2,false)*B2343+vlookup(VLOOKUP(A2343,'Meal Plan Combinations'!A$5:E$17,3,false),indirect(I$1),2,false)*C2343+vlookup(VLOOKUP(A2343,'Meal Plan Combinations'!A$5:E$17,4,false),indirect(I$1),2,false)*D2343+vlookup(VLOOKUP(A2343,'Meal Plan Combinations'!A$5:E$17,5,false),indirect(I$1),2,false)*E2343</f>
        <v>2729.1075</v>
      </c>
      <c r="G2343" s="173">
        <f>abs(Generate!H$5-F2343)</f>
        <v>340.8925</v>
      </c>
    </row>
    <row r="2344">
      <c r="A2344" s="71" t="s">
        <v>64</v>
      </c>
      <c r="B2344" s="71">
        <v>2.5</v>
      </c>
      <c r="C2344" s="71">
        <v>3.0</v>
      </c>
      <c r="D2344" s="71">
        <v>0.5</v>
      </c>
      <c r="E2344" s="71">
        <v>1.5</v>
      </c>
      <c r="F2344" s="172">
        <f>vlookup(VLOOKUP(A2344,'Meal Plan Combinations'!A$5:E$17,2,false),indirect(I$1),2,false)*B2344+vlookup(VLOOKUP(A2344,'Meal Plan Combinations'!A$5:E$17,3,false),indirect(I$1),2,false)*C2344+vlookup(VLOOKUP(A2344,'Meal Plan Combinations'!A$5:E$17,4,false),indirect(I$1),2,false)*D2344+vlookup(VLOOKUP(A2344,'Meal Plan Combinations'!A$5:E$17,5,false),indirect(I$1),2,false)*E2344</f>
        <v>2862.8875</v>
      </c>
      <c r="G2344" s="173">
        <f>abs(Generate!H$5-F2344)</f>
        <v>207.1125</v>
      </c>
    </row>
    <row r="2345">
      <c r="A2345" s="71" t="s">
        <v>64</v>
      </c>
      <c r="B2345" s="71">
        <v>2.5</v>
      </c>
      <c r="C2345" s="71">
        <v>3.0</v>
      </c>
      <c r="D2345" s="71">
        <v>0.5</v>
      </c>
      <c r="E2345" s="71">
        <v>2.0</v>
      </c>
      <c r="F2345" s="172">
        <f>vlookup(VLOOKUP(A2345,'Meal Plan Combinations'!A$5:E$17,2,false),indirect(I$1),2,false)*B2345+vlookup(VLOOKUP(A2345,'Meal Plan Combinations'!A$5:E$17,3,false),indirect(I$1),2,false)*C2345+vlookup(VLOOKUP(A2345,'Meal Plan Combinations'!A$5:E$17,4,false),indirect(I$1),2,false)*D2345+vlookup(VLOOKUP(A2345,'Meal Plan Combinations'!A$5:E$17,5,false),indirect(I$1),2,false)*E2345</f>
        <v>2996.6675</v>
      </c>
      <c r="G2345" s="173">
        <f>abs(Generate!H$5-F2345)</f>
        <v>73.3325</v>
      </c>
    </row>
    <row r="2346">
      <c r="A2346" s="71" t="s">
        <v>64</v>
      </c>
      <c r="B2346" s="71">
        <v>2.5</v>
      </c>
      <c r="C2346" s="71">
        <v>3.0</v>
      </c>
      <c r="D2346" s="71">
        <v>0.5</v>
      </c>
      <c r="E2346" s="71">
        <v>2.5</v>
      </c>
      <c r="F2346" s="172">
        <f>vlookup(VLOOKUP(A2346,'Meal Plan Combinations'!A$5:E$17,2,false),indirect(I$1),2,false)*B2346+vlookup(VLOOKUP(A2346,'Meal Plan Combinations'!A$5:E$17,3,false),indirect(I$1),2,false)*C2346+vlookup(VLOOKUP(A2346,'Meal Plan Combinations'!A$5:E$17,4,false),indirect(I$1),2,false)*D2346+vlookup(VLOOKUP(A2346,'Meal Plan Combinations'!A$5:E$17,5,false),indirect(I$1),2,false)*E2346</f>
        <v>3130.4475</v>
      </c>
      <c r="G2346" s="173">
        <f>abs(Generate!H$5-F2346)</f>
        <v>60.4475</v>
      </c>
    </row>
    <row r="2347">
      <c r="A2347" s="71" t="s">
        <v>64</v>
      </c>
      <c r="B2347" s="71">
        <v>2.5</v>
      </c>
      <c r="C2347" s="71">
        <v>3.0</v>
      </c>
      <c r="D2347" s="71">
        <v>0.5</v>
      </c>
      <c r="E2347" s="71">
        <v>3.0</v>
      </c>
      <c r="F2347" s="172">
        <f>vlookup(VLOOKUP(A2347,'Meal Plan Combinations'!A$5:E$17,2,false),indirect(I$1),2,false)*B2347+vlookup(VLOOKUP(A2347,'Meal Plan Combinations'!A$5:E$17,3,false),indirect(I$1),2,false)*C2347+vlookup(VLOOKUP(A2347,'Meal Plan Combinations'!A$5:E$17,4,false),indirect(I$1),2,false)*D2347+vlookup(VLOOKUP(A2347,'Meal Plan Combinations'!A$5:E$17,5,false),indirect(I$1),2,false)*E2347</f>
        <v>3264.2275</v>
      </c>
      <c r="G2347" s="173">
        <f>abs(Generate!H$5-F2347)</f>
        <v>194.2275</v>
      </c>
    </row>
    <row r="2348">
      <c r="A2348" s="71" t="s">
        <v>64</v>
      </c>
      <c r="B2348" s="71">
        <v>2.5</v>
      </c>
      <c r="C2348" s="71">
        <v>3.0</v>
      </c>
      <c r="D2348" s="71">
        <v>1.0</v>
      </c>
      <c r="E2348" s="71">
        <v>0.5</v>
      </c>
      <c r="F2348" s="172">
        <f>vlookup(VLOOKUP(A2348,'Meal Plan Combinations'!A$5:E$17,2,false),indirect(I$1),2,false)*B2348+vlookup(VLOOKUP(A2348,'Meal Plan Combinations'!A$5:E$17,3,false),indirect(I$1),2,false)*C2348+vlookup(VLOOKUP(A2348,'Meal Plan Combinations'!A$5:E$17,4,false),indirect(I$1),2,false)*D2348+vlookup(VLOOKUP(A2348,'Meal Plan Combinations'!A$5:E$17,5,false),indirect(I$1),2,false)*E2348</f>
        <v>2818.1725</v>
      </c>
      <c r="G2348" s="173">
        <f>abs(Generate!H$5-F2348)</f>
        <v>251.8275</v>
      </c>
    </row>
    <row r="2349">
      <c r="A2349" s="71" t="s">
        <v>64</v>
      </c>
      <c r="B2349" s="71">
        <v>2.5</v>
      </c>
      <c r="C2349" s="71">
        <v>3.0</v>
      </c>
      <c r="D2349" s="71">
        <v>1.0</v>
      </c>
      <c r="E2349" s="71">
        <v>1.0</v>
      </c>
      <c r="F2349" s="172">
        <f>vlookup(VLOOKUP(A2349,'Meal Plan Combinations'!A$5:E$17,2,false),indirect(I$1),2,false)*B2349+vlookup(VLOOKUP(A2349,'Meal Plan Combinations'!A$5:E$17,3,false),indirect(I$1),2,false)*C2349+vlookup(VLOOKUP(A2349,'Meal Plan Combinations'!A$5:E$17,4,false),indirect(I$1),2,false)*D2349+vlookup(VLOOKUP(A2349,'Meal Plan Combinations'!A$5:E$17,5,false),indirect(I$1),2,false)*E2349</f>
        <v>2951.9525</v>
      </c>
      <c r="G2349" s="173">
        <f>abs(Generate!H$5-F2349)</f>
        <v>118.0475</v>
      </c>
    </row>
    <row r="2350">
      <c r="A2350" s="71" t="s">
        <v>64</v>
      </c>
      <c r="B2350" s="71">
        <v>2.5</v>
      </c>
      <c r="C2350" s="71">
        <v>3.0</v>
      </c>
      <c r="D2350" s="71">
        <v>1.0</v>
      </c>
      <c r="E2350" s="71">
        <v>1.5</v>
      </c>
      <c r="F2350" s="172">
        <f>vlookup(VLOOKUP(A2350,'Meal Plan Combinations'!A$5:E$17,2,false),indirect(I$1),2,false)*B2350+vlookup(VLOOKUP(A2350,'Meal Plan Combinations'!A$5:E$17,3,false),indirect(I$1),2,false)*C2350+vlookup(VLOOKUP(A2350,'Meal Plan Combinations'!A$5:E$17,4,false),indirect(I$1),2,false)*D2350+vlookup(VLOOKUP(A2350,'Meal Plan Combinations'!A$5:E$17,5,false),indirect(I$1),2,false)*E2350</f>
        <v>3085.7325</v>
      </c>
      <c r="G2350" s="173">
        <f>abs(Generate!H$5-F2350)</f>
        <v>15.7325</v>
      </c>
    </row>
    <row r="2351">
      <c r="A2351" s="71" t="s">
        <v>64</v>
      </c>
      <c r="B2351" s="71">
        <v>2.5</v>
      </c>
      <c r="C2351" s="71">
        <v>3.0</v>
      </c>
      <c r="D2351" s="71">
        <v>1.0</v>
      </c>
      <c r="E2351" s="71">
        <v>2.0</v>
      </c>
      <c r="F2351" s="172">
        <f>vlookup(VLOOKUP(A2351,'Meal Plan Combinations'!A$5:E$17,2,false),indirect(I$1),2,false)*B2351+vlookup(VLOOKUP(A2351,'Meal Plan Combinations'!A$5:E$17,3,false),indirect(I$1),2,false)*C2351+vlookup(VLOOKUP(A2351,'Meal Plan Combinations'!A$5:E$17,4,false),indirect(I$1),2,false)*D2351+vlookup(VLOOKUP(A2351,'Meal Plan Combinations'!A$5:E$17,5,false),indirect(I$1),2,false)*E2351</f>
        <v>3219.5125</v>
      </c>
      <c r="G2351" s="173">
        <f>abs(Generate!H$5-F2351)</f>
        <v>149.5125</v>
      </c>
    </row>
    <row r="2352">
      <c r="A2352" s="71" t="s">
        <v>64</v>
      </c>
      <c r="B2352" s="71">
        <v>2.5</v>
      </c>
      <c r="C2352" s="71">
        <v>3.0</v>
      </c>
      <c r="D2352" s="71">
        <v>1.0</v>
      </c>
      <c r="E2352" s="71">
        <v>2.5</v>
      </c>
      <c r="F2352" s="172">
        <f>vlookup(VLOOKUP(A2352,'Meal Plan Combinations'!A$5:E$17,2,false),indirect(I$1),2,false)*B2352+vlookup(VLOOKUP(A2352,'Meal Plan Combinations'!A$5:E$17,3,false),indirect(I$1),2,false)*C2352+vlookup(VLOOKUP(A2352,'Meal Plan Combinations'!A$5:E$17,4,false),indirect(I$1),2,false)*D2352+vlookup(VLOOKUP(A2352,'Meal Plan Combinations'!A$5:E$17,5,false),indirect(I$1),2,false)*E2352</f>
        <v>3353.2925</v>
      </c>
      <c r="G2352" s="173">
        <f>abs(Generate!H$5-F2352)</f>
        <v>283.2925</v>
      </c>
    </row>
    <row r="2353">
      <c r="A2353" s="71" t="s">
        <v>64</v>
      </c>
      <c r="B2353" s="71">
        <v>2.5</v>
      </c>
      <c r="C2353" s="71">
        <v>3.0</v>
      </c>
      <c r="D2353" s="71">
        <v>1.0</v>
      </c>
      <c r="E2353" s="71">
        <v>3.0</v>
      </c>
      <c r="F2353" s="172">
        <f>vlookup(VLOOKUP(A2353,'Meal Plan Combinations'!A$5:E$17,2,false),indirect(I$1),2,false)*B2353+vlookup(VLOOKUP(A2353,'Meal Plan Combinations'!A$5:E$17,3,false),indirect(I$1),2,false)*C2353+vlookup(VLOOKUP(A2353,'Meal Plan Combinations'!A$5:E$17,4,false),indirect(I$1),2,false)*D2353+vlookup(VLOOKUP(A2353,'Meal Plan Combinations'!A$5:E$17,5,false),indirect(I$1),2,false)*E2353</f>
        <v>3487.0725</v>
      </c>
      <c r="G2353" s="173">
        <f>abs(Generate!H$5-F2353)</f>
        <v>417.0725</v>
      </c>
    </row>
    <row r="2354">
      <c r="A2354" s="71" t="s">
        <v>64</v>
      </c>
      <c r="B2354" s="71">
        <v>2.5</v>
      </c>
      <c r="C2354" s="71">
        <v>3.0</v>
      </c>
      <c r="D2354" s="71">
        <v>1.5</v>
      </c>
      <c r="E2354" s="71">
        <v>0.5</v>
      </c>
      <c r="F2354" s="172">
        <f>vlookup(VLOOKUP(A2354,'Meal Plan Combinations'!A$5:E$17,2,false),indirect(I$1),2,false)*B2354+vlookup(VLOOKUP(A2354,'Meal Plan Combinations'!A$5:E$17,3,false),indirect(I$1),2,false)*C2354+vlookup(VLOOKUP(A2354,'Meal Plan Combinations'!A$5:E$17,4,false),indirect(I$1),2,false)*D2354+vlookup(VLOOKUP(A2354,'Meal Plan Combinations'!A$5:E$17,5,false),indirect(I$1),2,false)*E2354</f>
        <v>3041.0175</v>
      </c>
      <c r="G2354" s="173">
        <f>abs(Generate!H$5-F2354)</f>
        <v>28.9825</v>
      </c>
    </row>
    <row r="2355">
      <c r="A2355" s="71" t="s">
        <v>64</v>
      </c>
      <c r="B2355" s="71">
        <v>2.5</v>
      </c>
      <c r="C2355" s="71">
        <v>3.0</v>
      </c>
      <c r="D2355" s="71">
        <v>1.5</v>
      </c>
      <c r="E2355" s="71">
        <v>1.0</v>
      </c>
      <c r="F2355" s="172">
        <f>vlookup(VLOOKUP(A2355,'Meal Plan Combinations'!A$5:E$17,2,false),indirect(I$1),2,false)*B2355+vlookup(VLOOKUP(A2355,'Meal Plan Combinations'!A$5:E$17,3,false),indirect(I$1),2,false)*C2355+vlookup(VLOOKUP(A2355,'Meal Plan Combinations'!A$5:E$17,4,false),indirect(I$1),2,false)*D2355+vlookup(VLOOKUP(A2355,'Meal Plan Combinations'!A$5:E$17,5,false),indirect(I$1),2,false)*E2355</f>
        <v>3174.7975</v>
      </c>
      <c r="G2355" s="173">
        <f>abs(Generate!H$5-F2355)</f>
        <v>104.7975</v>
      </c>
    </row>
    <row r="2356">
      <c r="A2356" s="71" t="s">
        <v>64</v>
      </c>
      <c r="B2356" s="71">
        <v>2.5</v>
      </c>
      <c r="C2356" s="71">
        <v>3.0</v>
      </c>
      <c r="D2356" s="71">
        <v>1.5</v>
      </c>
      <c r="E2356" s="71">
        <v>1.5</v>
      </c>
      <c r="F2356" s="172">
        <f>vlookup(VLOOKUP(A2356,'Meal Plan Combinations'!A$5:E$17,2,false),indirect(I$1),2,false)*B2356+vlookup(VLOOKUP(A2356,'Meal Plan Combinations'!A$5:E$17,3,false),indirect(I$1),2,false)*C2356+vlookup(VLOOKUP(A2356,'Meal Plan Combinations'!A$5:E$17,4,false),indirect(I$1),2,false)*D2356+vlookup(VLOOKUP(A2356,'Meal Plan Combinations'!A$5:E$17,5,false),indirect(I$1),2,false)*E2356</f>
        <v>3308.5775</v>
      </c>
      <c r="G2356" s="173">
        <f>abs(Generate!H$5-F2356)</f>
        <v>238.5775</v>
      </c>
    </row>
    <row r="2357">
      <c r="A2357" s="71" t="s">
        <v>64</v>
      </c>
      <c r="B2357" s="71">
        <v>2.5</v>
      </c>
      <c r="C2357" s="71">
        <v>3.0</v>
      </c>
      <c r="D2357" s="71">
        <v>1.5</v>
      </c>
      <c r="E2357" s="71">
        <v>2.0</v>
      </c>
      <c r="F2357" s="172">
        <f>vlookup(VLOOKUP(A2357,'Meal Plan Combinations'!A$5:E$17,2,false),indirect(I$1),2,false)*B2357+vlookup(VLOOKUP(A2357,'Meal Plan Combinations'!A$5:E$17,3,false),indirect(I$1),2,false)*C2357+vlookup(VLOOKUP(A2357,'Meal Plan Combinations'!A$5:E$17,4,false),indirect(I$1),2,false)*D2357+vlookup(VLOOKUP(A2357,'Meal Plan Combinations'!A$5:E$17,5,false),indirect(I$1),2,false)*E2357</f>
        <v>3442.3575</v>
      </c>
      <c r="G2357" s="173">
        <f>abs(Generate!H$5-F2357)</f>
        <v>372.3575</v>
      </c>
    </row>
    <row r="2358">
      <c r="A2358" s="71" t="s">
        <v>64</v>
      </c>
      <c r="B2358" s="71">
        <v>2.5</v>
      </c>
      <c r="C2358" s="71">
        <v>3.0</v>
      </c>
      <c r="D2358" s="71">
        <v>1.5</v>
      </c>
      <c r="E2358" s="71">
        <v>2.5</v>
      </c>
      <c r="F2358" s="172">
        <f>vlookup(VLOOKUP(A2358,'Meal Plan Combinations'!A$5:E$17,2,false),indirect(I$1),2,false)*B2358+vlookup(VLOOKUP(A2358,'Meal Plan Combinations'!A$5:E$17,3,false),indirect(I$1),2,false)*C2358+vlookup(VLOOKUP(A2358,'Meal Plan Combinations'!A$5:E$17,4,false),indirect(I$1),2,false)*D2358+vlookup(VLOOKUP(A2358,'Meal Plan Combinations'!A$5:E$17,5,false),indirect(I$1),2,false)*E2358</f>
        <v>3576.1375</v>
      </c>
      <c r="G2358" s="173">
        <f>abs(Generate!H$5-F2358)</f>
        <v>506.1375</v>
      </c>
    </row>
    <row r="2359">
      <c r="A2359" s="71" t="s">
        <v>64</v>
      </c>
      <c r="B2359" s="71">
        <v>2.5</v>
      </c>
      <c r="C2359" s="71">
        <v>3.0</v>
      </c>
      <c r="D2359" s="71">
        <v>1.5</v>
      </c>
      <c r="E2359" s="71">
        <v>3.0</v>
      </c>
      <c r="F2359" s="172">
        <f>vlookup(VLOOKUP(A2359,'Meal Plan Combinations'!A$5:E$17,2,false),indirect(I$1),2,false)*B2359+vlookup(VLOOKUP(A2359,'Meal Plan Combinations'!A$5:E$17,3,false),indirect(I$1),2,false)*C2359+vlookup(VLOOKUP(A2359,'Meal Plan Combinations'!A$5:E$17,4,false),indirect(I$1),2,false)*D2359+vlookup(VLOOKUP(A2359,'Meal Plan Combinations'!A$5:E$17,5,false),indirect(I$1),2,false)*E2359</f>
        <v>3709.9175</v>
      </c>
      <c r="G2359" s="173">
        <f>abs(Generate!H$5-F2359)</f>
        <v>639.9175</v>
      </c>
    </row>
    <row r="2360">
      <c r="A2360" s="71" t="s">
        <v>64</v>
      </c>
      <c r="B2360" s="71">
        <v>2.5</v>
      </c>
      <c r="C2360" s="71">
        <v>3.0</v>
      </c>
      <c r="D2360" s="71">
        <v>2.0</v>
      </c>
      <c r="E2360" s="71">
        <v>0.5</v>
      </c>
      <c r="F2360" s="172">
        <f>vlookup(VLOOKUP(A2360,'Meal Plan Combinations'!A$5:E$17,2,false),indirect(I$1),2,false)*B2360+vlookup(VLOOKUP(A2360,'Meal Plan Combinations'!A$5:E$17,3,false),indirect(I$1),2,false)*C2360+vlookup(VLOOKUP(A2360,'Meal Plan Combinations'!A$5:E$17,4,false),indirect(I$1),2,false)*D2360+vlookup(VLOOKUP(A2360,'Meal Plan Combinations'!A$5:E$17,5,false),indirect(I$1),2,false)*E2360</f>
        <v>3263.8625</v>
      </c>
      <c r="G2360" s="173">
        <f>abs(Generate!H$5-F2360)</f>
        <v>193.8625</v>
      </c>
    </row>
    <row r="2361">
      <c r="A2361" s="71" t="s">
        <v>64</v>
      </c>
      <c r="B2361" s="71">
        <v>2.5</v>
      </c>
      <c r="C2361" s="71">
        <v>3.0</v>
      </c>
      <c r="D2361" s="71">
        <v>2.0</v>
      </c>
      <c r="E2361" s="71">
        <v>1.0</v>
      </c>
      <c r="F2361" s="172">
        <f>vlookup(VLOOKUP(A2361,'Meal Plan Combinations'!A$5:E$17,2,false),indirect(I$1),2,false)*B2361+vlookup(VLOOKUP(A2361,'Meal Plan Combinations'!A$5:E$17,3,false),indirect(I$1),2,false)*C2361+vlookup(VLOOKUP(A2361,'Meal Plan Combinations'!A$5:E$17,4,false),indirect(I$1),2,false)*D2361+vlookup(VLOOKUP(A2361,'Meal Plan Combinations'!A$5:E$17,5,false),indirect(I$1),2,false)*E2361</f>
        <v>3397.6425</v>
      </c>
      <c r="G2361" s="173">
        <f>abs(Generate!H$5-F2361)</f>
        <v>327.6425</v>
      </c>
    </row>
    <row r="2362">
      <c r="A2362" s="71" t="s">
        <v>64</v>
      </c>
      <c r="B2362" s="71">
        <v>2.5</v>
      </c>
      <c r="C2362" s="71">
        <v>3.0</v>
      </c>
      <c r="D2362" s="71">
        <v>2.0</v>
      </c>
      <c r="E2362" s="71">
        <v>1.5</v>
      </c>
      <c r="F2362" s="172">
        <f>vlookup(VLOOKUP(A2362,'Meal Plan Combinations'!A$5:E$17,2,false),indirect(I$1),2,false)*B2362+vlookup(VLOOKUP(A2362,'Meal Plan Combinations'!A$5:E$17,3,false),indirect(I$1),2,false)*C2362+vlookup(VLOOKUP(A2362,'Meal Plan Combinations'!A$5:E$17,4,false),indirect(I$1),2,false)*D2362+vlookup(VLOOKUP(A2362,'Meal Plan Combinations'!A$5:E$17,5,false),indirect(I$1),2,false)*E2362</f>
        <v>3531.4225</v>
      </c>
      <c r="G2362" s="173">
        <f>abs(Generate!H$5-F2362)</f>
        <v>461.4225</v>
      </c>
    </row>
    <row r="2363">
      <c r="A2363" s="71" t="s">
        <v>64</v>
      </c>
      <c r="B2363" s="71">
        <v>2.5</v>
      </c>
      <c r="C2363" s="71">
        <v>3.0</v>
      </c>
      <c r="D2363" s="71">
        <v>2.0</v>
      </c>
      <c r="E2363" s="71">
        <v>2.0</v>
      </c>
      <c r="F2363" s="172">
        <f>vlookup(VLOOKUP(A2363,'Meal Plan Combinations'!A$5:E$17,2,false),indirect(I$1),2,false)*B2363+vlookup(VLOOKUP(A2363,'Meal Plan Combinations'!A$5:E$17,3,false),indirect(I$1),2,false)*C2363+vlookup(VLOOKUP(A2363,'Meal Plan Combinations'!A$5:E$17,4,false),indirect(I$1),2,false)*D2363+vlookup(VLOOKUP(A2363,'Meal Plan Combinations'!A$5:E$17,5,false),indirect(I$1),2,false)*E2363</f>
        <v>3665.2025</v>
      </c>
      <c r="G2363" s="173">
        <f>abs(Generate!H$5-F2363)</f>
        <v>595.2025</v>
      </c>
    </row>
    <row r="2364">
      <c r="A2364" s="71" t="s">
        <v>64</v>
      </c>
      <c r="B2364" s="71">
        <v>2.5</v>
      </c>
      <c r="C2364" s="71">
        <v>3.0</v>
      </c>
      <c r="D2364" s="71">
        <v>2.0</v>
      </c>
      <c r="E2364" s="71">
        <v>2.5</v>
      </c>
      <c r="F2364" s="172">
        <f>vlookup(VLOOKUP(A2364,'Meal Plan Combinations'!A$5:E$17,2,false),indirect(I$1),2,false)*B2364+vlookup(VLOOKUP(A2364,'Meal Plan Combinations'!A$5:E$17,3,false),indirect(I$1),2,false)*C2364+vlookup(VLOOKUP(A2364,'Meal Plan Combinations'!A$5:E$17,4,false),indirect(I$1),2,false)*D2364+vlookup(VLOOKUP(A2364,'Meal Plan Combinations'!A$5:E$17,5,false),indirect(I$1),2,false)*E2364</f>
        <v>3798.9825</v>
      </c>
      <c r="G2364" s="173">
        <f>abs(Generate!H$5-F2364)</f>
        <v>728.9825</v>
      </c>
    </row>
    <row r="2365">
      <c r="A2365" s="71" t="s">
        <v>64</v>
      </c>
      <c r="B2365" s="71">
        <v>2.5</v>
      </c>
      <c r="C2365" s="71">
        <v>3.0</v>
      </c>
      <c r="D2365" s="71">
        <v>2.0</v>
      </c>
      <c r="E2365" s="71">
        <v>3.0</v>
      </c>
      <c r="F2365" s="172">
        <f>vlookup(VLOOKUP(A2365,'Meal Plan Combinations'!A$5:E$17,2,false),indirect(I$1),2,false)*B2365+vlookup(VLOOKUP(A2365,'Meal Plan Combinations'!A$5:E$17,3,false),indirect(I$1),2,false)*C2365+vlookup(VLOOKUP(A2365,'Meal Plan Combinations'!A$5:E$17,4,false),indirect(I$1),2,false)*D2365+vlookup(VLOOKUP(A2365,'Meal Plan Combinations'!A$5:E$17,5,false),indirect(I$1),2,false)*E2365</f>
        <v>3932.7625</v>
      </c>
      <c r="G2365" s="173">
        <f>abs(Generate!H$5-F2365)</f>
        <v>862.7625</v>
      </c>
    </row>
    <row r="2366">
      <c r="A2366" s="71" t="s">
        <v>64</v>
      </c>
      <c r="B2366" s="71">
        <v>2.5</v>
      </c>
      <c r="C2366" s="71">
        <v>3.0</v>
      </c>
      <c r="D2366" s="71">
        <v>2.5</v>
      </c>
      <c r="E2366" s="71">
        <v>0.5</v>
      </c>
      <c r="F2366" s="172">
        <f>vlookup(VLOOKUP(A2366,'Meal Plan Combinations'!A$5:E$17,2,false),indirect(I$1),2,false)*B2366+vlookup(VLOOKUP(A2366,'Meal Plan Combinations'!A$5:E$17,3,false),indirect(I$1),2,false)*C2366+vlookup(VLOOKUP(A2366,'Meal Plan Combinations'!A$5:E$17,4,false),indirect(I$1),2,false)*D2366+vlookup(VLOOKUP(A2366,'Meal Plan Combinations'!A$5:E$17,5,false),indirect(I$1),2,false)*E2366</f>
        <v>3486.7075</v>
      </c>
      <c r="G2366" s="173">
        <f>abs(Generate!H$5-F2366)</f>
        <v>416.7075</v>
      </c>
    </row>
    <row r="2367">
      <c r="A2367" s="71" t="s">
        <v>64</v>
      </c>
      <c r="B2367" s="71">
        <v>2.5</v>
      </c>
      <c r="C2367" s="71">
        <v>3.0</v>
      </c>
      <c r="D2367" s="71">
        <v>2.5</v>
      </c>
      <c r="E2367" s="71">
        <v>1.0</v>
      </c>
      <c r="F2367" s="172">
        <f>vlookup(VLOOKUP(A2367,'Meal Plan Combinations'!A$5:E$17,2,false),indirect(I$1),2,false)*B2367+vlookup(VLOOKUP(A2367,'Meal Plan Combinations'!A$5:E$17,3,false),indirect(I$1),2,false)*C2367+vlookup(VLOOKUP(A2367,'Meal Plan Combinations'!A$5:E$17,4,false),indirect(I$1),2,false)*D2367+vlookup(VLOOKUP(A2367,'Meal Plan Combinations'!A$5:E$17,5,false),indirect(I$1),2,false)*E2367</f>
        <v>3620.4875</v>
      </c>
      <c r="G2367" s="173">
        <f>abs(Generate!H$5-F2367)</f>
        <v>550.4875</v>
      </c>
    </row>
    <row r="2368">
      <c r="A2368" s="71" t="s">
        <v>64</v>
      </c>
      <c r="B2368" s="71">
        <v>2.5</v>
      </c>
      <c r="C2368" s="71">
        <v>3.0</v>
      </c>
      <c r="D2368" s="71">
        <v>2.5</v>
      </c>
      <c r="E2368" s="71">
        <v>1.5</v>
      </c>
      <c r="F2368" s="172">
        <f>vlookup(VLOOKUP(A2368,'Meal Plan Combinations'!A$5:E$17,2,false),indirect(I$1),2,false)*B2368+vlookup(VLOOKUP(A2368,'Meal Plan Combinations'!A$5:E$17,3,false),indirect(I$1),2,false)*C2368+vlookup(VLOOKUP(A2368,'Meal Plan Combinations'!A$5:E$17,4,false),indirect(I$1),2,false)*D2368+vlookup(VLOOKUP(A2368,'Meal Plan Combinations'!A$5:E$17,5,false),indirect(I$1),2,false)*E2368</f>
        <v>3754.2675</v>
      </c>
      <c r="G2368" s="173">
        <f>abs(Generate!H$5-F2368)</f>
        <v>684.2675</v>
      </c>
    </row>
    <row r="2369">
      <c r="A2369" s="71" t="s">
        <v>64</v>
      </c>
      <c r="B2369" s="71">
        <v>2.5</v>
      </c>
      <c r="C2369" s="71">
        <v>3.0</v>
      </c>
      <c r="D2369" s="71">
        <v>2.5</v>
      </c>
      <c r="E2369" s="71">
        <v>2.0</v>
      </c>
      <c r="F2369" s="172">
        <f>vlookup(VLOOKUP(A2369,'Meal Plan Combinations'!A$5:E$17,2,false),indirect(I$1),2,false)*B2369+vlookup(VLOOKUP(A2369,'Meal Plan Combinations'!A$5:E$17,3,false),indirect(I$1),2,false)*C2369+vlookup(VLOOKUP(A2369,'Meal Plan Combinations'!A$5:E$17,4,false),indirect(I$1),2,false)*D2369+vlookup(VLOOKUP(A2369,'Meal Plan Combinations'!A$5:E$17,5,false),indirect(I$1),2,false)*E2369</f>
        <v>3888.0475</v>
      </c>
      <c r="G2369" s="173">
        <f>abs(Generate!H$5-F2369)</f>
        <v>818.0475</v>
      </c>
    </row>
    <row r="2370">
      <c r="A2370" s="71" t="s">
        <v>64</v>
      </c>
      <c r="B2370" s="71">
        <v>2.5</v>
      </c>
      <c r="C2370" s="71">
        <v>3.0</v>
      </c>
      <c r="D2370" s="71">
        <v>2.5</v>
      </c>
      <c r="E2370" s="71">
        <v>2.5</v>
      </c>
      <c r="F2370" s="172">
        <f>vlookup(VLOOKUP(A2370,'Meal Plan Combinations'!A$5:E$17,2,false),indirect(I$1),2,false)*B2370+vlookup(VLOOKUP(A2370,'Meal Plan Combinations'!A$5:E$17,3,false),indirect(I$1),2,false)*C2370+vlookup(VLOOKUP(A2370,'Meal Plan Combinations'!A$5:E$17,4,false),indirect(I$1),2,false)*D2370+vlookup(VLOOKUP(A2370,'Meal Plan Combinations'!A$5:E$17,5,false),indirect(I$1),2,false)*E2370</f>
        <v>4021.8275</v>
      </c>
      <c r="G2370" s="173">
        <f>abs(Generate!H$5-F2370)</f>
        <v>951.8275</v>
      </c>
    </row>
    <row r="2371">
      <c r="A2371" s="71" t="s">
        <v>64</v>
      </c>
      <c r="B2371" s="71">
        <v>2.5</v>
      </c>
      <c r="C2371" s="71">
        <v>3.0</v>
      </c>
      <c r="D2371" s="71">
        <v>2.5</v>
      </c>
      <c r="E2371" s="71">
        <v>3.0</v>
      </c>
      <c r="F2371" s="172">
        <f>vlookup(VLOOKUP(A2371,'Meal Plan Combinations'!A$5:E$17,2,false),indirect(I$1),2,false)*B2371+vlookup(VLOOKUP(A2371,'Meal Plan Combinations'!A$5:E$17,3,false),indirect(I$1),2,false)*C2371+vlookup(VLOOKUP(A2371,'Meal Plan Combinations'!A$5:E$17,4,false),indirect(I$1),2,false)*D2371+vlookup(VLOOKUP(A2371,'Meal Plan Combinations'!A$5:E$17,5,false),indirect(I$1),2,false)*E2371</f>
        <v>4155.6075</v>
      </c>
      <c r="G2371" s="173">
        <f>abs(Generate!H$5-F2371)</f>
        <v>1085.6075</v>
      </c>
    </row>
    <row r="2372">
      <c r="A2372" s="71" t="s">
        <v>64</v>
      </c>
      <c r="B2372" s="71">
        <v>2.5</v>
      </c>
      <c r="C2372" s="71">
        <v>3.0</v>
      </c>
      <c r="D2372" s="71">
        <v>3.0</v>
      </c>
      <c r="E2372" s="71">
        <v>0.5</v>
      </c>
      <c r="F2372" s="172">
        <f>vlookup(VLOOKUP(A2372,'Meal Plan Combinations'!A$5:E$17,2,false),indirect(I$1),2,false)*B2372+vlookup(VLOOKUP(A2372,'Meal Plan Combinations'!A$5:E$17,3,false),indirect(I$1),2,false)*C2372+vlookup(VLOOKUP(A2372,'Meal Plan Combinations'!A$5:E$17,4,false),indirect(I$1),2,false)*D2372+vlookup(VLOOKUP(A2372,'Meal Plan Combinations'!A$5:E$17,5,false),indirect(I$1),2,false)*E2372</f>
        <v>3709.5525</v>
      </c>
      <c r="G2372" s="173">
        <f>abs(Generate!H$5-F2372)</f>
        <v>639.5525</v>
      </c>
    </row>
    <row r="2373">
      <c r="A2373" s="71" t="s">
        <v>64</v>
      </c>
      <c r="B2373" s="71">
        <v>2.5</v>
      </c>
      <c r="C2373" s="71">
        <v>3.0</v>
      </c>
      <c r="D2373" s="71">
        <v>3.0</v>
      </c>
      <c r="E2373" s="71">
        <v>1.0</v>
      </c>
      <c r="F2373" s="172">
        <f>vlookup(VLOOKUP(A2373,'Meal Plan Combinations'!A$5:E$17,2,false),indirect(I$1),2,false)*B2373+vlookup(VLOOKUP(A2373,'Meal Plan Combinations'!A$5:E$17,3,false),indirect(I$1),2,false)*C2373+vlookup(VLOOKUP(A2373,'Meal Plan Combinations'!A$5:E$17,4,false),indirect(I$1),2,false)*D2373+vlookup(VLOOKUP(A2373,'Meal Plan Combinations'!A$5:E$17,5,false),indirect(I$1),2,false)*E2373</f>
        <v>3843.3325</v>
      </c>
      <c r="G2373" s="173">
        <f>abs(Generate!H$5-F2373)</f>
        <v>773.3325</v>
      </c>
    </row>
    <row r="2374">
      <c r="A2374" s="71" t="s">
        <v>64</v>
      </c>
      <c r="B2374" s="71">
        <v>2.5</v>
      </c>
      <c r="C2374" s="71">
        <v>3.0</v>
      </c>
      <c r="D2374" s="71">
        <v>3.0</v>
      </c>
      <c r="E2374" s="71">
        <v>1.5</v>
      </c>
      <c r="F2374" s="172">
        <f>vlookup(VLOOKUP(A2374,'Meal Plan Combinations'!A$5:E$17,2,false),indirect(I$1),2,false)*B2374+vlookup(VLOOKUP(A2374,'Meal Plan Combinations'!A$5:E$17,3,false),indirect(I$1),2,false)*C2374+vlookup(VLOOKUP(A2374,'Meal Plan Combinations'!A$5:E$17,4,false),indirect(I$1),2,false)*D2374+vlookup(VLOOKUP(A2374,'Meal Plan Combinations'!A$5:E$17,5,false),indirect(I$1),2,false)*E2374</f>
        <v>3977.1125</v>
      </c>
      <c r="G2374" s="173">
        <f>abs(Generate!H$5-F2374)</f>
        <v>907.1125</v>
      </c>
    </row>
    <row r="2375">
      <c r="A2375" s="71" t="s">
        <v>64</v>
      </c>
      <c r="B2375" s="71">
        <v>2.5</v>
      </c>
      <c r="C2375" s="71">
        <v>3.0</v>
      </c>
      <c r="D2375" s="71">
        <v>3.0</v>
      </c>
      <c r="E2375" s="71">
        <v>2.0</v>
      </c>
      <c r="F2375" s="172">
        <f>vlookup(VLOOKUP(A2375,'Meal Plan Combinations'!A$5:E$17,2,false),indirect(I$1),2,false)*B2375+vlookup(VLOOKUP(A2375,'Meal Plan Combinations'!A$5:E$17,3,false),indirect(I$1),2,false)*C2375+vlookup(VLOOKUP(A2375,'Meal Plan Combinations'!A$5:E$17,4,false),indirect(I$1),2,false)*D2375+vlookup(VLOOKUP(A2375,'Meal Plan Combinations'!A$5:E$17,5,false),indirect(I$1),2,false)*E2375</f>
        <v>4110.8925</v>
      </c>
      <c r="G2375" s="173">
        <f>abs(Generate!H$5-F2375)</f>
        <v>1040.8925</v>
      </c>
    </row>
    <row r="2376">
      <c r="A2376" s="71" t="s">
        <v>64</v>
      </c>
      <c r="B2376" s="71">
        <v>2.5</v>
      </c>
      <c r="C2376" s="71">
        <v>3.0</v>
      </c>
      <c r="D2376" s="71">
        <v>3.0</v>
      </c>
      <c r="E2376" s="71">
        <v>2.5</v>
      </c>
      <c r="F2376" s="172">
        <f>vlookup(VLOOKUP(A2376,'Meal Plan Combinations'!A$5:E$17,2,false),indirect(I$1),2,false)*B2376+vlookup(VLOOKUP(A2376,'Meal Plan Combinations'!A$5:E$17,3,false),indirect(I$1),2,false)*C2376+vlookup(VLOOKUP(A2376,'Meal Plan Combinations'!A$5:E$17,4,false),indirect(I$1),2,false)*D2376+vlookup(VLOOKUP(A2376,'Meal Plan Combinations'!A$5:E$17,5,false),indirect(I$1),2,false)*E2376</f>
        <v>4244.6725</v>
      </c>
      <c r="G2376" s="173">
        <f>abs(Generate!H$5-F2376)</f>
        <v>1174.6725</v>
      </c>
    </row>
    <row r="2377">
      <c r="A2377" s="71" t="s">
        <v>64</v>
      </c>
      <c r="B2377" s="71">
        <v>2.5</v>
      </c>
      <c r="C2377" s="71">
        <v>3.0</v>
      </c>
      <c r="D2377" s="71">
        <v>3.0</v>
      </c>
      <c r="E2377" s="71">
        <v>3.0</v>
      </c>
      <c r="F2377" s="172">
        <f>vlookup(VLOOKUP(A2377,'Meal Plan Combinations'!A$5:E$17,2,false),indirect(I$1),2,false)*B2377+vlookup(VLOOKUP(A2377,'Meal Plan Combinations'!A$5:E$17,3,false),indirect(I$1),2,false)*C2377+vlookup(VLOOKUP(A2377,'Meal Plan Combinations'!A$5:E$17,4,false),indirect(I$1),2,false)*D2377+vlookup(VLOOKUP(A2377,'Meal Plan Combinations'!A$5:E$17,5,false),indirect(I$1),2,false)*E2377</f>
        <v>4378.4525</v>
      </c>
      <c r="G2377" s="173">
        <f>abs(Generate!H$5-F2377)</f>
        <v>1308.4525</v>
      </c>
    </row>
    <row r="2378">
      <c r="A2378" s="71" t="s">
        <v>64</v>
      </c>
      <c r="B2378" s="71">
        <v>3.0</v>
      </c>
      <c r="C2378" s="71">
        <v>0.5</v>
      </c>
      <c r="D2378" s="71">
        <v>0.5</v>
      </c>
      <c r="E2378" s="71">
        <v>0.5</v>
      </c>
      <c r="F2378" s="172">
        <f>vlookup(VLOOKUP(A2378,'Meal Plan Combinations'!A$5:E$17,2,false),indirect(I$1),2,false)*B2378+vlookup(VLOOKUP(A2378,'Meal Plan Combinations'!A$5:E$17,3,false),indirect(I$1),2,false)*C2378+vlookup(VLOOKUP(A2378,'Meal Plan Combinations'!A$5:E$17,4,false),indirect(I$1),2,false)*D2378+vlookup(VLOOKUP(A2378,'Meal Plan Combinations'!A$5:E$17,5,false),indirect(I$1),2,false)*E2378</f>
        <v>1476.917</v>
      </c>
      <c r="G2378" s="173">
        <f>abs(Generate!H$5-F2378)</f>
        <v>1593.083</v>
      </c>
    </row>
    <row r="2379">
      <c r="A2379" s="71" t="s">
        <v>64</v>
      </c>
      <c r="B2379" s="71">
        <v>3.0</v>
      </c>
      <c r="C2379" s="71">
        <v>0.5</v>
      </c>
      <c r="D2379" s="71">
        <v>0.5</v>
      </c>
      <c r="E2379" s="71">
        <v>1.0</v>
      </c>
      <c r="F2379" s="172">
        <f>vlookup(VLOOKUP(A2379,'Meal Plan Combinations'!A$5:E$17,2,false),indirect(I$1),2,false)*B2379+vlookup(VLOOKUP(A2379,'Meal Plan Combinations'!A$5:E$17,3,false),indirect(I$1),2,false)*C2379+vlookup(VLOOKUP(A2379,'Meal Plan Combinations'!A$5:E$17,4,false),indirect(I$1),2,false)*D2379+vlookup(VLOOKUP(A2379,'Meal Plan Combinations'!A$5:E$17,5,false),indirect(I$1),2,false)*E2379</f>
        <v>1610.697</v>
      </c>
      <c r="G2379" s="173">
        <f>abs(Generate!H$5-F2379)</f>
        <v>1459.303</v>
      </c>
    </row>
    <row r="2380">
      <c r="A2380" s="71" t="s">
        <v>64</v>
      </c>
      <c r="B2380" s="71">
        <v>3.0</v>
      </c>
      <c r="C2380" s="71">
        <v>0.5</v>
      </c>
      <c r="D2380" s="71">
        <v>0.5</v>
      </c>
      <c r="E2380" s="71">
        <v>1.5</v>
      </c>
      <c r="F2380" s="172">
        <f>vlookup(VLOOKUP(A2380,'Meal Plan Combinations'!A$5:E$17,2,false),indirect(I$1),2,false)*B2380+vlookup(VLOOKUP(A2380,'Meal Plan Combinations'!A$5:E$17,3,false),indirect(I$1),2,false)*C2380+vlookup(VLOOKUP(A2380,'Meal Plan Combinations'!A$5:E$17,4,false),indirect(I$1),2,false)*D2380+vlookup(VLOOKUP(A2380,'Meal Plan Combinations'!A$5:E$17,5,false),indirect(I$1),2,false)*E2380</f>
        <v>1744.477</v>
      </c>
      <c r="G2380" s="173">
        <f>abs(Generate!H$5-F2380)</f>
        <v>1325.523</v>
      </c>
    </row>
    <row r="2381">
      <c r="A2381" s="71" t="s">
        <v>64</v>
      </c>
      <c r="B2381" s="71">
        <v>3.0</v>
      </c>
      <c r="C2381" s="71">
        <v>0.5</v>
      </c>
      <c r="D2381" s="71">
        <v>0.5</v>
      </c>
      <c r="E2381" s="71">
        <v>2.0</v>
      </c>
      <c r="F2381" s="172">
        <f>vlookup(VLOOKUP(A2381,'Meal Plan Combinations'!A$5:E$17,2,false),indirect(I$1),2,false)*B2381+vlookup(VLOOKUP(A2381,'Meal Plan Combinations'!A$5:E$17,3,false),indirect(I$1),2,false)*C2381+vlookup(VLOOKUP(A2381,'Meal Plan Combinations'!A$5:E$17,4,false),indirect(I$1),2,false)*D2381+vlookup(VLOOKUP(A2381,'Meal Plan Combinations'!A$5:E$17,5,false),indirect(I$1),2,false)*E2381</f>
        <v>1878.257</v>
      </c>
      <c r="G2381" s="173">
        <f>abs(Generate!H$5-F2381)</f>
        <v>1191.743</v>
      </c>
    </row>
    <row r="2382">
      <c r="A2382" s="71" t="s">
        <v>64</v>
      </c>
      <c r="B2382" s="71">
        <v>3.0</v>
      </c>
      <c r="C2382" s="71">
        <v>0.5</v>
      </c>
      <c r="D2382" s="71">
        <v>0.5</v>
      </c>
      <c r="E2382" s="71">
        <v>2.5</v>
      </c>
      <c r="F2382" s="172">
        <f>vlookup(VLOOKUP(A2382,'Meal Plan Combinations'!A$5:E$17,2,false),indirect(I$1),2,false)*B2382+vlookup(VLOOKUP(A2382,'Meal Plan Combinations'!A$5:E$17,3,false),indirect(I$1),2,false)*C2382+vlookup(VLOOKUP(A2382,'Meal Plan Combinations'!A$5:E$17,4,false),indirect(I$1),2,false)*D2382+vlookup(VLOOKUP(A2382,'Meal Plan Combinations'!A$5:E$17,5,false),indirect(I$1),2,false)*E2382</f>
        <v>2012.037</v>
      </c>
      <c r="G2382" s="173">
        <f>abs(Generate!H$5-F2382)</f>
        <v>1057.963</v>
      </c>
    </row>
    <row r="2383">
      <c r="A2383" s="71" t="s">
        <v>64</v>
      </c>
      <c r="B2383" s="71">
        <v>3.0</v>
      </c>
      <c r="C2383" s="71">
        <v>0.5</v>
      </c>
      <c r="D2383" s="71">
        <v>0.5</v>
      </c>
      <c r="E2383" s="71">
        <v>3.0</v>
      </c>
      <c r="F2383" s="172">
        <f>vlookup(VLOOKUP(A2383,'Meal Plan Combinations'!A$5:E$17,2,false),indirect(I$1),2,false)*B2383+vlookup(VLOOKUP(A2383,'Meal Plan Combinations'!A$5:E$17,3,false),indirect(I$1),2,false)*C2383+vlookup(VLOOKUP(A2383,'Meal Plan Combinations'!A$5:E$17,4,false),indirect(I$1),2,false)*D2383+vlookup(VLOOKUP(A2383,'Meal Plan Combinations'!A$5:E$17,5,false),indirect(I$1),2,false)*E2383</f>
        <v>2145.817</v>
      </c>
      <c r="G2383" s="173">
        <f>abs(Generate!H$5-F2383)</f>
        <v>924.183</v>
      </c>
    </row>
    <row r="2384">
      <c r="A2384" s="71" t="s">
        <v>64</v>
      </c>
      <c r="B2384" s="71">
        <v>3.0</v>
      </c>
      <c r="C2384" s="71">
        <v>0.5</v>
      </c>
      <c r="D2384" s="71">
        <v>1.0</v>
      </c>
      <c r="E2384" s="71">
        <v>0.5</v>
      </c>
      <c r="F2384" s="172">
        <f>vlookup(VLOOKUP(A2384,'Meal Plan Combinations'!A$5:E$17,2,false),indirect(I$1),2,false)*B2384+vlookup(VLOOKUP(A2384,'Meal Plan Combinations'!A$5:E$17,3,false),indirect(I$1),2,false)*C2384+vlookup(VLOOKUP(A2384,'Meal Plan Combinations'!A$5:E$17,4,false),indirect(I$1),2,false)*D2384+vlookup(VLOOKUP(A2384,'Meal Plan Combinations'!A$5:E$17,5,false),indirect(I$1),2,false)*E2384</f>
        <v>1699.762</v>
      </c>
      <c r="G2384" s="173">
        <f>abs(Generate!H$5-F2384)</f>
        <v>1370.238</v>
      </c>
    </row>
    <row r="2385">
      <c r="A2385" s="71" t="s">
        <v>64</v>
      </c>
      <c r="B2385" s="71">
        <v>3.0</v>
      </c>
      <c r="C2385" s="71">
        <v>0.5</v>
      </c>
      <c r="D2385" s="71">
        <v>1.0</v>
      </c>
      <c r="E2385" s="71">
        <v>1.0</v>
      </c>
      <c r="F2385" s="172">
        <f>vlookup(VLOOKUP(A2385,'Meal Plan Combinations'!A$5:E$17,2,false),indirect(I$1),2,false)*B2385+vlookup(VLOOKUP(A2385,'Meal Plan Combinations'!A$5:E$17,3,false),indirect(I$1),2,false)*C2385+vlookup(VLOOKUP(A2385,'Meal Plan Combinations'!A$5:E$17,4,false),indirect(I$1),2,false)*D2385+vlookup(VLOOKUP(A2385,'Meal Plan Combinations'!A$5:E$17,5,false),indirect(I$1),2,false)*E2385</f>
        <v>1833.542</v>
      </c>
      <c r="G2385" s="173">
        <f>abs(Generate!H$5-F2385)</f>
        <v>1236.458</v>
      </c>
    </row>
    <row r="2386">
      <c r="A2386" s="71" t="s">
        <v>64</v>
      </c>
      <c r="B2386" s="71">
        <v>3.0</v>
      </c>
      <c r="C2386" s="71">
        <v>0.5</v>
      </c>
      <c r="D2386" s="71">
        <v>1.0</v>
      </c>
      <c r="E2386" s="71">
        <v>1.5</v>
      </c>
      <c r="F2386" s="172">
        <f>vlookup(VLOOKUP(A2386,'Meal Plan Combinations'!A$5:E$17,2,false),indirect(I$1),2,false)*B2386+vlookup(VLOOKUP(A2386,'Meal Plan Combinations'!A$5:E$17,3,false),indirect(I$1),2,false)*C2386+vlookup(VLOOKUP(A2386,'Meal Plan Combinations'!A$5:E$17,4,false),indirect(I$1),2,false)*D2386+vlookup(VLOOKUP(A2386,'Meal Plan Combinations'!A$5:E$17,5,false),indirect(I$1),2,false)*E2386</f>
        <v>1967.322</v>
      </c>
      <c r="G2386" s="173">
        <f>abs(Generate!H$5-F2386)</f>
        <v>1102.678</v>
      </c>
    </row>
    <row r="2387">
      <c r="A2387" s="71" t="s">
        <v>64</v>
      </c>
      <c r="B2387" s="71">
        <v>3.0</v>
      </c>
      <c r="C2387" s="71">
        <v>0.5</v>
      </c>
      <c r="D2387" s="71">
        <v>1.0</v>
      </c>
      <c r="E2387" s="71">
        <v>2.0</v>
      </c>
      <c r="F2387" s="172">
        <f>vlookup(VLOOKUP(A2387,'Meal Plan Combinations'!A$5:E$17,2,false),indirect(I$1),2,false)*B2387+vlookup(VLOOKUP(A2387,'Meal Plan Combinations'!A$5:E$17,3,false),indirect(I$1),2,false)*C2387+vlookup(VLOOKUP(A2387,'Meal Plan Combinations'!A$5:E$17,4,false),indirect(I$1),2,false)*D2387+vlookup(VLOOKUP(A2387,'Meal Plan Combinations'!A$5:E$17,5,false),indirect(I$1),2,false)*E2387</f>
        <v>2101.102</v>
      </c>
      <c r="G2387" s="173">
        <f>abs(Generate!H$5-F2387)</f>
        <v>968.898</v>
      </c>
    </row>
    <row r="2388">
      <c r="A2388" s="71" t="s">
        <v>64</v>
      </c>
      <c r="B2388" s="71">
        <v>3.0</v>
      </c>
      <c r="C2388" s="71">
        <v>0.5</v>
      </c>
      <c r="D2388" s="71">
        <v>1.0</v>
      </c>
      <c r="E2388" s="71">
        <v>2.5</v>
      </c>
      <c r="F2388" s="172">
        <f>vlookup(VLOOKUP(A2388,'Meal Plan Combinations'!A$5:E$17,2,false),indirect(I$1),2,false)*B2388+vlookup(VLOOKUP(A2388,'Meal Plan Combinations'!A$5:E$17,3,false),indirect(I$1),2,false)*C2388+vlookup(VLOOKUP(A2388,'Meal Plan Combinations'!A$5:E$17,4,false),indirect(I$1),2,false)*D2388+vlookup(VLOOKUP(A2388,'Meal Plan Combinations'!A$5:E$17,5,false),indirect(I$1),2,false)*E2388</f>
        <v>2234.882</v>
      </c>
      <c r="G2388" s="173">
        <f>abs(Generate!H$5-F2388)</f>
        <v>835.118</v>
      </c>
    </row>
    <row r="2389">
      <c r="A2389" s="71" t="s">
        <v>64</v>
      </c>
      <c r="B2389" s="71">
        <v>3.0</v>
      </c>
      <c r="C2389" s="71">
        <v>0.5</v>
      </c>
      <c r="D2389" s="71">
        <v>1.0</v>
      </c>
      <c r="E2389" s="71">
        <v>3.0</v>
      </c>
      <c r="F2389" s="172">
        <f>vlookup(VLOOKUP(A2389,'Meal Plan Combinations'!A$5:E$17,2,false),indirect(I$1),2,false)*B2389+vlookup(VLOOKUP(A2389,'Meal Plan Combinations'!A$5:E$17,3,false),indirect(I$1),2,false)*C2389+vlookup(VLOOKUP(A2389,'Meal Plan Combinations'!A$5:E$17,4,false),indirect(I$1),2,false)*D2389+vlookup(VLOOKUP(A2389,'Meal Plan Combinations'!A$5:E$17,5,false),indirect(I$1),2,false)*E2389</f>
        <v>2368.662</v>
      </c>
      <c r="G2389" s="173">
        <f>abs(Generate!H$5-F2389)</f>
        <v>701.338</v>
      </c>
    </row>
    <row r="2390">
      <c r="A2390" s="71" t="s">
        <v>64</v>
      </c>
      <c r="B2390" s="71">
        <v>3.0</v>
      </c>
      <c r="C2390" s="71">
        <v>0.5</v>
      </c>
      <c r="D2390" s="71">
        <v>1.5</v>
      </c>
      <c r="E2390" s="71">
        <v>0.5</v>
      </c>
      <c r="F2390" s="172">
        <f>vlookup(VLOOKUP(A2390,'Meal Plan Combinations'!A$5:E$17,2,false),indirect(I$1),2,false)*B2390+vlookup(VLOOKUP(A2390,'Meal Plan Combinations'!A$5:E$17,3,false),indirect(I$1),2,false)*C2390+vlookup(VLOOKUP(A2390,'Meal Plan Combinations'!A$5:E$17,4,false),indirect(I$1),2,false)*D2390+vlookup(VLOOKUP(A2390,'Meal Plan Combinations'!A$5:E$17,5,false),indirect(I$1),2,false)*E2390</f>
        <v>1922.607</v>
      </c>
      <c r="G2390" s="173">
        <f>abs(Generate!H$5-F2390)</f>
        <v>1147.393</v>
      </c>
    </row>
    <row r="2391">
      <c r="A2391" s="71" t="s">
        <v>64</v>
      </c>
      <c r="B2391" s="71">
        <v>3.0</v>
      </c>
      <c r="C2391" s="71">
        <v>0.5</v>
      </c>
      <c r="D2391" s="71">
        <v>1.5</v>
      </c>
      <c r="E2391" s="71">
        <v>1.0</v>
      </c>
      <c r="F2391" s="172">
        <f>vlookup(VLOOKUP(A2391,'Meal Plan Combinations'!A$5:E$17,2,false),indirect(I$1),2,false)*B2391+vlookup(VLOOKUP(A2391,'Meal Plan Combinations'!A$5:E$17,3,false),indirect(I$1),2,false)*C2391+vlookup(VLOOKUP(A2391,'Meal Plan Combinations'!A$5:E$17,4,false),indirect(I$1),2,false)*D2391+vlookup(VLOOKUP(A2391,'Meal Plan Combinations'!A$5:E$17,5,false),indirect(I$1),2,false)*E2391</f>
        <v>2056.387</v>
      </c>
      <c r="G2391" s="173">
        <f>abs(Generate!H$5-F2391)</f>
        <v>1013.613</v>
      </c>
    </row>
    <row r="2392">
      <c r="A2392" s="71" t="s">
        <v>64</v>
      </c>
      <c r="B2392" s="71">
        <v>3.0</v>
      </c>
      <c r="C2392" s="71">
        <v>0.5</v>
      </c>
      <c r="D2392" s="71">
        <v>1.5</v>
      </c>
      <c r="E2392" s="71">
        <v>1.5</v>
      </c>
      <c r="F2392" s="172">
        <f>vlookup(VLOOKUP(A2392,'Meal Plan Combinations'!A$5:E$17,2,false),indirect(I$1),2,false)*B2392+vlookup(VLOOKUP(A2392,'Meal Plan Combinations'!A$5:E$17,3,false),indirect(I$1),2,false)*C2392+vlookup(VLOOKUP(A2392,'Meal Plan Combinations'!A$5:E$17,4,false),indirect(I$1),2,false)*D2392+vlookup(VLOOKUP(A2392,'Meal Plan Combinations'!A$5:E$17,5,false),indirect(I$1),2,false)*E2392</f>
        <v>2190.167</v>
      </c>
      <c r="G2392" s="173">
        <f>abs(Generate!H$5-F2392)</f>
        <v>879.833</v>
      </c>
    </row>
    <row r="2393">
      <c r="A2393" s="71" t="s">
        <v>64</v>
      </c>
      <c r="B2393" s="71">
        <v>3.0</v>
      </c>
      <c r="C2393" s="71">
        <v>0.5</v>
      </c>
      <c r="D2393" s="71">
        <v>1.5</v>
      </c>
      <c r="E2393" s="71">
        <v>2.0</v>
      </c>
      <c r="F2393" s="172">
        <f>vlookup(VLOOKUP(A2393,'Meal Plan Combinations'!A$5:E$17,2,false),indirect(I$1),2,false)*B2393+vlookup(VLOOKUP(A2393,'Meal Plan Combinations'!A$5:E$17,3,false),indirect(I$1),2,false)*C2393+vlookup(VLOOKUP(A2393,'Meal Plan Combinations'!A$5:E$17,4,false),indirect(I$1),2,false)*D2393+vlookup(VLOOKUP(A2393,'Meal Plan Combinations'!A$5:E$17,5,false),indirect(I$1),2,false)*E2393</f>
        <v>2323.947</v>
      </c>
      <c r="G2393" s="173">
        <f>abs(Generate!H$5-F2393)</f>
        <v>746.053</v>
      </c>
    </row>
    <row r="2394">
      <c r="A2394" s="71" t="s">
        <v>64</v>
      </c>
      <c r="B2394" s="71">
        <v>3.0</v>
      </c>
      <c r="C2394" s="71">
        <v>0.5</v>
      </c>
      <c r="D2394" s="71">
        <v>1.5</v>
      </c>
      <c r="E2394" s="71">
        <v>2.5</v>
      </c>
      <c r="F2394" s="172">
        <f>vlookup(VLOOKUP(A2394,'Meal Plan Combinations'!A$5:E$17,2,false),indirect(I$1),2,false)*B2394+vlookup(VLOOKUP(A2394,'Meal Plan Combinations'!A$5:E$17,3,false),indirect(I$1),2,false)*C2394+vlookup(VLOOKUP(A2394,'Meal Plan Combinations'!A$5:E$17,4,false),indirect(I$1),2,false)*D2394+vlookup(VLOOKUP(A2394,'Meal Plan Combinations'!A$5:E$17,5,false),indirect(I$1),2,false)*E2394</f>
        <v>2457.727</v>
      </c>
      <c r="G2394" s="173">
        <f>abs(Generate!H$5-F2394)</f>
        <v>612.273</v>
      </c>
    </row>
    <row r="2395">
      <c r="A2395" s="71" t="s">
        <v>64</v>
      </c>
      <c r="B2395" s="71">
        <v>3.0</v>
      </c>
      <c r="C2395" s="71">
        <v>0.5</v>
      </c>
      <c r="D2395" s="71">
        <v>1.5</v>
      </c>
      <c r="E2395" s="71">
        <v>3.0</v>
      </c>
      <c r="F2395" s="172">
        <f>vlookup(VLOOKUP(A2395,'Meal Plan Combinations'!A$5:E$17,2,false),indirect(I$1),2,false)*B2395+vlookup(VLOOKUP(A2395,'Meal Plan Combinations'!A$5:E$17,3,false),indirect(I$1),2,false)*C2395+vlookup(VLOOKUP(A2395,'Meal Plan Combinations'!A$5:E$17,4,false),indirect(I$1),2,false)*D2395+vlookup(VLOOKUP(A2395,'Meal Plan Combinations'!A$5:E$17,5,false),indirect(I$1),2,false)*E2395</f>
        <v>2591.507</v>
      </c>
      <c r="G2395" s="173">
        <f>abs(Generate!H$5-F2395)</f>
        <v>478.493</v>
      </c>
    </row>
    <row r="2396">
      <c r="A2396" s="71" t="s">
        <v>64</v>
      </c>
      <c r="B2396" s="71">
        <v>3.0</v>
      </c>
      <c r="C2396" s="71">
        <v>0.5</v>
      </c>
      <c r="D2396" s="71">
        <v>2.0</v>
      </c>
      <c r="E2396" s="71">
        <v>0.5</v>
      </c>
      <c r="F2396" s="172">
        <f>vlookup(VLOOKUP(A2396,'Meal Plan Combinations'!A$5:E$17,2,false),indirect(I$1),2,false)*B2396+vlookup(VLOOKUP(A2396,'Meal Plan Combinations'!A$5:E$17,3,false),indirect(I$1),2,false)*C2396+vlookup(VLOOKUP(A2396,'Meal Plan Combinations'!A$5:E$17,4,false),indirect(I$1),2,false)*D2396+vlookup(VLOOKUP(A2396,'Meal Plan Combinations'!A$5:E$17,5,false),indirect(I$1),2,false)*E2396</f>
        <v>2145.452</v>
      </c>
      <c r="G2396" s="173">
        <f>abs(Generate!H$5-F2396)</f>
        <v>924.548</v>
      </c>
    </row>
    <row r="2397">
      <c r="A2397" s="71" t="s">
        <v>64</v>
      </c>
      <c r="B2397" s="71">
        <v>3.0</v>
      </c>
      <c r="C2397" s="71">
        <v>0.5</v>
      </c>
      <c r="D2397" s="71">
        <v>2.0</v>
      </c>
      <c r="E2397" s="71">
        <v>1.0</v>
      </c>
      <c r="F2397" s="172">
        <f>vlookup(VLOOKUP(A2397,'Meal Plan Combinations'!A$5:E$17,2,false),indirect(I$1),2,false)*B2397+vlookup(VLOOKUP(A2397,'Meal Plan Combinations'!A$5:E$17,3,false),indirect(I$1),2,false)*C2397+vlookup(VLOOKUP(A2397,'Meal Plan Combinations'!A$5:E$17,4,false),indirect(I$1),2,false)*D2397+vlookup(VLOOKUP(A2397,'Meal Plan Combinations'!A$5:E$17,5,false),indirect(I$1),2,false)*E2397</f>
        <v>2279.232</v>
      </c>
      <c r="G2397" s="173">
        <f>abs(Generate!H$5-F2397)</f>
        <v>790.768</v>
      </c>
    </row>
    <row r="2398">
      <c r="A2398" s="71" t="s">
        <v>64</v>
      </c>
      <c r="B2398" s="71">
        <v>3.0</v>
      </c>
      <c r="C2398" s="71">
        <v>0.5</v>
      </c>
      <c r="D2398" s="71">
        <v>2.0</v>
      </c>
      <c r="E2398" s="71">
        <v>1.5</v>
      </c>
      <c r="F2398" s="172">
        <f>vlookup(VLOOKUP(A2398,'Meal Plan Combinations'!A$5:E$17,2,false),indirect(I$1),2,false)*B2398+vlookup(VLOOKUP(A2398,'Meal Plan Combinations'!A$5:E$17,3,false),indirect(I$1),2,false)*C2398+vlookup(VLOOKUP(A2398,'Meal Plan Combinations'!A$5:E$17,4,false),indirect(I$1),2,false)*D2398+vlookup(VLOOKUP(A2398,'Meal Plan Combinations'!A$5:E$17,5,false),indirect(I$1),2,false)*E2398</f>
        <v>2413.012</v>
      </c>
      <c r="G2398" s="173">
        <f>abs(Generate!H$5-F2398)</f>
        <v>656.988</v>
      </c>
    </row>
    <row r="2399">
      <c r="A2399" s="71" t="s">
        <v>64</v>
      </c>
      <c r="B2399" s="71">
        <v>3.0</v>
      </c>
      <c r="C2399" s="71">
        <v>0.5</v>
      </c>
      <c r="D2399" s="71">
        <v>2.0</v>
      </c>
      <c r="E2399" s="71">
        <v>2.0</v>
      </c>
      <c r="F2399" s="172">
        <f>vlookup(VLOOKUP(A2399,'Meal Plan Combinations'!A$5:E$17,2,false),indirect(I$1),2,false)*B2399+vlookup(VLOOKUP(A2399,'Meal Plan Combinations'!A$5:E$17,3,false),indirect(I$1),2,false)*C2399+vlookup(VLOOKUP(A2399,'Meal Plan Combinations'!A$5:E$17,4,false),indirect(I$1),2,false)*D2399+vlookup(VLOOKUP(A2399,'Meal Plan Combinations'!A$5:E$17,5,false),indirect(I$1),2,false)*E2399</f>
        <v>2546.792</v>
      </c>
      <c r="G2399" s="173">
        <f>abs(Generate!H$5-F2399)</f>
        <v>523.208</v>
      </c>
    </row>
    <row r="2400">
      <c r="A2400" s="71" t="s">
        <v>64</v>
      </c>
      <c r="B2400" s="71">
        <v>3.0</v>
      </c>
      <c r="C2400" s="71">
        <v>0.5</v>
      </c>
      <c r="D2400" s="71">
        <v>2.0</v>
      </c>
      <c r="E2400" s="71">
        <v>2.5</v>
      </c>
      <c r="F2400" s="172">
        <f>vlookup(VLOOKUP(A2400,'Meal Plan Combinations'!A$5:E$17,2,false),indirect(I$1),2,false)*B2400+vlookup(VLOOKUP(A2400,'Meal Plan Combinations'!A$5:E$17,3,false),indirect(I$1),2,false)*C2400+vlookup(VLOOKUP(A2400,'Meal Plan Combinations'!A$5:E$17,4,false),indirect(I$1),2,false)*D2400+vlookup(VLOOKUP(A2400,'Meal Plan Combinations'!A$5:E$17,5,false),indirect(I$1),2,false)*E2400</f>
        <v>2680.572</v>
      </c>
      <c r="G2400" s="173">
        <f>abs(Generate!H$5-F2400)</f>
        <v>389.428</v>
      </c>
    </row>
    <row r="2401">
      <c r="A2401" s="71" t="s">
        <v>64</v>
      </c>
      <c r="B2401" s="71">
        <v>3.0</v>
      </c>
      <c r="C2401" s="71">
        <v>0.5</v>
      </c>
      <c r="D2401" s="71">
        <v>2.0</v>
      </c>
      <c r="E2401" s="71">
        <v>3.0</v>
      </c>
      <c r="F2401" s="172">
        <f>vlookup(VLOOKUP(A2401,'Meal Plan Combinations'!A$5:E$17,2,false),indirect(I$1),2,false)*B2401+vlookup(VLOOKUP(A2401,'Meal Plan Combinations'!A$5:E$17,3,false),indirect(I$1),2,false)*C2401+vlookup(VLOOKUP(A2401,'Meal Plan Combinations'!A$5:E$17,4,false),indirect(I$1),2,false)*D2401+vlookup(VLOOKUP(A2401,'Meal Plan Combinations'!A$5:E$17,5,false),indirect(I$1),2,false)*E2401</f>
        <v>2814.352</v>
      </c>
      <c r="G2401" s="173">
        <f>abs(Generate!H$5-F2401)</f>
        <v>255.648</v>
      </c>
    </row>
    <row r="2402">
      <c r="A2402" s="71" t="s">
        <v>64</v>
      </c>
      <c r="B2402" s="71">
        <v>3.0</v>
      </c>
      <c r="C2402" s="71">
        <v>0.5</v>
      </c>
      <c r="D2402" s="71">
        <v>2.5</v>
      </c>
      <c r="E2402" s="71">
        <v>0.5</v>
      </c>
      <c r="F2402" s="172">
        <f>vlookup(VLOOKUP(A2402,'Meal Plan Combinations'!A$5:E$17,2,false),indirect(I$1),2,false)*B2402+vlookup(VLOOKUP(A2402,'Meal Plan Combinations'!A$5:E$17,3,false),indirect(I$1),2,false)*C2402+vlookup(VLOOKUP(A2402,'Meal Plan Combinations'!A$5:E$17,4,false),indirect(I$1),2,false)*D2402+vlookup(VLOOKUP(A2402,'Meal Plan Combinations'!A$5:E$17,5,false),indirect(I$1),2,false)*E2402</f>
        <v>2368.297</v>
      </c>
      <c r="G2402" s="173">
        <f>abs(Generate!H$5-F2402)</f>
        <v>701.703</v>
      </c>
    </row>
    <row r="2403">
      <c r="A2403" s="71" t="s">
        <v>64</v>
      </c>
      <c r="B2403" s="71">
        <v>3.0</v>
      </c>
      <c r="C2403" s="71">
        <v>0.5</v>
      </c>
      <c r="D2403" s="71">
        <v>2.5</v>
      </c>
      <c r="E2403" s="71">
        <v>1.0</v>
      </c>
      <c r="F2403" s="172">
        <f>vlookup(VLOOKUP(A2403,'Meal Plan Combinations'!A$5:E$17,2,false),indirect(I$1),2,false)*B2403+vlookup(VLOOKUP(A2403,'Meal Plan Combinations'!A$5:E$17,3,false),indirect(I$1),2,false)*C2403+vlookup(VLOOKUP(A2403,'Meal Plan Combinations'!A$5:E$17,4,false),indirect(I$1),2,false)*D2403+vlookup(VLOOKUP(A2403,'Meal Plan Combinations'!A$5:E$17,5,false),indirect(I$1),2,false)*E2403</f>
        <v>2502.077</v>
      </c>
      <c r="G2403" s="173">
        <f>abs(Generate!H$5-F2403)</f>
        <v>567.923</v>
      </c>
    </row>
    <row r="2404">
      <c r="A2404" s="71" t="s">
        <v>64</v>
      </c>
      <c r="B2404" s="71">
        <v>3.0</v>
      </c>
      <c r="C2404" s="71">
        <v>0.5</v>
      </c>
      <c r="D2404" s="71">
        <v>2.5</v>
      </c>
      <c r="E2404" s="71">
        <v>1.5</v>
      </c>
      <c r="F2404" s="172">
        <f>vlookup(VLOOKUP(A2404,'Meal Plan Combinations'!A$5:E$17,2,false),indirect(I$1),2,false)*B2404+vlookup(VLOOKUP(A2404,'Meal Plan Combinations'!A$5:E$17,3,false),indirect(I$1),2,false)*C2404+vlookup(VLOOKUP(A2404,'Meal Plan Combinations'!A$5:E$17,4,false),indirect(I$1),2,false)*D2404+vlookup(VLOOKUP(A2404,'Meal Plan Combinations'!A$5:E$17,5,false),indirect(I$1),2,false)*E2404</f>
        <v>2635.857</v>
      </c>
      <c r="G2404" s="173">
        <f>abs(Generate!H$5-F2404)</f>
        <v>434.143</v>
      </c>
    </row>
    <row r="2405">
      <c r="A2405" s="71" t="s">
        <v>64</v>
      </c>
      <c r="B2405" s="71">
        <v>3.0</v>
      </c>
      <c r="C2405" s="71">
        <v>0.5</v>
      </c>
      <c r="D2405" s="71">
        <v>2.5</v>
      </c>
      <c r="E2405" s="71">
        <v>2.0</v>
      </c>
      <c r="F2405" s="172">
        <f>vlookup(VLOOKUP(A2405,'Meal Plan Combinations'!A$5:E$17,2,false),indirect(I$1),2,false)*B2405+vlookup(VLOOKUP(A2405,'Meal Plan Combinations'!A$5:E$17,3,false),indirect(I$1),2,false)*C2405+vlookup(VLOOKUP(A2405,'Meal Plan Combinations'!A$5:E$17,4,false),indirect(I$1),2,false)*D2405+vlookup(VLOOKUP(A2405,'Meal Plan Combinations'!A$5:E$17,5,false),indirect(I$1),2,false)*E2405</f>
        <v>2769.637</v>
      </c>
      <c r="G2405" s="173">
        <f>abs(Generate!H$5-F2405)</f>
        <v>300.363</v>
      </c>
    </row>
    <row r="2406">
      <c r="A2406" s="71" t="s">
        <v>64</v>
      </c>
      <c r="B2406" s="71">
        <v>3.0</v>
      </c>
      <c r="C2406" s="71">
        <v>0.5</v>
      </c>
      <c r="D2406" s="71">
        <v>2.5</v>
      </c>
      <c r="E2406" s="71">
        <v>2.5</v>
      </c>
      <c r="F2406" s="172">
        <f>vlookup(VLOOKUP(A2406,'Meal Plan Combinations'!A$5:E$17,2,false),indirect(I$1),2,false)*B2406+vlookup(VLOOKUP(A2406,'Meal Plan Combinations'!A$5:E$17,3,false),indirect(I$1),2,false)*C2406+vlookup(VLOOKUP(A2406,'Meal Plan Combinations'!A$5:E$17,4,false),indirect(I$1),2,false)*D2406+vlookup(VLOOKUP(A2406,'Meal Plan Combinations'!A$5:E$17,5,false),indirect(I$1),2,false)*E2406</f>
        <v>2903.417</v>
      </c>
      <c r="G2406" s="173">
        <f>abs(Generate!H$5-F2406)</f>
        <v>166.583</v>
      </c>
    </row>
    <row r="2407">
      <c r="A2407" s="71" t="s">
        <v>64</v>
      </c>
      <c r="B2407" s="71">
        <v>3.0</v>
      </c>
      <c r="C2407" s="71">
        <v>0.5</v>
      </c>
      <c r="D2407" s="71">
        <v>2.5</v>
      </c>
      <c r="E2407" s="71">
        <v>3.0</v>
      </c>
      <c r="F2407" s="172">
        <f>vlookup(VLOOKUP(A2407,'Meal Plan Combinations'!A$5:E$17,2,false),indirect(I$1),2,false)*B2407+vlookup(VLOOKUP(A2407,'Meal Plan Combinations'!A$5:E$17,3,false),indirect(I$1),2,false)*C2407+vlookup(VLOOKUP(A2407,'Meal Plan Combinations'!A$5:E$17,4,false),indirect(I$1),2,false)*D2407+vlookup(VLOOKUP(A2407,'Meal Plan Combinations'!A$5:E$17,5,false),indirect(I$1),2,false)*E2407</f>
        <v>3037.197</v>
      </c>
      <c r="G2407" s="173">
        <f>abs(Generate!H$5-F2407)</f>
        <v>32.803</v>
      </c>
    </row>
    <row r="2408">
      <c r="A2408" s="71" t="s">
        <v>64</v>
      </c>
      <c r="B2408" s="71">
        <v>3.0</v>
      </c>
      <c r="C2408" s="71">
        <v>0.5</v>
      </c>
      <c r="D2408" s="71">
        <v>3.0</v>
      </c>
      <c r="E2408" s="71">
        <v>0.5</v>
      </c>
      <c r="F2408" s="172">
        <f>vlookup(VLOOKUP(A2408,'Meal Plan Combinations'!A$5:E$17,2,false),indirect(I$1),2,false)*B2408+vlookup(VLOOKUP(A2408,'Meal Plan Combinations'!A$5:E$17,3,false),indirect(I$1),2,false)*C2408+vlookup(VLOOKUP(A2408,'Meal Plan Combinations'!A$5:E$17,4,false),indirect(I$1),2,false)*D2408+vlookup(VLOOKUP(A2408,'Meal Plan Combinations'!A$5:E$17,5,false),indirect(I$1),2,false)*E2408</f>
        <v>2591.142</v>
      </c>
      <c r="G2408" s="173">
        <f>abs(Generate!H$5-F2408)</f>
        <v>478.858</v>
      </c>
    </row>
    <row r="2409">
      <c r="A2409" s="71" t="s">
        <v>64</v>
      </c>
      <c r="B2409" s="71">
        <v>3.0</v>
      </c>
      <c r="C2409" s="71">
        <v>0.5</v>
      </c>
      <c r="D2409" s="71">
        <v>3.0</v>
      </c>
      <c r="E2409" s="71">
        <v>1.0</v>
      </c>
      <c r="F2409" s="172">
        <f>vlookup(VLOOKUP(A2409,'Meal Plan Combinations'!A$5:E$17,2,false),indirect(I$1),2,false)*B2409+vlookup(VLOOKUP(A2409,'Meal Plan Combinations'!A$5:E$17,3,false),indirect(I$1),2,false)*C2409+vlookup(VLOOKUP(A2409,'Meal Plan Combinations'!A$5:E$17,4,false),indirect(I$1),2,false)*D2409+vlookup(VLOOKUP(A2409,'Meal Plan Combinations'!A$5:E$17,5,false),indirect(I$1),2,false)*E2409</f>
        <v>2724.922</v>
      </c>
      <c r="G2409" s="173">
        <f>abs(Generate!H$5-F2409)</f>
        <v>345.078</v>
      </c>
    </row>
    <row r="2410">
      <c r="A2410" s="71" t="s">
        <v>64</v>
      </c>
      <c r="B2410" s="71">
        <v>3.0</v>
      </c>
      <c r="C2410" s="71">
        <v>0.5</v>
      </c>
      <c r="D2410" s="71">
        <v>3.0</v>
      </c>
      <c r="E2410" s="71">
        <v>1.5</v>
      </c>
      <c r="F2410" s="172">
        <f>vlookup(VLOOKUP(A2410,'Meal Plan Combinations'!A$5:E$17,2,false),indirect(I$1),2,false)*B2410+vlookup(VLOOKUP(A2410,'Meal Plan Combinations'!A$5:E$17,3,false),indirect(I$1),2,false)*C2410+vlookup(VLOOKUP(A2410,'Meal Plan Combinations'!A$5:E$17,4,false),indirect(I$1),2,false)*D2410+vlookup(VLOOKUP(A2410,'Meal Plan Combinations'!A$5:E$17,5,false),indirect(I$1),2,false)*E2410</f>
        <v>2858.702</v>
      </c>
      <c r="G2410" s="173">
        <f>abs(Generate!H$5-F2410)</f>
        <v>211.298</v>
      </c>
    </row>
    <row r="2411">
      <c r="A2411" s="71" t="s">
        <v>64</v>
      </c>
      <c r="B2411" s="71">
        <v>3.0</v>
      </c>
      <c r="C2411" s="71">
        <v>0.5</v>
      </c>
      <c r="D2411" s="71">
        <v>3.0</v>
      </c>
      <c r="E2411" s="71">
        <v>2.0</v>
      </c>
      <c r="F2411" s="172">
        <f>vlookup(VLOOKUP(A2411,'Meal Plan Combinations'!A$5:E$17,2,false),indirect(I$1),2,false)*B2411+vlookup(VLOOKUP(A2411,'Meal Plan Combinations'!A$5:E$17,3,false),indirect(I$1),2,false)*C2411+vlookup(VLOOKUP(A2411,'Meal Plan Combinations'!A$5:E$17,4,false),indirect(I$1),2,false)*D2411+vlookup(VLOOKUP(A2411,'Meal Plan Combinations'!A$5:E$17,5,false),indirect(I$1),2,false)*E2411</f>
        <v>2992.482</v>
      </c>
      <c r="G2411" s="173">
        <f>abs(Generate!H$5-F2411)</f>
        <v>77.518</v>
      </c>
    </row>
    <row r="2412">
      <c r="A2412" s="71" t="s">
        <v>64</v>
      </c>
      <c r="B2412" s="71">
        <v>3.0</v>
      </c>
      <c r="C2412" s="71">
        <v>0.5</v>
      </c>
      <c r="D2412" s="71">
        <v>3.0</v>
      </c>
      <c r="E2412" s="71">
        <v>2.5</v>
      </c>
      <c r="F2412" s="172">
        <f>vlookup(VLOOKUP(A2412,'Meal Plan Combinations'!A$5:E$17,2,false),indirect(I$1),2,false)*B2412+vlookup(VLOOKUP(A2412,'Meal Plan Combinations'!A$5:E$17,3,false),indirect(I$1),2,false)*C2412+vlookup(VLOOKUP(A2412,'Meal Plan Combinations'!A$5:E$17,4,false),indirect(I$1),2,false)*D2412+vlookup(VLOOKUP(A2412,'Meal Plan Combinations'!A$5:E$17,5,false),indirect(I$1),2,false)*E2412</f>
        <v>3126.262</v>
      </c>
      <c r="G2412" s="173">
        <f>abs(Generate!H$5-F2412)</f>
        <v>56.262</v>
      </c>
    </row>
    <row r="2413">
      <c r="A2413" s="71" t="s">
        <v>64</v>
      </c>
      <c r="B2413" s="71">
        <v>3.0</v>
      </c>
      <c r="C2413" s="71">
        <v>0.5</v>
      </c>
      <c r="D2413" s="71">
        <v>3.0</v>
      </c>
      <c r="E2413" s="71">
        <v>3.0</v>
      </c>
      <c r="F2413" s="172">
        <f>vlookup(VLOOKUP(A2413,'Meal Plan Combinations'!A$5:E$17,2,false),indirect(I$1),2,false)*B2413+vlookup(VLOOKUP(A2413,'Meal Plan Combinations'!A$5:E$17,3,false),indirect(I$1),2,false)*C2413+vlookup(VLOOKUP(A2413,'Meal Plan Combinations'!A$5:E$17,4,false),indirect(I$1),2,false)*D2413+vlookup(VLOOKUP(A2413,'Meal Plan Combinations'!A$5:E$17,5,false),indirect(I$1),2,false)*E2413</f>
        <v>3260.042</v>
      </c>
      <c r="G2413" s="173">
        <f>abs(Generate!H$5-F2413)</f>
        <v>190.042</v>
      </c>
    </row>
    <row r="2414">
      <c r="A2414" s="71" t="s">
        <v>64</v>
      </c>
      <c r="B2414" s="71">
        <v>3.0</v>
      </c>
      <c r="C2414" s="71">
        <v>1.0</v>
      </c>
      <c r="D2414" s="71">
        <v>0.5</v>
      </c>
      <c r="E2414" s="71">
        <v>0.5</v>
      </c>
      <c r="F2414" s="172">
        <f>vlookup(VLOOKUP(A2414,'Meal Plan Combinations'!A$5:E$17,2,false),indirect(I$1),2,false)*B2414+vlookup(VLOOKUP(A2414,'Meal Plan Combinations'!A$5:E$17,3,false),indirect(I$1),2,false)*C2414+vlookup(VLOOKUP(A2414,'Meal Plan Combinations'!A$5:E$17,4,false),indirect(I$1),2,false)*D2414+vlookup(VLOOKUP(A2414,'Meal Plan Combinations'!A$5:E$17,5,false),indirect(I$1),2,false)*E2414</f>
        <v>1729.522</v>
      </c>
      <c r="G2414" s="173">
        <f>abs(Generate!H$5-F2414)</f>
        <v>1340.478</v>
      </c>
    </row>
    <row r="2415">
      <c r="A2415" s="71" t="s">
        <v>64</v>
      </c>
      <c r="B2415" s="71">
        <v>3.0</v>
      </c>
      <c r="C2415" s="71">
        <v>1.0</v>
      </c>
      <c r="D2415" s="71">
        <v>0.5</v>
      </c>
      <c r="E2415" s="71">
        <v>1.0</v>
      </c>
      <c r="F2415" s="172">
        <f>vlookup(VLOOKUP(A2415,'Meal Plan Combinations'!A$5:E$17,2,false),indirect(I$1),2,false)*B2415+vlookup(VLOOKUP(A2415,'Meal Plan Combinations'!A$5:E$17,3,false),indirect(I$1),2,false)*C2415+vlookup(VLOOKUP(A2415,'Meal Plan Combinations'!A$5:E$17,4,false),indirect(I$1),2,false)*D2415+vlookup(VLOOKUP(A2415,'Meal Plan Combinations'!A$5:E$17,5,false),indirect(I$1),2,false)*E2415</f>
        <v>1863.302</v>
      </c>
      <c r="G2415" s="173">
        <f>abs(Generate!H$5-F2415)</f>
        <v>1206.698</v>
      </c>
    </row>
    <row r="2416">
      <c r="A2416" s="71" t="s">
        <v>64</v>
      </c>
      <c r="B2416" s="71">
        <v>3.0</v>
      </c>
      <c r="C2416" s="71">
        <v>1.0</v>
      </c>
      <c r="D2416" s="71">
        <v>0.5</v>
      </c>
      <c r="E2416" s="71">
        <v>1.5</v>
      </c>
      <c r="F2416" s="172">
        <f>vlookup(VLOOKUP(A2416,'Meal Plan Combinations'!A$5:E$17,2,false),indirect(I$1),2,false)*B2416+vlookup(VLOOKUP(A2416,'Meal Plan Combinations'!A$5:E$17,3,false),indirect(I$1),2,false)*C2416+vlookup(VLOOKUP(A2416,'Meal Plan Combinations'!A$5:E$17,4,false),indirect(I$1),2,false)*D2416+vlookup(VLOOKUP(A2416,'Meal Plan Combinations'!A$5:E$17,5,false),indirect(I$1),2,false)*E2416</f>
        <v>1997.082</v>
      </c>
      <c r="G2416" s="173">
        <f>abs(Generate!H$5-F2416)</f>
        <v>1072.918</v>
      </c>
    </row>
    <row r="2417">
      <c r="A2417" s="71" t="s">
        <v>64</v>
      </c>
      <c r="B2417" s="71">
        <v>3.0</v>
      </c>
      <c r="C2417" s="71">
        <v>1.0</v>
      </c>
      <c r="D2417" s="71">
        <v>0.5</v>
      </c>
      <c r="E2417" s="71">
        <v>2.0</v>
      </c>
      <c r="F2417" s="172">
        <f>vlookup(VLOOKUP(A2417,'Meal Plan Combinations'!A$5:E$17,2,false),indirect(I$1),2,false)*B2417+vlookup(VLOOKUP(A2417,'Meal Plan Combinations'!A$5:E$17,3,false),indirect(I$1),2,false)*C2417+vlookup(VLOOKUP(A2417,'Meal Plan Combinations'!A$5:E$17,4,false),indirect(I$1),2,false)*D2417+vlookup(VLOOKUP(A2417,'Meal Plan Combinations'!A$5:E$17,5,false),indirect(I$1),2,false)*E2417</f>
        <v>2130.862</v>
      </c>
      <c r="G2417" s="173">
        <f>abs(Generate!H$5-F2417)</f>
        <v>939.138</v>
      </c>
    </row>
    <row r="2418">
      <c r="A2418" s="71" t="s">
        <v>64</v>
      </c>
      <c r="B2418" s="71">
        <v>3.0</v>
      </c>
      <c r="C2418" s="71">
        <v>1.0</v>
      </c>
      <c r="D2418" s="71">
        <v>0.5</v>
      </c>
      <c r="E2418" s="71">
        <v>2.5</v>
      </c>
      <c r="F2418" s="172">
        <f>vlookup(VLOOKUP(A2418,'Meal Plan Combinations'!A$5:E$17,2,false),indirect(I$1),2,false)*B2418+vlookup(VLOOKUP(A2418,'Meal Plan Combinations'!A$5:E$17,3,false),indirect(I$1),2,false)*C2418+vlookup(VLOOKUP(A2418,'Meal Plan Combinations'!A$5:E$17,4,false),indirect(I$1),2,false)*D2418+vlookup(VLOOKUP(A2418,'Meal Plan Combinations'!A$5:E$17,5,false),indirect(I$1),2,false)*E2418</f>
        <v>2264.642</v>
      </c>
      <c r="G2418" s="173">
        <f>abs(Generate!H$5-F2418)</f>
        <v>805.358</v>
      </c>
    </row>
    <row r="2419">
      <c r="A2419" s="71" t="s">
        <v>64</v>
      </c>
      <c r="B2419" s="71">
        <v>3.0</v>
      </c>
      <c r="C2419" s="71">
        <v>1.0</v>
      </c>
      <c r="D2419" s="71">
        <v>0.5</v>
      </c>
      <c r="E2419" s="71">
        <v>3.0</v>
      </c>
      <c r="F2419" s="172">
        <f>vlookup(VLOOKUP(A2419,'Meal Plan Combinations'!A$5:E$17,2,false),indirect(I$1),2,false)*B2419+vlookup(VLOOKUP(A2419,'Meal Plan Combinations'!A$5:E$17,3,false),indirect(I$1),2,false)*C2419+vlookup(VLOOKUP(A2419,'Meal Plan Combinations'!A$5:E$17,4,false),indirect(I$1),2,false)*D2419+vlookup(VLOOKUP(A2419,'Meal Plan Combinations'!A$5:E$17,5,false),indirect(I$1),2,false)*E2419</f>
        <v>2398.422</v>
      </c>
      <c r="G2419" s="173">
        <f>abs(Generate!H$5-F2419)</f>
        <v>671.578</v>
      </c>
    </row>
    <row r="2420">
      <c r="A2420" s="71" t="s">
        <v>64</v>
      </c>
      <c r="B2420" s="71">
        <v>3.0</v>
      </c>
      <c r="C2420" s="71">
        <v>1.0</v>
      </c>
      <c r="D2420" s="71">
        <v>1.0</v>
      </c>
      <c r="E2420" s="71">
        <v>0.5</v>
      </c>
      <c r="F2420" s="172">
        <f>vlookup(VLOOKUP(A2420,'Meal Plan Combinations'!A$5:E$17,2,false),indirect(I$1),2,false)*B2420+vlookup(VLOOKUP(A2420,'Meal Plan Combinations'!A$5:E$17,3,false),indirect(I$1),2,false)*C2420+vlookup(VLOOKUP(A2420,'Meal Plan Combinations'!A$5:E$17,4,false),indirect(I$1),2,false)*D2420+vlookup(VLOOKUP(A2420,'Meal Plan Combinations'!A$5:E$17,5,false),indirect(I$1),2,false)*E2420</f>
        <v>1952.367</v>
      </c>
      <c r="G2420" s="173">
        <f>abs(Generate!H$5-F2420)</f>
        <v>1117.633</v>
      </c>
    </row>
    <row r="2421">
      <c r="A2421" s="71" t="s">
        <v>64</v>
      </c>
      <c r="B2421" s="71">
        <v>3.0</v>
      </c>
      <c r="C2421" s="71">
        <v>1.0</v>
      </c>
      <c r="D2421" s="71">
        <v>1.0</v>
      </c>
      <c r="E2421" s="71">
        <v>1.0</v>
      </c>
      <c r="F2421" s="172">
        <f>vlookup(VLOOKUP(A2421,'Meal Plan Combinations'!A$5:E$17,2,false),indirect(I$1),2,false)*B2421+vlookup(VLOOKUP(A2421,'Meal Plan Combinations'!A$5:E$17,3,false),indirect(I$1),2,false)*C2421+vlookup(VLOOKUP(A2421,'Meal Plan Combinations'!A$5:E$17,4,false),indirect(I$1),2,false)*D2421+vlookup(VLOOKUP(A2421,'Meal Plan Combinations'!A$5:E$17,5,false),indirect(I$1),2,false)*E2421</f>
        <v>2086.147</v>
      </c>
      <c r="G2421" s="173">
        <f>abs(Generate!H$5-F2421)</f>
        <v>983.853</v>
      </c>
    </row>
    <row r="2422">
      <c r="A2422" s="71" t="s">
        <v>64</v>
      </c>
      <c r="B2422" s="71">
        <v>3.0</v>
      </c>
      <c r="C2422" s="71">
        <v>1.0</v>
      </c>
      <c r="D2422" s="71">
        <v>1.0</v>
      </c>
      <c r="E2422" s="71">
        <v>1.5</v>
      </c>
      <c r="F2422" s="172">
        <f>vlookup(VLOOKUP(A2422,'Meal Plan Combinations'!A$5:E$17,2,false),indirect(I$1),2,false)*B2422+vlookup(VLOOKUP(A2422,'Meal Plan Combinations'!A$5:E$17,3,false),indirect(I$1),2,false)*C2422+vlookup(VLOOKUP(A2422,'Meal Plan Combinations'!A$5:E$17,4,false),indirect(I$1),2,false)*D2422+vlookup(VLOOKUP(A2422,'Meal Plan Combinations'!A$5:E$17,5,false),indirect(I$1),2,false)*E2422</f>
        <v>2219.927</v>
      </c>
      <c r="G2422" s="173">
        <f>abs(Generate!H$5-F2422)</f>
        <v>850.073</v>
      </c>
    </row>
    <row r="2423">
      <c r="A2423" s="71" t="s">
        <v>64</v>
      </c>
      <c r="B2423" s="71">
        <v>3.0</v>
      </c>
      <c r="C2423" s="71">
        <v>1.0</v>
      </c>
      <c r="D2423" s="71">
        <v>1.0</v>
      </c>
      <c r="E2423" s="71">
        <v>2.0</v>
      </c>
      <c r="F2423" s="172">
        <f>vlookup(VLOOKUP(A2423,'Meal Plan Combinations'!A$5:E$17,2,false),indirect(I$1),2,false)*B2423+vlookup(VLOOKUP(A2423,'Meal Plan Combinations'!A$5:E$17,3,false),indirect(I$1),2,false)*C2423+vlookup(VLOOKUP(A2423,'Meal Plan Combinations'!A$5:E$17,4,false),indirect(I$1),2,false)*D2423+vlookup(VLOOKUP(A2423,'Meal Plan Combinations'!A$5:E$17,5,false),indirect(I$1),2,false)*E2423</f>
        <v>2353.707</v>
      </c>
      <c r="G2423" s="173">
        <f>abs(Generate!H$5-F2423)</f>
        <v>716.293</v>
      </c>
    </row>
    <row r="2424">
      <c r="A2424" s="71" t="s">
        <v>64</v>
      </c>
      <c r="B2424" s="71">
        <v>3.0</v>
      </c>
      <c r="C2424" s="71">
        <v>1.0</v>
      </c>
      <c r="D2424" s="71">
        <v>1.0</v>
      </c>
      <c r="E2424" s="71">
        <v>2.5</v>
      </c>
      <c r="F2424" s="172">
        <f>vlookup(VLOOKUP(A2424,'Meal Plan Combinations'!A$5:E$17,2,false),indirect(I$1),2,false)*B2424+vlookup(VLOOKUP(A2424,'Meal Plan Combinations'!A$5:E$17,3,false),indirect(I$1),2,false)*C2424+vlookup(VLOOKUP(A2424,'Meal Plan Combinations'!A$5:E$17,4,false),indirect(I$1),2,false)*D2424+vlookup(VLOOKUP(A2424,'Meal Plan Combinations'!A$5:E$17,5,false),indirect(I$1),2,false)*E2424</f>
        <v>2487.487</v>
      </c>
      <c r="G2424" s="173">
        <f>abs(Generate!H$5-F2424)</f>
        <v>582.513</v>
      </c>
    </row>
    <row r="2425">
      <c r="A2425" s="71" t="s">
        <v>64</v>
      </c>
      <c r="B2425" s="71">
        <v>3.0</v>
      </c>
      <c r="C2425" s="71">
        <v>1.0</v>
      </c>
      <c r="D2425" s="71">
        <v>1.0</v>
      </c>
      <c r="E2425" s="71">
        <v>3.0</v>
      </c>
      <c r="F2425" s="172">
        <f>vlookup(VLOOKUP(A2425,'Meal Plan Combinations'!A$5:E$17,2,false),indirect(I$1),2,false)*B2425+vlookup(VLOOKUP(A2425,'Meal Plan Combinations'!A$5:E$17,3,false),indirect(I$1),2,false)*C2425+vlookup(VLOOKUP(A2425,'Meal Plan Combinations'!A$5:E$17,4,false),indirect(I$1),2,false)*D2425+vlookup(VLOOKUP(A2425,'Meal Plan Combinations'!A$5:E$17,5,false),indirect(I$1),2,false)*E2425</f>
        <v>2621.267</v>
      </c>
      <c r="G2425" s="173">
        <f>abs(Generate!H$5-F2425)</f>
        <v>448.733</v>
      </c>
    </row>
    <row r="2426">
      <c r="A2426" s="71" t="s">
        <v>64</v>
      </c>
      <c r="B2426" s="71">
        <v>3.0</v>
      </c>
      <c r="C2426" s="71">
        <v>1.0</v>
      </c>
      <c r="D2426" s="71">
        <v>1.5</v>
      </c>
      <c r="E2426" s="71">
        <v>0.5</v>
      </c>
      <c r="F2426" s="172">
        <f>vlookup(VLOOKUP(A2426,'Meal Plan Combinations'!A$5:E$17,2,false),indirect(I$1),2,false)*B2426+vlookup(VLOOKUP(A2426,'Meal Plan Combinations'!A$5:E$17,3,false),indirect(I$1),2,false)*C2426+vlookup(VLOOKUP(A2426,'Meal Plan Combinations'!A$5:E$17,4,false),indirect(I$1),2,false)*D2426+vlookup(VLOOKUP(A2426,'Meal Plan Combinations'!A$5:E$17,5,false),indirect(I$1),2,false)*E2426</f>
        <v>2175.212</v>
      </c>
      <c r="G2426" s="173">
        <f>abs(Generate!H$5-F2426)</f>
        <v>894.788</v>
      </c>
    </row>
    <row r="2427">
      <c r="A2427" s="71" t="s">
        <v>64</v>
      </c>
      <c r="B2427" s="71">
        <v>3.0</v>
      </c>
      <c r="C2427" s="71">
        <v>1.0</v>
      </c>
      <c r="D2427" s="71">
        <v>1.5</v>
      </c>
      <c r="E2427" s="71">
        <v>1.0</v>
      </c>
      <c r="F2427" s="172">
        <f>vlookup(VLOOKUP(A2427,'Meal Plan Combinations'!A$5:E$17,2,false),indirect(I$1),2,false)*B2427+vlookup(VLOOKUP(A2427,'Meal Plan Combinations'!A$5:E$17,3,false),indirect(I$1),2,false)*C2427+vlookup(VLOOKUP(A2427,'Meal Plan Combinations'!A$5:E$17,4,false),indirect(I$1),2,false)*D2427+vlookup(VLOOKUP(A2427,'Meal Plan Combinations'!A$5:E$17,5,false),indirect(I$1),2,false)*E2427</f>
        <v>2308.992</v>
      </c>
      <c r="G2427" s="173">
        <f>abs(Generate!H$5-F2427)</f>
        <v>761.008</v>
      </c>
    </row>
    <row r="2428">
      <c r="A2428" s="71" t="s">
        <v>64</v>
      </c>
      <c r="B2428" s="71">
        <v>3.0</v>
      </c>
      <c r="C2428" s="71">
        <v>1.0</v>
      </c>
      <c r="D2428" s="71">
        <v>1.5</v>
      </c>
      <c r="E2428" s="71">
        <v>1.5</v>
      </c>
      <c r="F2428" s="172">
        <f>vlookup(VLOOKUP(A2428,'Meal Plan Combinations'!A$5:E$17,2,false),indirect(I$1),2,false)*B2428+vlookup(VLOOKUP(A2428,'Meal Plan Combinations'!A$5:E$17,3,false),indirect(I$1),2,false)*C2428+vlookup(VLOOKUP(A2428,'Meal Plan Combinations'!A$5:E$17,4,false),indirect(I$1),2,false)*D2428+vlookup(VLOOKUP(A2428,'Meal Plan Combinations'!A$5:E$17,5,false),indirect(I$1),2,false)*E2428</f>
        <v>2442.772</v>
      </c>
      <c r="G2428" s="173">
        <f>abs(Generate!H$5-F2428)</f>
        <v>627.228</v>
      </c>
    </row>
    <row r="2429">
      <c r="A2429" s="71" t="s">
        <v>64</v>
      </c>
      <c r="B2429" s="71">
        <v>3.0</v>
      </c>
      <c r="C2429" s="71">
        <v>1.0</v>
      </c>
      <c r="D2429" s="71">
        <v>1.5</v>
      </c>
      <c r="E2429" s="71">
        <v>2.0</v>
      </c>
      <c r="F2429" s="172">
        <f>vlookup(VLOOKUP(A2429,'Meal Plan Combinations'!A$5:E$17,2,false),indirect(I$1),2,false)*B2429+vlookup(VLOOKUP(A2429,'Meal Plan Combinations'!A$5:E$17,3,false),indirect(I$1),2,false)*C2429+vlookup(VLOOKUP(A2429,'Meal Plan Combinations'!A$5:E$17,4,false),indirect(I$1),2,false)*D2429+vlookup(VLOOKUP(A2429,'Meal Plan Combinations'!A$5:E$17,5,false),indirect(I$1),2,false)*E2429</f>
        <v>2576.552</v>
      </c>
      <c r="G2429" s="173">
        <f>abs(Generate!H$5-F2429)</f>
        <v>493.448</v>
      </c>
    </row>
    <row r="2430">
      <c r="A2430" s="71" t="s">
        <v>64</v>
      </c>
      <c r="B2430" s="71">
        <v>3.0</v>
      </c>
      <c r="C2430" s="71">
        <v>1.0</v>
      </c>
      <c r="D2430" s="71">
        <v>1.5</v>
      </c>
      <c r="E2430" s="71">
        <v>2.5</v>
      </c>
      <c r="F2430" s="172">
        <f>vlookup(VLOOKUP(A2430,'Meal Plan Combinations'!A$5:E$17,2,false),indirect(I$1),2,false)*B2430+vlookup(VLOOKUP(A2430,'Meal Plan Combinations'!A$5:E$17,3,false),indirect(I$1),2,false)*C2430+vlookup(VLOOKUP(A2430,'Meal Plan Combinations'!A$5:E$17,4,false),indirect(I$1),2,false)*D2430+vlookup(VLOOKUP(A2430,'Meal Plan Combinations'!A$5:E$17,5,false),indirect(I$1),2,false)*E2430</f>
        <v>2710.332</v>
      </c>
      <c r="G2430" s="173">
        <f>abs(Generate!H$5-F2430)</f>
        <v>359.668</v>
      </c>
    </row>
    <row r="2431">
      <c r="A2431" s="71" t="s">
        <v>64</v>
      </c>
      <c r="B2431" s="71">
        <v>3.0</v>
      </c>
      <c r="C2431" s="71">
        <v>1.0</v>
      </c>
      <c r="D2431" s="71">
        <v>1.5</v>
      </c>
      <c r="E2431" s="71">
        <v>3.0</v>
      </c>
      <c r="F2431" s="172">
        <f>vlookup(VLOOKUP(A2431,'Meal Plan Combinations'!A$5:E$17,2,false),indirect(I$1),2,false)*B2431+vlookup(VLOOKUP(A2431,'Meal Plan Combinations'!A$5:E$17,3,false),indirect(I$1),2,false)*C2431+vlookup(VLOOKUP(A2431,'Meal Plan Combinations'!A$5:E$17,4,false),indirect(I$1),2,false)*D2431+vlookup(VLOOKUP(A2431,'Meal Plan Combinations'!A$5:E$17,5,false),indirect(I$1),2,false)*E2431</f>
        <v>2844.112</v>
      </c>
      <c r="G2431" s="173">
        <f>abs(Generate!H$5-F2431)</f>
        <v>225.888</v>
      </c>
    </row>
    <row r="2432">
      <c r="A2432" s="71" t="s">
        <v>64</v>
      </c>
      <c r="B2432" s="71">
        <v>3.0</v>
      </c>
      <c r="C2432" s="71">
        <v>1.0</v>
      </c>
      <c r="D2432" s="71">
        <v>2.0</v>
      </c>
      <c r="E2432" s="71">
        <v>0.5</v>
      </c>
      <c r="F2432" s="172">
        <f>vlookup(VLOOKUP(A2432,'Meal Plan Combinations'!A$5:E$17,2,false),indirect(I$1),2,false)*B2432+vlookup(VLOOKUP(A2432,'Meal Plan Combinations'!A$5:E$17,3,false),indirect(I$1),2,false)*C2432+vlookup(VLOOKUP(A2432,'Meal Plan Combinations'!A$5:E$17,4,false),indirect(I$1),2,false)*D2432+vlookup(VLOOKUP(A2432,'Meal Plan Combinations'!A$5:E$17,5,false),indirect(I$1),2,false)*E2432</f>
        <v>2398.057</v>
      </c>
      <c r="G2432" s="173">
        <f>abs(Generate!H$5-F2432)</f>
        <v>671.943</v>
      </c>
    </row>
    <row r="2433">
      <c r="A2433" s="71" t="s">
        <v>64</v>
      </c>
      <c r="B2433" s="71">
        <v>3.0</v>
      </c>
      <c r="C2433" s="71">
        <v>1.0</v>
      </c>
      <c r="D2433" s="71">
        <v>2.0</v>
      </c>
      <c r="E2433" s="71">
        <v>1.0</v>
      </c>
      <c r="F2433" s="172">
        <f>vlookup(VLOOKUP(A2433,'Meal Plan Combinations'!A$5:E$17,2,false),indirect(I$1),2,false)*B2433+vlookup(VLOOKUP(A2433,'Meal Plan Combinations'!A$5:E$17,3,false),indirect(I$1),2,false)*C2433+vlookup(VLOOKUP(A2433,'Meal Plan Combinations'!A$5:E$17,4,false),indirect(I$1),2,false)*D2433+vlookup(VLOOKUP(A2433,'Meal Plan Combinations'!A$5:E$17,5,false),indirect(I$1),2,false)*E2433</f>
        <v>2531.837</v>
      </c>
      <c r="G2433" s="173">
        <f>abs(Generate!H$5-F2433)</f>
        <v>538.163</v>
      </c>
    </row>
    <row r="2434">
      <c r="A2434" s="71" t="s">
        <v>64</v>
      </c>
      <c r="B2434" s="71">
        <v>3.0</v>
      </c>
      <c r="C2434" s="71">
        <v>1.0</v>
      </c>
      <c r="D2434" s="71">
        <v>2.0</v>
      </c>
      <c r="E2434" s="71">
        <v>1.5</v>
      </c>
      <c r="F2434" s="172">
        <f>vlookup(VLOOKUP(A2434,'Meal Plan Combinations'!A$5:E$17,2,false),indirect(I$1),2,false)*B2434+vlookup(VLOOKUP(A2434,'Meal Plan Combinations'!A$5:E$17,3,false),indirect(I$1),2,false)*C2434+vlookup(VLOOKUP(A2434,'Meal Plan Combinations'!A$5:E$17,4,false),indirect(I$1),2,false)*D2434+vlookup(VLOOKUP(A2434,'Meal Plan Combinations'!A$5:E$17,5,false),indirect(I$1),2,false)*E2434</f>
        <v>2665.617</v>
      </c>
      <c r="G2434" s="173">
        <f>abs(Generate!H$5-F2434)</f>
        <v>404.383</v>
      </c>
    </row>
    <row r="2435">
      <c r="A2435" s="71" t="s">
        <v>64</v>
      </c>
      <c r="B2435" s="71">
        <v>3.0</v>
      </c>
      <c r="C2435" s="71">
        <v>1.0</v>
      </c>
      <c r="D2435" s="71">
        <v>2.0</v>
      </c>
      <c r="E2435" s="71">
        <v>2.0</v>
      </c>
      <c r="F2435" s="172">
        <f>vlookup(VLOOKUP(A2435,'Meal Plan Combinations'!A$5:E$17,2,false),indirect(I$1),2,false)*B2435+vlookup(VLOOKUP(A2435,'Meal Plan Combinations'!A$5:E$17,3,false),indirect(I$1),2,false)*C2435+vlookup(VLOOKUP(A2435,'Meal Plan Combinations'!A$5:E$17,4,false),indirect(I$1),2,false)*D2435+vlookup(VLOOKUP(A2435,'Meal Plan Combinations'!A$5:E$17,5,false),indirect(I$1),2,false)*E2435</f>
        <v>2799.397</v>
      </c>
      <c r="G2435" s="173">
        <f>abs(Generate!H$5-F2435)</f>
        <v>270.603</v>
      </c>
    </row>
    <row r="2436">
      <c r="A2436" s="71" t="s">
        <v>64</v>
      </c>
      <c r="B2436" s="71">
        <v>3.0</v>
      </c>
      <c r="C2436" s="71">
        <v>1.0</v>
      </c>
      <c r="D2436" s="71">
        <v>2.0</v>
      </c>
      <c r="E2436" s="71">
        <v>2.5</v>
      </c>
      <c r="F2436" s="172">
        <f>vlookup(VLOOKUP(A2436,'Meal Plan Combinations'!A$5:E$17,2,false),indirect(I$1),2,false)*B2436+vlookup(VLOOKUP(A2436,'Meal Plan Combinations'!A$5:E$17,3,false),indirect(I$1),2,false)*C2436+vlookup(VLOOKUP(A2436,'Meal Plan Combinations'!A$5:E$17,4,false),indirect(I$1),2,false)*D2436+vlookup(VLOOKUP(A2436,'Meal Plan Combinations'!A$5:E$17,5,false),indirect(I$1),2,false)*E2436</f>
        <v>2933.177</v>
      </c>
      <c r="G2436" s="173">
        <f>abs(Generate!H$5-F2436)</f>
        <v>136.823</v>
      </c>
    </row>
    <row r="2437">
      <c r="A2437" s="71" t="s">
        <v>64</v>
      </c>
      <c r="B2437" s="71">
        <v>3.0</v>
      </c>
      <c r="C2437" s="71">
        <v>1.0</v>
      </c>
      <c r="D2437" s="71">
        <v>2.0</v>
      </c>
      <c r="E2437" s="71">
        <v>3.0</v>
      </c>
      <c r="F2437" s="172">
        <f>vlookup(VLOOKUP(A2437,'Meal Plan Combinations'!A$5:E$17,2,false),indirect(I$1),2,false)*B2437+vlookup(VLOOKUP(A2437,'Meal Plan Combinations'!A$5:E$17,3,false),indirect(I$1),2,false)*C2437+vlookup(VLOOKUP(A2437,'Meal Plan Combinations'!A$5:E$17,4,false),indirect(I$1),2,false)*D2437+vlookup(VLOOKUP(A2437,'Meal Plan Combinations'!A$5:E$17,5,false),indirect(I$1),2,false)*E2437</f>
        <v>3066.957</v>
      </c>
      <c r="G2437" s="173">
        <f>abs(Generate!H$5-F2437)</f>
        <v>3.043</v>
      </c>
    </row>
    <row r="2438">
      <c r="A2438" s="71" t="s">
        <v>64</v>
      </c>
      <c r="B2438" s="71">
        <v>3.0</v>
      </c>
      <c r="C2438" s="71">
        <v>1.0</v>
      </c>
      <c r="D2438" s="71">
        <v>2.5</v>
      </c>
      <c r="E2438" s="71">
        <v>0.5</v>
      </c>
      <c r="F2438" s="172">
        <f>vlookup(VLOOKUP(A2438,'Meal Plan Combinations'!A$5:E$17,2,false),indirect(I$1),2,false)*B2438+vlookup(VLOOKUP(A2438,'Meal Plan Combinations'!A$5:E$17,3,false),indirect(I$1),2,false)*C2438+vlookup(VLOOKUP(A2438,'Meal Plan Combinations'!A$5:E$17,4,false),indirect(I$1),2,false)*D2438+vlookup(VLOOKUP(A2438,'Meal Plan Combinations'!A$5:E$17,5,false),indirect(I$1),2,false)*E2438</f>
        <v>2620.902</v>
      </c>
      <c r="G2438" s="173">
        <f>abs(Generate!H$5-F2438)</f>
        <v>449.098</v>
      </c>
    </row>
    <row r="2439">
      <c r="A2439" s="71" t="s">
        <v>64</v>
      </c>
      <c r="B2439" s="71">
        <v>3.0</v>
      </c>
      <c r="C2439" s="71">
        <v>1.0</v>
      </c>
      <c r="D2439" s="71">
        <v>2.5</v>
      </c>
      <c r="E2439" s="71">
        <v>1.0</v>
      </c>
      <c r="F2439" s="172">
        <f>vlookup(VLOOKUP(A2439,'Meal Plan Combinations'!A$5:E$17,2,false),indirect(I$1),2,false)*B2439+vlookup(VLOOKUP(A2439,'Meal Plan Combinations'!A$5:E$17,3,false),indirect(I$1),2,false)*C2439+vlookup(VLOOKUP(A2439,'Meal Plan Combinations'!A$5:E$17,4,false),indirect(I$1),2,false)*D2439+vlookup(VLOOKUP(A2439,'Meal Plan Combinations'!A$5:E$17,5,false),indirect(I$1),2,false)*E2439</f>
        <v>2754.682</v>
      </c>
      <c r="G2439" s="173">
        <f>abs(Generate!H$5-F2439)</f>
        <v>315.318</v>
      </c>
    </row>
    <row r="2440">
      <c r="A2440" s="71" t="s">
        <v>64</v>
      </c>
      <c r="B2440" s="71">
        <v>3.0</v>
      </c>
      <c r="C2440" s="71">
        <v>1.0</v>
      </c>
      <c r="D2440" s="71">
        <v>2.5</v>
      </c>
      <c r="E2440" s="71">
        <v>1.5</v>
      </c>
      <c r="F2440" s="172">
        <f>vlookup(VLOOKUP(A2440,'Meal Plan Combinations'!A$5:E$17,2,false),indirect(I$1),2,false)*B2440+vlookup(VLOOKUP(A2440,'Meal Plan Combinations'!A$5:E$17,3,false),indirect(I$1),2,false)*C2440+vlookup(VLOOKUP(A2440,'Meal Plan Combinations'!A$5:E$17,4,false),indirect(I$1),2,false)*D2440+vlookup(VLOOKUP(A2440,'Meal Plan Combinations'!A$5:E$17,5,false),indirect(I$1),2,false)*E2440</f>
        <v>2888.462</v>
      </c>
      <c r="G2440" s="173">
        <f>abs(Generate!H$5-F2440)</f>
        <v>181.538</v>
      </c>
    </row>
    <row r="2441">
      <c r="A2441" s="71" t="s">
        <v>64</v>
      </c>
      <c r="B2441" s="71">
        <v>3.0</v>
      </c>
      <c r="C2441" s="71">
        <v>1.0</v>
      </c>
      <c r="D2441" s="71">
        <v>2.5</v>
      </c>
      <c r="E2441" s="71">
        <v>2.0</v>
      </c>
      <c r="F2441" s="172">
        <f>vlookup(VLOOKUP(A2441,'Meal Plan Combinations'!A$5:E$17,2,false),indirect(I$1),2,false)*B2441+vlookup(VLOOKUP(A2441,'Meal Plan Combinations'!A$5:E$17,3,false),indirect(I$1),2,false)*C2441+vlookup(VLOOKUP(A2441,'Meal Plan Combinations'!A$5:E$17,4,false),indirect(I$1),2,false)*D2441+vlookup(VLOOKUP(A2441,'Meal Plan Combinations'!A$5:E$17,5,false),indirect(I$1),2,false)*E2441</f>
        <v>3022.242</v>
      </c>
      <c r="G2441" s="173">
        <f>abs(Generate!H$5-F2441)</f>
        <v>47.758</v>
      </c>
    </row>
    <row r="2442">
      <c r="A2442" s="71" t="s">
        <v>64</v>
      </c>
      <c r="B2442" s="71">
        <v>3.0</v>
      </c>
      <c r="C2442" s="71">
        <v>1.0</v>
      </c>
      <c r="D2442" s="71">
        <v>2.5</v>
      </c>
      <c r="E2442" s="71">
        <v>2.5</v>
      </c>
      <c r="F2442" s="172">
        <f>vlookup(VLOOKUP(A2442,'Meal Plan Combinations'!A$5:E$17,2,false),indirect(I$1),2,false)*B2442+vlookup(VLOOKUP(A2442,'Meal Plan Combinations'!A$5:E$17,3,false),indirect(I$1),2,false)*C2442+vlookup(VLOOKUP(A2442,'Meal Plan Combinations'!A$5:E$17,4,false),indirect(I$1),2,false)*D2442+vlookup(VLOOKUP(A2442,'Meal Plan Combinations'!A$5:E$17,5,false),indirect(I$1),2,false)*E2442</f>
        <v>3156.022</v>
      </c>
      <c r="G2442" s="173">
        <f>abs(Generate!H$5-F2442)</f>
        <v>86.022</v>
      </c>
    </row>
    <row r="2443">
      <c r="A2443" s="71" t="s">
        <v>64</v>
      </c>
      <c r="B2443" s="71">
        <v>3.0</v>
      </c>
      <c r="C2443" s="71">
        <v>1.0</v>
      </c>
      <c r="D2443" s="71">
        <v>2.5</v>
      </c>
      <c r="E2443" s="71">
        <v>3.0</v>
      </c>
      <c r="F2443" s="172">
        <f>vlookup(VLOOKUP(A2443,'Meal Plan Combinations'!A$5:E$17,2,false),indirect(I$1),2,false)*B2443+vlookup(VLOOKUP(A2443,'Meal Plan Combinations'!A$5:E$17,3,false),indirect(I$1),2,false)*C2443+vlookup(VLOOKUP(A2443,'Meal Plan Combinations'!A$5:E$17,4,false),indirect(I$1),2,false)*D2443+vlookup(VLOOKUP(A2443,'Meal Plan Combinations'!A$5:E$17,5,false),indirect(I$1),2,false)*E2443</f>
        <v>3289.802</v>
      </c>
      <c r="G2443" s="173">
        <f>abs(Generate!H$5-F2443)</f>
        <v>219.802</v>
      </c>
    </row>
    <row r="2444">
      <c r="A2444" s="71" t="s">
        <v>64</v>
      </c>
      <c r="B2444" s="71">
        <v>3.0</v>
      </c>
      <c r="C2444" s="71">
        <v>1.0</v>
      </c>
      <c r="D2444" s="71">
        <v>3.0</v>
      </c>
      <c r="E2444" s="71">
        <v>0.5</v>
      </c>
      <c r="F2444" s="172">
        <f>vlookup(VLOOKUP(A2444,'Meal Plan Combinations'!A$5:E$17,2,false),indirect(I$1),2,false)*B2444+vlookup(VLOOKUP(A2444,'Meal Plan Combinations'!A$5:E$17,3,false),indirect(I$1),2,false)*C2444+vlookup(VLOOKUP(A2444,'Meal Plan Combinations'!A$5:E$17,4,false),indirect(I$1),2,false)*D2444+vlookup(VLOOKUP(A2444,'Meal Plan Combinations'!A$5:E$17,5,false),indirect(I$1),2,false)*E2444</f>
        <v>2843.747</v>
      </c>
      <c r="G2444" s="173">
        <f>abs(Generate!H$5-F2444)</f>
        <v>226.253</v>
      </c>
    </row>
    <row r="2445">
      <c r="A2445" s="71" t="s">
        <v>64</v>
      </c>
      <c r="B2445" s="71">
        <v>3.0</v>
      </c>
      <c r="C2445" s="71">
        <v>1.0</v>
      </c>
      <c r="D2445" s="71">
        <v>3.0</v>
      </c>
      <c r="E2445" s="71">
        <v>1.0</v>
      </c>
      <c r="F2445" s="172">
        <f>vlookup(VLOOKUP(A2445,'Meal Plan Combinations'!A$5:E$17,2,false),indirect(I$1),2,false)*B2445+vlookup(VLOOKUP(A2445,'Meal Plan Combinations'!A$5:E$17,3,false),indirect(I$1),2,false)*C2445+vlookup(VLOOKUP(A2445,'Meal Plan Combinations'!A$5:E$17,4,false),indirect(I$1),2,false)*D2445+vlookup(VLOOKUP(A2445,'Meal Plan Combinations'!A$5:E$17,5,false),indirect(I$1),2,false)*E2445</f>
        <v>2977.527</v>
      </c>
      <c r="G2445" s="173">
        <f>abs(Generate!H$5-F2445)</f>
        <v>92.473</v>
      </c>
    </row>
    <row r="2446">
      <c r="A2446" s="71" t="s">
        <v>64</v>
      </c>
      <c r="B2446" s="71">
        <v>3.0</v>
      </c>
      <c r="C2446" s="71">
        <v>1.0</v>
      </c>
      <c r="D2446" s="71">
        <v>3.0</v>
      </c>
      <c r="E2446" s="71">
        <v>1.5</v>
      </c>
      <c r="F2446" s="172">
        <f>vlookup(VLOOKUP(A2446,'Meal Plan Combinations'!A$5:E$17,2,false),indirect(I$1),2,false)*B2446+vlookup(VLOOKUP(A2446,'Meal Plan Combinations'!A$5:E$17,3,false),indirect(I$1),2,false)*C2446+vlookup(VLOOKUP(A2446,'Meal Plan Combinations'!A$5:E$17,4,false),indirect(I$1),2,false)*D2446+vlookup(VLOOKUP(A2446,'Meal Plan Combinations'!A$5:E$17,5,false),indirect(I$1),2,false)*E2446</f>
        <v>3111.307</v>
      </c>
      <c r="G2446" s="173">
        <f>abs(Generate!H$5-F2446)</f>
        <v>41.307</v>
      </c>
    </row>
    <row r="2447">
      <c r="A2447" s="71" t="s">
        <v>64</v>
      </c>
      <c r="B2447" s="71">
        <v>3.0</v>
      </c>
      <c r="C2447" s="71">
        <v>1.0</v>
      </c>
      <c r="D2447" s="71">
        <v>3.0</v>
      </c>
      <c r="E2447" s="71">
        <v>2.0</v>
      </c>
      <c r="F2447" s="172">
        <f>vlookup(VLOOKUP(A2447,'Meal Plan Combinations'!A$5:E$17,2,false),indirect(I$1),2,false)*B2447+vlookup(VLOOKUP(A2447,'Meal Plan Combinations'!A$5:E$17,3,false),indirect(I$1),2,false)*C2447+vlookup(VLOOKUP(A2447,'Meal Plan Combinations'!A$5:E$17,4,false),indirect(I$1),2,false)*D2447+vlookup(VLOOKUP(A2447,'Meal Plan Combinations'!A$5:E$17,5,false),indirect(I$1),2,false)*E2447</f>
        <v>3245.087</v>
      </c>
      <c r="G2447" s="173">
        <f>abs(Generate!H$5-F2447)</f>
        <v>175.087</v>
      </c>
    </row>
    <row r="2448">
      <c r="A2448" s="71" t="s">
        <v>64</v>
      </c>
      <c r="B2448" s="71">
        <v>3.0</v>
      </c>
      <c r="C2448" s="71">
        <v>1.0</v>
      </c>
      <c r="D2448" s="71">
        <v>3.0</v>
      </c>
      <c r="E2448" s="71">
        <v>2.5</v>
      </c>
      <c r="F2448" s="172">
        <f>vlookup(VLOOKUP(A2448,'Meal Plan Combinations'!A$5:E$17,2,false),indirect(I$1),2,false)*B2448+vlookup(VLOOKUP(A2448,'Meal Plan Combinations'!A$5:E$17,3,false),indirect(I$1),2,false)*C2448+vlookup(VLOOKUP(A2448,'Meal Plan Combinations'!A$5:E$17,4,false),indirect(I$1),2,false)*D2448+vlookup(VLOOKUP(A2448,'Meal Plan Combinations'!A$5:E$17,5,false),indirect(I$1),2,false)*E2448</f>
        <v>3378.867</v>
      </c>
      <c r="G2448" s="173">
        <f>abs(Generate!H$5-F2448)</f>
        <v>308.867</v>
      </c>
    </row>
    <row r="2449">
      <c r="A2449" s="71" t="s">
        <v>64</v>
      </c>
      <c r="B2449" s="71">
        <v>3.0</v>
      </c>
      <c r="C2449" s="71">
        <v>1.0</v>
      </c>
      <c r="D2449" s="71">
        <v>3.0</v>
      </c>
      <c r="E2449" s="71">
        <v>3.0</v>
      </c>
      <c r="F2449" s="172">
        <f>vlookup(VLOOKUP(A2449,'Meal Plan Combinations'!A$5:E$17,2,false),indirect(I$1),2,false)*B2449+vlookup(VLOOKUP(A2449,'Meal Plan Combinations'!A$5:E$17,3,false),indirect(I$1),2,false)*C2449+vlookup(VLOOKUP(A2449,'Meal Plan Combinations'!A$5:E$17,4,false),indirect(I$1),2,false)*D2449+vlookup(VLOOKUP(A2449,'Meal Plan Combinations'!A$5:E$17,5,false),indirect(I$1),2,false)*E2449</f>
        <v>3512.647</v>
      </c>
      <c r="G2449" s="173">
        <f>abs(Generate!H$5-F2449)</f>
        <v>442.647</v>
      </c>
    </row>
    <row r="2450">
      <c r="A2450" s="71" t="s">
        <v>64</v>
      </c>
      <c r="B2450" s="71">
        <v>3.0</v>
      </c>
      <c r="C2450" s="71">
        <v>1.5</v>
      </c>
      <c r="D2450" s="71">
        <v>0.5</v>
      </c>
      <c r="E2450" s="71">
        <v>0.5</v>
      </c>
      <c r="F2450" s="172">
        <f>vlookup(VLOOKUP(A2450,'Meal Plan Combinations'!A$5:E$17,2,false),indirect(I$1),2,false)*B2450+vlookup(VLOOKUP(A2450,'Meal Plan Combinations'!A$5:E$17,3,false),indirect(I$1),2,false)*C2450+vlookup(VLOOKUP(A2450,'Meal Plan Combinations'!A$5:E$17,4,false),indirect(I$1),2,false)*D2450+vlookup(VLOOKUP(A2450,'Meal Plan Combinations'!A$5:E$17,5,false),indirect(I$1),2,false)*E2450</f>
        <v>1982.127</v>
      </c>
      <c r="G2450" s="173">
        <f>abs(Generate!H$5-F2450)</f>
        <v>1087.873</v>
      </c>
    </row>
    <row r="2451">
      <c r="A2451" s="71" t="s">
        <v>64</v>
      </c>
      <c r="B2451" s="71">
        <v>3.0</v>
      </c>
      <c r="C2451" s="71">
        <v>1.5</v>
      </c>
      <c r="D2451" s="71">
        <v>0.5</v>
      </c>
      <c r="E2451" s="71">
        <v>1.0</v>
      </c>
      <c r="F2451" s="172">
        <f>vlookup(VLOOKUP(A2451,'Meal Plan Combinations'!A$5:E$17,2,false),indirect(I$1),2,false)*B2451+vlookup(VLOOKUP(A2451,'Meal Plan Combinations'!A$5:E$17,3,false),indirect(I$1),2,false)*C2451+vlookup(VLOOKUP(A2451,'Meal Plan Combinations'!A$5:E$17,4,false),indirect(I$1),2,false)*D2451+vlookup(VLOOKUP(A2451,'Meal Plan Combinations'!A$5:E$17,5,false),indirect(I$1),2,false)*E2451</f>
        <v>2115.907</v>
      </c>
      <c r="G2451" s="173">
        <f>abs(Generate!H$5-F2451)</f>
        <v>954.093</v>
      </c>
    </row>
    <row r="2452">
      <c r="A2452" s="71" t="s">
        <v>64</v>
      </c>
      <c r="B2452" s="71">
        <v>3.0</v>
      </c>
      <c r="C2452" s="71">
        <v>1.5</v>
      </c>
      <c r="D2452" s="71">
        <v>0.5</v>
      </c>
      <c r="E2452" s="71">
        <v>1.5</v>
      </c>
      <c r="F2452" s="172">
        <f>vlookup(VLOOKUP(A2452,'Meal Plan Combinations'!A$5:E$17,2,false),indirect(I$1),2,false)*B2452+vlookup(VLOOKUP(A2452,'Meal Plan Combinations'!A$5:E$17,3,false),indirect(I$1),2,false)*C2452+vlookup(VLOOKUP(A2452,'Meal Plan Combinations'!A$5:E$17,4,false),indirect(I$1),2,false)*D2452+vlookup(VLOOKUP(A2452,'Meal Plan Combinations'!A$5:E$17,5,false),indirect(I$1),2,false)*E2452</f>
        <v>2249.687</v>
      </c>
      <c r="G2452" s="173">
        <f>abs(Generate!H$5-F2452)</f>
        <v>820.313</v>
      </c>
    </row>
    <row r="2453">
      <c r="A2453" s="71" t="s">
        <v>64</v>
      </c>
      <c r="B2453" s="71">
        <v>3.0</v>
      </c>
      <c r="C2453" s="71">
        <v>1.5</v>
      </c>
      <c r="D2453" s="71">
        <v>0.5</v>
      </c>
      <c r="E2453" s="71">
        <v>2.0</v>
      </c>
      <c r="F2453" s="172">
        <f>vlookup(VLOOKUP(A2453,'Meal Plan Combinations'!A$5:E$17,2,false),indirect(I$1),2,false)*B2453+vlookup(VLOOKUP(A2453,'Meal Plan Combinations'!A$5:E$17,3,false),indirect(I$1),2,false)*C2453+vlookup(VLOOKUP(A2453,'Meal Plan Combinations'!A$5:E$17,4,false),indirect(I$1),2,false)*D2453+vlookup(VLOOKUP(A2453,'Meal Plan Combinations'!A$5:E$17,5,false),indirect(I$1),2,false)*E2453</f>
        <v>2383.467</v>
      </c>
      <c r="G2453" s="173">
        <f>abs(Generate!H$5-F2453)</f>
        <v>686.533</v>
      </c>
    </row>
    <row r="2454">
      <c r="A2454" s="71" t="s">
        <v>64</v>
      </c>
      <c r="B2454" s="71">
        <v>3.0</v>
      </c>
      <c r="C2454" s="71">
        <v>1.5</v>
      </c>
      <c r="D2454" s="71">
        <v>0.5</v>
      </c>
      <c r="E2454" s="71">
        <v>2.5</v>
      </c>
      <c r="F2454" s="172">
        <f>vlookup(VLOOKUP(A2454,'Meal Plan Combinations'!A$5:E$17,2,false),indirect(I$1),2,false)*B2454+vlookup(VLOOKUP(A2454,'Meal Plan Combinations'!A$5:E$17,3,false),indirect(I$1),2,false)*C2454+vlookup(VLOOKUP(A2454,'Meal Plan Combinations'!A$5:E$17,4,false),indirect(I$1),2,false)*D2454+vlookup(VLOOKUP(A2454,'Meal Plan Combinations'!A$5:E$17,5,false),indirect(I$1),2,false)*E2454</f>
        <v>2517.247</v>
      </c>
      <c r="G2454" s="173">
        <f>abs(Generate!H$5-F2454)</f>
        <v>552.753</v>
      </c>
    </row>
    <row r="2455">
      <c r="A2455" s="71" t="s">
        <v>64</v>
      </c>
      <c r="B2455" s="71">
        <v>3.0</v>
      </c>
      <c r="C2455" s="71">
        <v>1.5</v>
      </c>
      <c r="D2455" s="71">
        <v>0.5</v>
      </c>
      <c r="E2455" s="71">
        <v>3.0</v>
      </c>
      <c r="F2455" s="172">
        <f>vlookup(VLOOKUP(A2455,'Meal Plan Combinations'!A$5:E$17,2,false),indirect(I$1),2,false)*B2455+vlookup(VLOOKUP(A2455,'Meal Plan Combinations'!A$5:E$17,3,false),indirect(I$1),2,false)*C2455+vlookup(VLOOKUP(A2455,'Meal Plan Combinations'!A$5:E$17,4,false),indirect(I$1),2,false)*D2455+vlookup(VLOOKUP(A2455,'Meal Plan Combinations'!A$5:E$17,5,false),indirect(I$1),2,false)*E2455</f>
        <v>2651.027</v>
      </c>
      <c r="G2455" s="173">
        <f>abs(Generate!H$5-F2455)</f>
        <v>418.973</v>
      </c>
    </row>
    <row r="2456">
      <c r="A2456" s="71" t="s">
        <v>64</v>
      </c>
      <c r="B2456" s="71">
        <v>3.0</v>
      </c>
      <c r="C2456" s="71">
        <v>1.5</v>
      </c>
      <c r="D2456" s="71">
        <v>1.0</v>
      </c>
      <c r="E2456" s="71">
        <v>0.5</v>
      </c>
      <c r="F2456" s="172">
        <f>vlookup(VLOOKUP(A2456,'Meal Plan Combinations'!A$5:E$17,2,false),indirect(I$1),2,false)*B2456+vlookup(VLOOKUP(A2456,'Meal Plan Combinations'!A$5:E$17,3,false),indirect(I$1),2,false)*C2456+vlookup(VLOOKUP(A2456,'Meal Plan Combinations'!A$5:E$17,4,false),indirect(I$1),2,false)*D2456+vlookup(VLOOKUP(A2456,'Meal Plan Combinations'!A$5:E$17,5,false),indirect(I$1),2,false)*E2456</f>
        <v>2204.972</v>
      </c>
      <c r="G2456" s="173">
        <f>abs(Generate!H$5-F2456)</f>
        <v>865.028</v>
      </c>
    </row>
    <row r="2457">
      <c r="A2457" s="71" t="s">
        <v>64</v>
      </c>
      <c r="B2457" s="71">
        <v>3.0</v>
      </c>
      <c r="C2457" s="71">
        <v>1.5</v>
      </c>
      <c r="D2457" s="71">
        <v>1.0</v>
      </c>
      <c r="E2457" s="71">
        <v>1.0</v>
      </c>
      <c r="F2457" s="172">
        <f>vlookup(VLOOKUP(A2457,'Meal Plan Combinations'!A$5:E$17,2,false),indirect(I$1),2,false)*B2457+vlookup(VLOOKUP(A2457,'Meal Plan Combinations'!A$5:E$17,3,false),indirect(I$1),2,false)*C2457+vlookup(VLOOKUP(A2457,'Meal Plan Combinations'!A$5:E$17,4,false),indirect(I$1),2,false)*D2457+vlookup(VLOOKUP(A2457,'Meal Plan Combinations'!A$5:E$17,5,false),indirect(I$1),2,false)*E2457</f>
        <v>2338.752</v>
      </c>
      <c r="G2457" s="173">
        <f>abs(Generate!H$5-F2457)</f>
        <v>731.248</v>
      </c>
    </row>
    <row r="2458">
      <c r="A2458" s="71" t="s">
        <v>64</v>
      </c>
      <c r="B2458" s="71">
        <v>3.0</v>
      </c>
      <c r="C2458" s="71">
        <v>1.5</v>
      </c>
      <c r="D2458" s="71">
        <v>1.0</v>
      </c>
      <c r="E2458" s="71">
        <v>1.5</v>
      </c>
      <c r="F2458" s="172">
        <f>vlookup(VLOOKUP(A2458,'Meal Plan Combinations'!A$5:E$17,2,false),indirect(I$1),2,false)*B2458+vlookup(VLOOKUP(A2458,'Meal Plan Combinations'!A$5:E$17,3,false),indirect(I$1),2,false)*C2458+vlookup(VLOOKUP(A2458,'Meal Plan Combinations'!A$5:E$17,4,false),indirect(I$1),2,false)*D2458+vlookup(VLOOKUP(A2458,'Meal Plan Combinations'!A$5:E$17,5,false),indirect(I$1),2,false)*E2458</f>
        <v>2472.532</v>
      </c>
      <c r="G2458" s="173">
        <f>abs(Generate!H$5-F2458)</f>
        <v>597.468</v>
      </c>
    </row>
    <row r="2459">
      <c r="A2459" s="71" t="s">
        <v>64</v>
      </c>
      <c r="B2459" s="71">
        <v>3.0</v>
      </c>
      <c r="C2459" s="71">
        <v>1.5</v>
      </c>
      <c r="D2459" s="71">
        <v>1.0</v>
      </c>
      <c r="E2459" s="71">
        <v>2.0</v>
      </c>
      <c r="F2459" s="172">
        <f>vlookup(VLOOKUP(A2459,'Meal Plan Combinations'!A$5:E$17,2,false),indirect(I$1),2,false)*B2459+vlookup(VLOOKUP(A2459,'Meal Plan Combinations'!A$5:E$17,3,false),indirect(I$1),2,false)*C2459+vlookup(VLOOKUP(A2459,'Meal Plan Combinations'!A$5:E$17,4,false),indirect(I$1),2,false)*D2459+vlookup(VLOOKUP(A2459,'Meal Plan Combinations'!A$5:E$17,5,false),indirect(I$1),2,false)*E2459</f>
        <v>2606.312</v>
      </c>
      <c r="G2459" s="173">
        <f>abs(Generate!H$5-F2459)</f>
        <v>463.688</v>
      </c>
    </row>
    <row r="2460">
      <c r="A2460" s="71" t="s">
        <v>64</v>
      </c>
      <c r="B2460" s="71">
        <v>3.0</v>
      </c>
      <c r="C2460" s="71">
        <v>1.5</v>
      </c>
      <c r="D2460" s="71">
        <v>1.0</v>
      </c>
      <c r="E2460" s="71">
        <v>2.5</v>
      </c>
      <c r="F2460" s="172">
        <f>vlookup(VLOOKUP(A2460,'Meal Plan Combinations'!A$5:E$17,2,false),indirect(I$1),2,false)*B2460+vlookup(VLOOKUP(A2460,'Meal Plan Combinations'!A$5:E$17,3,false),indirect(I$1),2,false)*C2460+vlookup(VLOOKUP(A2460,'Meal Plan Combinations'!A$5:E$17,4,false),indirect(I$1),2,false)*D2460+vlookup(VLOOKUP(A2460,'Meal Plan Combinations'!A$5:E$17,5,false),indirect(I$1),2,false)*E2460</f>
        <v>2740.092</v>
      </c>
      <c r="G2460" s="173">
        <f>abs(Generate!H$5-F2460)</f>
        <v>329.908</v>
      </c>
    </row>
    <row r="2461">
      <c r="A2461" s="71" t="s">
        <v>64</v>
      </c>
      <c r="B2461" s="71">
        <v>3.0</v>
      </c>
      <c r="C2461" s="71">
        <v>1.5</v>
      </c>
      <c r="D2461" s="71">
        <v>1.0</v>
      </c>
      <c r="E2461" s="71">
        <v>3.0</v>
      </c>
      <c r="F2461" s="172">
        <f>vlookup(VLOOKUP(A2461,'Meal Plan Combinations'!A$5:E$17,2,false),indirect(I$1),2,false)*B2461+vlookup(VLOOKUP(A2461,'Meal Plan Combinations'!A$5:E$17,3,false),indirect(I$1),2,false)*C2461+vlookup(VLOOKUP(A2461,'Meal Plan Combinations'!A$5:E$17,4,false),indirect(I$1),2,false)*D2461+vlookup(VLOOKUP(A2461,'Meal Plan Combinations'!A$5:E$17,5,false),indirect(I$1),2,false)*E2461</f>
        <v>2873.872</v>
      </c>
      <c r="G2461" s="173">
        <f>abs(Generate!H$5-F2461)</f>
        <v>196.128</v>
      </c>
    </row>
    <row r="2462">
      <c r="A2462" s="71" t="s">
        <v>64</v>
      </c>
      <c r="B2462" s="71">
        <v>3.0</v>
      </c>
      <c r="C2462" s="71">
        <v>1.5</v>
      </c>
      <c r="D2462" s="71">
        <v>1.5</v>
      </c>
      <c r="E2462" s="71">
        <v>0.5</v>
      </c>
      <c r="F2462" s="172">
        <f>vlookup(VLOOKUP(A2462,'Meal Plan Combinations'!A$5:E$17,2,false),indirect(I$1),2,false)*B2462+vlookup(VLOOKUP(A2462,'Meal Plan Combinations'!A$5:E$17,3,false),indirect(I$1),2,false)*C2462+vlookup(VLOOKUP(A2462,'Meal Plan Combinations'!A$5:E$17,4,false),indirect(I$1),2,false)*D2462+vlookup(VLOOKUP(A2462,'Meal Plan Combinations'!A$5:E$17,5,false),indirect(I$1),2,false)*E2462</f>
        <v>2427.817</v>
      </c>
      <c r="G2462" s="173">
        <f>abs(Generate!H$5-F2462)</f>
        <v>642.183</v>
      </c>
    </row>
    <row r="2463">
      <c r="A2463" s="71" t="s">
        <v>64</v>
      </c>
      <c r="B2463" s="71">
        <v>3.0</v>
      </c>
      <c r="C2463" s="71">
        <v>1.5</v>
      </c>
      <c r="D2463" s="71">
        <v>1.5</v>
      </c>
      <c r="E2463" s="71">
        <v>1.0</v>
      </c>
      <c r="F2463" s="172">
        <f>vlookup(VLOOKUP(A2463,'Meal Plan Combinations'!A$5:E$17,2,false),indirect(I$1),2,false)*B2463+vlookup(VLOOKUP(A2463,'Meal Plan Combinations'!A$5:E$17,3,false),indirect(I$1),2,false)*C2463+vlookup(VLOOKUP(A2463,'Meal Plan Combinations'!A$5:E$17,4,false),indirect(I$1),2,false)*D2463+vlookup(VLOOKUP(A2463,'Meal Plan Combinations'!A$5:E$17,5,false),indirect(I$1),2,false)*E2463</f>
        <v>2561.597</v>
      </c>
      <c r="G2463" s="173">
        <f>abs(Generate!H$5-F2463)</f>
        <v>508.403</v>
      </c>
    </row>
    <row r="2464">
      <c r="A2464" s="71" t="s">
        <v>64</v>
      </c>
      <c r="B2464" s="71">
        <v>3.0</v>
      </c>
      <c r="C2464" s="71">
        <v>1.5</v>
      </c>
      <c r="D2464" s="71">
        <v>1.5</v>
      </c>
      <c r="E2464" s="71">
        <v>1.5</v>
      </c>
      <c r="F2464" s="172">
        <f>vlookup(VLOOKUP(A2464,'Meal Plan Combinations'!A$5:E$17,2,false),indirect(I$1),2,false)*B2464+vlookup(VLOOKUP(A2464,'Meal Plan Combinations'!A$5:E$17,3,false),indirect(I$1),2,false)*C2464+vlookup(VLOOKUP(A2464,'Meal Plan Combinations'!A$5:E$17,4,false),indirect(I$1),2,false)*D2464+vlookup(VLOOKUP(A2464,'Meal Plan Combinations'!A$5:E$17,5,false),indirect(I$1),2,false)*E2464</f>
        <v>2695.377</v>
      </c>
      <c r="G2464" s="173">
        <f>abs(Generate!H$5-F2464)</f>
        <v>374.623</v>
      </c>
    </row>
    <row r="2465">
      <c r="A2465" s="71" t="s">
        <v>64</v>
      </c>
      <c r="B2465" s="71">
        <v>3.0</v>
      </c>
      <c r="C2465" s="71">
        <v>1.5</v>
      </c>
      <c r="D2465" s="71">
        <v>1.5</v>
      </c>
      <c r="E2465" s="71">
        <v>2.0</v>
      </c>
      <c r="F2465" s="172">
        <f>vlookup(VLOOKUP(A2465,'Meal Plan Combinations'!A$5:E$17,2,false),indirect(I$1),2,false)*B2465+vlookup(VLOOKUP(A2465,'Meal Plan Combinations'!A$5:E$17,3,false),indirect(I$1),2,false)*C2465+vlookup(VLOOKUP(A2465,'Meal Plan Combinations'!A$5:E$17,4,false),indirect(I$1),2,false)*D2465+vlookup(VLOOKUP(A2465,'Meal Plan Combinations'!A$5:E$17,5,false),indirect(I$1),2,false)*E2465</f>
        <v>2829.157</v>
      </c>
      <c r="G2465" s="173">
        <f>abs(Generate!H$5-F2465)</f>
        <v>240.843</v>
      </c>
    </row>
    <row r="2466">
      <c r="A2466" s="71" t="s">
        <v>64</v>
      </c>
      <c r="B2466" s="71">
        <v>3.0</v>
      </c>
      <c r="C2466" s="71">
        <v>1.5</v>
      </c>
      <c r="D2466" s="71">
        <v>1.5</v>
      </c>
      <c r="E2466" s="71">
        <v>2.5</v>
      </c>
      <c r="F2466" s="172">
        <f>vlookup(VLOOKUP(A2466,'Meal Plan Combinations'!A$5:E$17,2,false),indirect(I$1),2,false)*B2466+vlookup(VLOOKUP(A2466,'Meal Plan Combinations'!A$5:E$17,3,false),indirect(I$1),2,false)*C2466+vlookup(VLOOKUP(A2466,'Meal Plan Combinations'!A$5:E$17,4,false),indirect(I$1),2,false)*D2466+vlookup(VLOOKUP(A2466,'Meal Plan Combinations'!A$5:E$17,5,false),indirect(I$1),2,false)*E2466</f>
        <v>2962.937</v>
      </c>
      <c r="G2466" s="173">
        <f>abs(Generate!H$5-F2466)</f>
        <v>107.063</v>
      </c>
    </row>
    <row r="2467">
      <c r="A2467" s="71" t="s">
        <v>64</v>
      </c>
      <c r="B2467" s="71">
        <v>3.0</v>
      </c>
      <c r="C2467" s="71">
        <v>1.5</v>
      </c>
      <c r="D2467" s="71">
        <v>1.5</v>
      </c>
      <c r="E2467" s="71">
        <v>3.0</v>
      </c>
      <c r="F2467" s="172">
        <f>vlookup(VLOOKUP(A2467,'Meal Plan Combinations'!A$5:E$17,2,false),indirect(I$1),2,false)*B2467+vlookup(VLOOKUP(A2467,'Meal Plan Combinations'!A$5:E$17,3,false),indirect(I$1),2,false)*C2467+vlookup(VLOOKUP(A2467,'Meal Plan Combinations'!A$5:E$17,4,false),indirect(I$1),2,false)*D2467+vlookup(VLOOKUP(A2467,'Meal Plan Combinations'!A$5:E$17,5,false),indirect(I$1),2,false)*E2467</f>
        <v>3096.717</v>
      </c>
      <c r="G2467" s="173">
        <f>abs(Generate!H$5-F2467)</f>
        <v>26.717</v>
      </c>
    </row>
    <row r="2468">
      <c r="A2468" s="71" t="s">
        <v>64</v>
      </c>
      <c r="B2468" s="71">
        <v>3.0</v>
      </c>
      <c r="C2468" s="71">
        <v>1.5</v>
      </c>
      <c r="D2468" s="71">
        <v>2.0</v>
      </c>
      <c r="E2468" s="71">
        <v>0.5</v>
      </c>
      <c r="F2468" s="172">
        <f>vlookup(VLOOKUP(A2468,'Meal Plan Combinations'!A$5:E$17,2,false),indirect(I$1),2,false)*B2468+vlookup(VLOOKUP(A2468,'Meal Plan Combinations'!A$5:E$17,3,false),indirect(I$1),2,false)*C2468+vlookup(VLOOKUP(A2468,'Meal Plan Combinations'!A$5:E$17,4,false),indirect(I$1),2,false)*D2468+vlookup(VLOOKUP(A2468,'Meal Plan Combinations'!A$5:E$17,5,false),indirect(I$1),2,false)*E2468</f>
        <v>2650.662</v>
      </c>
      <c r="G2468" s="173">
        <f>abs(Generate!H$5-F2468)</f>
        <v>419.338</v>
      </c>
    </row>
    <row r="2469">
      <c r="A2469" s="71" t="s">
        <v>64</v>
      </c>
      <c r="B2469" s="71">
        <v>3.0</v>
      </c>
      <c r="C2469" s="71">
        <v>1.5</v>
      </c>
      <c r="D2469" s="71">
        <v>2.0</v>
      </c>
      <c r="E2469" s="71">
        <v>1.0</v>
      </c>
      <c r="F2469" s="172">
        <f>vlookup(VLOOKUP(A2469,'Meal Plan Combinations'!A$5:E$17,2,false),indirect(I$1),2,false)*B2469+vlookup(VLOOKUP(A2469,'Meal Plan Combinations'!A$5:E$17,3,false),indirect(I$1),2,false)*C2469+vlookup(VLOOKUP(A2469,'Meal Plan Combinations'!A$5:E$17,4,false),indirect(I$1),2,false)*D2469+vlookup(VLOOKUP(A2469,'Meal Plan Combinations'!A$5:E$17,5,false),indirect(I$1),2,false)*E2469</f>
        <v>2784.442</v>
      </c>
      <c r="G2469" s="173">
        <f>abs(Generate!H$5-F2469)</f>
        <v>285.558</v>
      </c>
    </row>
    <row r="2470">
      <c r="A2470" s="71" t="s">
        <v>64</v>
      </c>
      <c r="B2470" s="71">
        <v>3.0</v>
      </c>
      <c r="C2470" s="71">
        <v>1.5</v>
      </c>
      <c r="D2470" s="71">
        <v>2.0</v>
      </c>
      <c r="E2470" s="71">
        <v>1.5</v>
      </c>
      <c r="F2470" s="172">
        <f>vlookup(VLOOKUP(A2470,'Meal Plan Combinations'!A$5:E$17,2,false),indirect(I$1),2,false)*B2470+vlookup(VLOOKUP(A2470,'Meal Plan Combinations'!A$5:E$17,3,false),indirect(I$1),2,false)*C2470+vlookup(VLOOKUP(A2470,'Meal Plan Combinations'!A$5:E$17,4,false),indirect(I$1),2,false)*D2470+vlookup(VLOOKUP(A2470,'Meal Plan Combinations'!A$5:E$17,5,false),indirect(I$1),2,false)*E2470</f>
        <v>2918.222</v>
      </c>
      <c r="G2470" s="173">
        <f>abs(Generate!H$5-F2470)</f>
        <v>151.778</v>
      </c>
    </row>
    <row r="2471">
      <c r="A2471" s="71" t="s">
        <v>64</v>
      </c>
      <c r="B2471" s="71">
        <v>3.0</v>
      </c>
      <c r="C2471" s="71">
        <v>1.5</v>
      </c>
      <c r="D2471" s="71">
        <v>2.0</v>
      </c>
      <c r="E2471" s="71">
        <v>2.0</v>
      </c>
      <c r="F2471" s="172">
        <f>vlookup(VLOOKUP(A2471,'Meal Plan Combinations'!A$5:E$17,2,false),indirect(I$1),2,false)*B2471+vlookup(VLOOKUP(A2471,'Meal Plan Combinations'!A$5:E$17,3,false),indirect(I$1),2,false)*C2471+vlookup(VLOOKUP(A2471,'Meal Plan Combinations'!A$5:E$17,4,false),indirect(I$1),2,false)*D2471+vlookup(VLOOKUP(A2471,'Meal Plan Combinations'!A$5:E$17,5,false),indirect(I$1),2,false)*E2471</f>
        <v>3052.002</v>
      </c>
      <c r="G2471" s="173">
        <f>abs(Generate!H$5-F2471)</f>
        <v>17.998</v>
      </c>
    </row>
    <row r="2472">
      <c r="A2472" s="71" t="s">
        <v>64</v>
      </c>
      <c r="B2472" s="71">
        <v>3.0</v>
      </c>
      <c r="C2472" s="71">
        <v>1.5</v>
      </c>
      <c r="D2472" s="71">
        <v>2.0</v>
      </c>
      <c r="E2472" s="71">
        <v>2.5</v>
      </c>
      <c r="F2472" s="172">
        <f>vlookup(VLOOKUP(A2472,'Meal Plan Combinations'!A$5:E$17,2,false),indirect(I$1),2,false)*B2472+vlookup(VLOOKUP(A2472,'Meal Plan Combinations'!A$5:E$17,3,false),indirect(I$1),2,false)*C2472+vlookup(VLOOKUP(A2472,'Meal Plan Combinations'!A$5:E$17,4,false),indirect(I$1),2,false)*D2472+vlookup(VLOOKUP(A2472,'Meal Plan Combinations'!A$5:E$17,5,false),indirect(I$1),2,false)*E2472</f>
        <v>3185.782</v>
      </c>
      <c r="G2472" s="173">
        <f>abs(Generate!H$5-F2472)</f>
        <v>115.782</v>
      </c>
    </row>
    <row r="2473">
      <c r="A2473" s="71" t="s">
        <v>64</v>
      </c>
      <c r="B2473" s="71">
        <v>3.0</v>
      </c>
      <c r="C2473" s="71">
        <v>1.5</v>
      </c>
      <c r="D2473" s="71">
        <v>2.0</v>
      </c>
      <c r="E2473" s="71">
        <v>3.0</v>
      </c>
      <c r="F2473" s="172">
        <f>vlookup(VLOOKUP(A2473,'Meal Plan Combinations'!A$5:E$17,2,false),indirect(I$1),2,false)*B2473+vlookup(VLOOKUP(A2473,'Meal Plan Combinations'!A$5:E$17,3,false),indirect(I$1),2,false)*C2473+vlookup(VLOOKUP(A2473,'Meal Plan Combinations'!A$5:E$17,4,false),indirect(I$1),2,false)*D2473+vlookup(VLOOKUP(A2473,'Meal Plan Combinations'!A$5:E$17,5,false),indirect(I$1),2,false)*E2473</f>
        <v>3319.562</v>
      </c>
      <c r="G2473" s="173">
        <f>abs(Generate!H$5-F2473)</f>
        <v>249.562</v>
      </c>
    </row>
    <row r="2474">
      <c r="A2474" s="71" t="s">
        <v>64</v>
      </c>
      <c r="B2474" s="71">
        <v>3.0</v>
      </c>
      <c r="C2474" s="71">
        <v>1.5</v>
      </c>
      <c r="D2474" s="71">
        <v>2.5</v>
      </c>
      <c r="E2474" s="71">
        <v>0.5</v>
      </c>
      <c r="F2474" s="172">
        <f>vlookup(VLOOKUP(A2474,'Meal Plan Combinations'!A$5:E$17,2,false),indirect(I$1),2,false)*B2474+vlookup(VLOOKUP(A2474,'Meal Plan Combinations'!A$5:E$17,3,false),indirect(I$1),2,false)*C2474+vlookup(VLOOKUP(A2474,'Meal Plan Combinations'!A$5:E$17,4,false),indirect(I$1),2,false)*D2474+vlookup(VLOOKUP(A2474,'Meal Plan Combinations'!A$5:E$17,5,false),indirect(I$1),2,false)*E2474</f>
        <v>2873.507</v>
      </c>
      <c r="G2474" s="173">
        <f>abs(Generate!H$5-F2474)</f>
        <v>196.493</v>
      </c>
    </row>
    <row r="2475">
      <c r="A2475" s="71" t="s">
        <v>64</v>
      </c>
      <c r="B2475" s="71">
        <v>3.0</v>
      </c>
      <c r="C2475" s="71">
        <v>1.5</v>
      </c>
      <c r="D2475" s="71">
        <v>2.5</v>
      </c>
      <c r="E2475" s="71">
        <v>1.0</v>
      </c>
      <c r="F2475" s="172">
        <f>vlookup(VLOOKUP(A2475,'Meal Plan Combinations'!A$5:E$17,2,false),indirect(I$1),2,false)*B2475+vlookup(VLOOKUP(A2475,'Meal Plan Combinations'!A$5:E$17,3,false),indirect(I$1),2,false)*C2475+vlookup(VLOOKUP(A2475,'Meal Plan Combinations'!A$5:E$17,4,false),indirect(I$1),2,false)*D2475+vlookup(VLOOKUP(A2475,'Meal Plan Combinations'!A$5:E$17,5,false),indirect(I$1),2,false)*E2475</f>
        <v>3007.287</v>
      </c>
      <c r="G2475" s="173">
        <f>abs(Generate!H$5-F2475)</f>
        <v>62.713</v>
      </c>
    </row>
    <row r="2476">
      <c r="A2476" s="71" t="s">
        <v>64</v>
      </c>
      <c r="B2476" s="71">
        <v>3.0</v>
      </c>
      <c r="C2476" s="71">
        <v>1.5</v>
      </c>
      <c r="D2476" s="71">
        <v>2.5</v>
      </c>
      <c r="E2476" s="71">
        <v>1.5</v>
      </c>
      <c r="F2476" s="172">
        <f>vlookup(VLOOKUP(A2476,'Meal Plan Combinations'!A$5:E$17,2,false),indirect(I$1),2,false)*B2476+vlookup(VLOOKUP(A2476,'Meal Plan Combinations'!A$5:E$17,3,false),indirect(I$1),2,false)*C2476+vlookup(VLOOKUP(A2476,'Meal Plan Combinations'!A$5:E$17,4,false),indirect(I$1),2,false)*D2476+vlookup(VLOOKUP(A2476,'Meal Plan Combinations'!A$5:E$17,5,false),indirect(I$1),2,false)*E2476</f>
        <v>3141.067</v>
      </c>
      <c r="G2476" s="173">
        <f>abs(Generate!H$5-F2476)</f>
        <v>71.067</v>
      </c>
    </row>
    <row r="2477">
      <c r="A2477" s="71" t="s">
        <v>64</v>
      </c>
      <c r="B2477" s="71">
        <v>3.0</v>
      </c>
      <c r="C2477" s="71">
        <v>1.5</v>
      </c>
      <c r="D2477" s="71">
        <v>2.5</v>
      </c>
      <c r="E2477" s="71">
        <v>2.0</v>
      </c>
      <c r="F2477" s="172">
        <f>vlookup(VLOOKUP(A2477,'Meal Plan Combinations'!A$5:E$17,2,false),indirect(I$1),2,false)*B2477+vlookup(VLOOKUP(A2477,'Meal Plan Combinations'!A$5:E$17,3,false),indirect(I$1),2,false)*C2477+vlookup(VLOOKUP(A2477,'Meal Plan Combinations'!A$5:E$17,4,false),indirect(I$1),2,false)*D2477+vlookup(VLOOKUP(A2477,'Meal Plan Combinations'!A$5:E$17,5,false),indirect(I$1),2,false)*E2477</f>
        <v>3274.847</v>
      </c>
      <c r="G2477" s="173">
        <f>abs(Generate!H$5-F2477)</f>
        <v>204.847</v>
      </c>
    </row>
    <row r="2478">
      <c r="A2478" s="71" t="s">
        <v>64</v>
      </c>
      <c r="B2478" s="71">
        <v>3.0</v>
      </c>
      <c r="C2478" s="71">
        <v>1.5</v>
      </c>
      <c r="D2478" s="71">
        <v>2.5</v>
      </c>
      <c r="E2478" s="71">
        <v>2.5</v>
      </c>
      <c r="F2478" s="172">
        <f>vlookup(VLOOKUP(A2478,'Meal Plan Combinations'!A$5:E$17,2,false),indirect(I$1),2,false)*B2478+vlookup(VLOOKUP(A2478,'Meal Plan Combinations'!A$5:E$17,3,false),indirect(I$1),2,false)*C2478+vlookup(VLOOKUP(A2478,'Meal Plan Combinations'!A$5:E$17,4,false),indirect(I$1),2,false)*D2478+vlookup(VLOOKUP(A2478,'Meal Plan Combinations'!A$5:E$17,5,false),indirect(I$1),2,false)*E2478</f>
        <v>3408.627</v>
      </c>
      <c r="G2478" s="173">
        <f>abs(Generate!H$5-F2478)</f>
        <v>338.627</v>
      </c>
    </row>
    <row r="2479">
      <c r="A2479" s="71" t="s">
        <v>64</v>
      </c>
      <c r="B2479" s="71">
        <v>3.0</v>
      </c>
      <c r="C2479" s="71">
        <v>1.5</v>
      </c>
      <c r="D2479" s="71">
        <v>2.5</v>
      </c>
      <c r="E2479" s="71">
        <v>3.0</v>
      </c>
      <c r="F2479" s="172">
        <f>vlookup(VLOOKUP(A2479,'Meal Plan Combinations'!A$5:E$17,2,false),indirect(I$1),2,false)*B2479+vlookup(VLOOKUP(A2479,'Meal Plan Combinations'!A$5:E$17,3,false),indirect(I$1),2,false)*C2479+vlookup(VLOOKUP(A2479,'Meal Plan Combinations'!A$5:E$17,4,false),indirect(I$1),2,false)*D2479+vlookup(VLOOKUP(A2479,'Meal Plan Combinations'!A$5:E$17,5,false),indirect(I$1),2,false)*E2479</f>
        <v>3542.407</v>
      </c>
      <c r="G2479" s="173">
        <f>abs(Generate!H$5-F2479)</f>
        <v>472.407</v>
      </c>
    </row>
    <row r="2480">
      <c r="A2480" s="71" t="s">
        <v>64</v>
      </c>
      <c r="B2480" s="71">
        <v>3.0</v>
      </c>
      <c r="C2480" s="71">
        <v>1.5</v>
      </c>
      <c r="D2480" s="71">
        <v>3.0</v>
      </c>
      <c r="E2480" s="71">
        <v>0.5</v>
      </c>
      <c r="F2480" s="172">
        <f>vlookup(VLOOKUP(A2480,'Meal Plan Combinations'!A$5:E$17,2,false),indirect(I$1),2,false)*B2480+vlookup(VLOOKUP(A2480,'Meal Plan Combinations'!A$5:E$17,3,false),indirect(I$1),2,false)*C2480+vlookup(VLOOKUP(A2480,'Meal Plan Combinations'!A$5:E$17,4,false),indirect(I$1),2,false)*D2480+vlookup(VLOOKUP(A2480,'Meal Plan Combinations'!A$5:E$17,5,false),indirect(I$1),2,false)*E2480</f>
        <v>3096.352</v>
      </c>
      <c r="G2480" s="173">
        <f>abs(Generate!H$5-F2480)</f>
        <v>26.352</v>
      </c>
    </row>
    <row r="2481">
      <c r="A2481" s="71" t="s">
        <v>64</v>
      </c>
      <c r="B2481" s="71">
        <v>3.0</v>
      </c>
      <c r="C2481" s="71">
        <v>1.5</v>
      </c>
      <c r="D2481" s="71">
        <v>3.0</v>
      </c>
      <c r="E2481" s="71">
        <v>1.0</v>
      </c>
      <c r="F2481" s="172">
        <f>vlookup(VLOOKUP(A2481,'Meal Plan Combinations'!A$5:E$17,2,false),indirect(I$1),2,false)*B2481+vlookup(VLOOKUP(A2481,'Meal Plan Combinations'!A$5:E$17,3,false),indirect(I$1),2,false)*C2481+vlookup(VLOOKUP(A2481,'Meal Plan Combinations'!A$5:E$17,4,false),indirect(I$1),2,false)*D2481+vlookup(VLOOKUP(A2481,'Meal Plan Combinations'!A$5:E$17,5,false),indirect(I$1),2,false)*E2481</f>
        <v>3230.132</v>
      </c>
      <c r="G2481" s="173">
        <f>abs(Generate!H$5-F2481)</f>
        <v>160.132</v>
      </c>
    </row>
    <row r="2482">
      <c r="A2482" s="71" t="s">
        <v>64</v>
      </c>
      <c r="B2482" s="71">
        <v>3.0</v>
      </c>
      <c r="C2482" s="71">
        <v>1.5</v>
      </c>
      <c r="D2482" s="71">
        <v>3.0</v>
      </c>
      <c r="E2482" s="71">
        <v>1.5</v>
      </c>
      <c r="F2482" s="172">
        <f>vlookup(VLOOKUP(A2482,'Meal Plan Combinations'!A$5:E$17,2,false),indirect(I$1),2,false)*B2482+vlookup(VLOOKUP(A2482,'Meal Plan Combinations'!A$5:E$17,3,false),indirect(I$1),2,false)*C2482+vlookup(VLOOKUP(A2482,'Meal Plan Combinations'!A$5:E$17,4,false),indirect(I$1),2,false)*D2482+vlookup(VLOOKUP(A2482,'Meal Plan Combinations'!A$5:E$17,5,false),indirect(I$1),2,false)*E2482</f>
        <v>3363.912</v>
      </c>
      <c r="G2482" s="173">
        <f>abs(Generate!H$5-F2482)</f>
        <v>293.912</v>
      </c>
    </row>
    <row r="2483">
      <c r="A2483" s="71" t="s">
        <v>64</v>
      </c>
      <c r="B2483" s="71">
        <v>3.0</v>
      </c>
      <c r="C2483" s="71">
        <v>1.5</v>
      </c>
      <c r="D2483" s="71">
        <v>3.0</v>
      </c>
      <c r="E2483" s="71">
        <v>2.0</v>
      </c>
      <c r="F2483" s="172">
        <f>vlookup(VLOOKUP(A2483,'Meal Plan Combinations'!A$5:E$17,2,false),indirect(I$1),2,false)*B2483+vlookup(VLOOKUP(A2483,'Meal Plan Combinations'!A$5:E$17,3,false),indirect(I$1),2,false)*C2483+vlookup(VLOOKUP(A2483,'Meal Plan Combinations'!A$5:E$17,4,false),indirect(I$1),2,false)*D2483+vlookup(VLOOKUP(A2483,'Meal Plan Combinations'!A$5:E$17,5,false),indirect(I$1),2,false)*E2483</f>
        <v>3497.692</v>
      </c>
      <c r="G2483" s="173">
        <f>abs(Generate!H$5-F2483)</f>
        <v>427.692</v>
      </c>
    </row>
    <row r="2484">
      <c r="A2484" s="71" t="s">
        <v>64</v>
      </c>
      <c r="B2484" s="71">
        <v>3.0</v>
      </c>
      <c r="C2484" s="71">
        <v>1.5</v>
      </c>
      <c r="D2484" s="71">
        <v>3.0</v>
      </c>
      <c r="E2484" s="71">
        <v>2.5</v>
      </c>
      <c r="F2484" s="172">
        <f>vlookup(VLOOKUP(A2484,'Meal Plan Combinations'!A$5:E$17,2,false),indirect(I$1),2,false)*B2484+vlookup(VLOOKUP(A2484,'Meal Plan Combinations'!A$5:E$17,3,false),indirect(I$1),2,false)*C2484+vlookup(VLOOKUP(A2484,'Meal Plan Combinations'!A$5:E$17,4,false),indirect(I$1),2,false)*D2484+vlookup(VLOOKUP(A2484,'Meal Plan Combinations'!A$5:E$17,5,false),indirect(I$1),2,false)*E2484</f>
        <v>3631.472</v>
      </c>
      <c r="G2484" s="173">
        <f>abs(Generate!H$5-F2484)</f>
        <v>561.472</v>
      </c>
    </row>
    <row r="2485">
      <c r="A2485" s="71" t="s">
        <v>64</v>
      </c>
      <c r="B2485" s="71">
        <v>3.0</v>
      </c>
      <c r="C2485" s="71">
        <v>1.5</v>
      </c>
      <c r="D2485" s="71">
        <v>3.0</v>
      </c>
      <c r="E2485" s="71">
        <v>3.0</v>
      </c>
      <c r="F2485" s="172">
        <f>vlookup(VLOOKUP(A2485,'Meal Plan Combinations'!A$5:E$17,2,false),indirect(I$1),2,false)*B2485+vlookup(VLOOKUP(A2485,'Meal Plan Combinations'!A$5:E$17,3,false),indirect(I$1),2,false)*C2485+vlookup(VLOOKUP(A2485,'Meal Plan Combinations'!A$5:E$17,4,false),indirect(I$1),2,false)*D2485+vlookup(VLOOKUP(A2485,'Meal Plan Combinations'!A$5:E$17,5,false),indirect(I$1),2,false)*E2485</f>
        <v>3765.252</v>
      </c>
      <c r="G2485" s="173">
        <f>abs(Generate!H$5-F2485)</f>
        <v>695.252</v>
      </c>
    </row>
    <row r="2486">
      <c r="A2486" s="71" t="s">
        <v>64</v>
      </c>
      <c r="B2486" s="71">
        <v>3.0</v>
      </c>
      <c r="C2486" s="71">
        <v>2.0</v>
      </c>
      <c r="D2486" s="71">
        <v>0.5</v>
      </c>
      <c r="E2486" s="71">
        <v>0.5</v>
      </c>
      <c r="F2486" s="172">
        <f>vlookup(VLOOKUP(A2486,'Meal Plan Combinations'!A$5:E$17,2,false),indirect(I$1),2,false)*B2486+vlookup(VLOOKUP(A2486,'Meal Plan Combinations'!A$5:E$17,3,false),indirect(I$1),2,false)*C2486+vlookup(VLOOKUP(A2486,'Meal Plan Combinations'!A$5:E$17,4,false),indirect(I$1),2,false)*D2486+vlookup(VLOOKUP(A2486,'Meal Plan Combinations'!A$5:E$17,5,false),indirect(I$1),2,false)*E2486</f>
        <v>2234.732</v>
      </c>
      <c r="G2486" s="173">
        <f>abs(Generate!H$5-F2486)</f>
        <v>835.268</v>
      </c>
    </row>
    <row r="2487">
      <c r="A2487" s="71" t="s">
        <v>64</v>
      </c>
      <c r="B2487" s="71">
        <v>3.0</v>
      </c>
      <c r="C2487" s="71">
        <v>2.0</v>
      </c>
      <c r="D2487" s="71">
        <v>0.5</v>
      </c>
      <c r="E2487" s="71">
        <v>1.0</v>
      </c>
      <c r="F2487" s="172">
        <f>vlookup(VLOOKUP(A2487,'Meal Plan Combinations'!A$5:E$17,2,false),indirect(I$1),2,false)*B2487+vlookup(VLOOKUP(A2487,'Meal Plan Combinations'!A$5:E$17,3,false),indirect(I$1),2,false)*C2487+vlookup(VLOOKUP(A2487,'Meal Plan Combinations'!A$5:E$17,4,false),indirect(I$1),2,false)*D2487+vlookup(VLOOKUP(A2487,'Meal Plan Combinations'!A$5:E$17,5,false),indirect(I$1),2,false)*E2487</f>
        <v>2368.512</v>
      </c>
      <c r="G2487" s="173">
        <f>abs(Generate!H$5-F2487)</f>
        <v>701.488</v>
      </c>
    </row>
    <row r="2488">
      <c r="A2488" s="71" t="s">
        <v>64</v>
      </c>
      <c r="B2488" s="71">
        <v>3.0</v>
      </c>
      <c r="C2488" s="71">
        <v>2.0</v>
      </c>
      <c r="D2488" s="71">
        <v>0.5</v>
      </c>
      <c r="E2488" s="71">
        <v>1.5</v>
      </c>
      <c r="F2488" s="172">
        <f>vlookup(VLOOKUP(A2488,'Meal Plan Combinations'!A$5:E$17,2,false),indirect(I$1),2,false)*B2488+vlookup(VLOOKUP(A2488,'Meal Plan Combinations'!A$5:E$17,3,false),indirect(I$1),2,false)*C2488+vlookup(VLOOKUP(A2488,'Meal Plan Combinations'!A$5:E$17,4,false),indirect(I$1),2,false)*D2488+vlookup(VLOOKUP(A2488,'Meal Plan Combinations'!A$5:E$17,5,false),indirect(I$1),2,false)*E2488</f>
        <v>2502.292</v>
      </c>
      <c r="G2488" s="173">
        <f>abs(Generate!H$5-F2488)</f>
        <v>567.708</v>
      </c>
    </row>
    <row r="2489">
      <c r="A2489" s="71" t="s">
        <v>64</v>
      </c>
      <c r="B2489" s="71">
        <v>3.0</v>
      </c>
      <c r="C2489" s="71">
        <v>2.0</v>
      </c>
      <c r="D2489" s="71">
        <v>0.5</v>
      </c>
      <c r="E2489" s="71">
        <v>2.0</v>
      </c>
      <c r="F2489" s="172">
        <f>vlookup(VLOOKUP(A2489,'Meal Plan Combinations'!A$5:E$17,2,false),indirect(I$1),2,false)*B2489+vlookup(VLOOKUP(A2489,'Meal Plan Combinations'!A$5:E$17,3,false),indirect(I$1),2,false)*C2489+vlookup(VLOOKUP(A2489,'Meal Plan Combinations'!A$5:E$17,4,false),indirect(I$1),2,false)*D2489+vlookup(VLOOKUP(A2489,'Meal Plan Combinations'!A$5:E$17,5,false),indirect(I$1),2,false)*E2489</f>
        <v>2636.072</v>
      </c>
      <c r="G2489" s="173">
        <f>abs(Generate!H$5-F2489)</f>
        <v>433.928</v>
      </c>
    </row>
    <row r="2490">
      <c r="A2490" s="71" t="s">
        <v>64</v>
      </c>
      <c r="B2490" s="71">
        <v>3.0</v>
      </c>
      <c r="C2490" s="71">
        <v>2.0</v>
      </c>
      <c r="D2490" s="71">
        <v>0.5</v>
      </c>
      <c r="E2490" s="71">
        <v>2.5</v>
      </c>
      <c r="F2490" s="172">
        <f>vlookup(VLOOKUP(A2490,'Meal Plan Combinations'!A$5:E$17,2,false),indirect(I$1),2,false)*B2490+vlookup(VLOOKUP(A2490,'Meal Plan Combinations'!A$5:E$17,3,false),indirect(I$1),2,false)*C2490+vlookup(VLOOKUP(A2490,'Meal Plan Combinations'!A$5:E$17,4,false),indirect(I$1),2,false)*D2490+vlookup(VLOOKUP(A2490,'Meal Plan Combinations'!A$5:E$17,5,false),indirect(I$1),2,false)*E2490</f>
        <v>2769.852</v>
      </c>
      <c r="G2490" s="173">
        <f>abs(Generate!H$5-F2490)</f>
        <v>300.148</v>
      </c>
    </row>
    <row r="2491">
      <c r="A2491" s="71" t="s">
        <v>64</v>
      </c>
      <c r="B2491" s="71">
        <v>3.0</v>
      </c>
      <c r="C2491" s="71">
        <v>2.0</v>
      </c>
      <c r="D2491" s="71">
        <v>0.5</v>
      </c>
      <c r="E2491" s="71">
        <v>3.0</v>
      </c>
      <c r="F2491" s="172">
        <f>vlookup(VLOOKUP(A2491,'Meal Plan Combinations'!A$5:E$17,2,false),indirect(I$1),2,false)*B2491+vlookup(VLOOKUP(A2491,'Meal Plan Combinations'!A$5:E$17,3,false),indirect(I$1),2,false)*C2491+vlookup(VLOOKUP(A2491,'Meal Plan Combinations'!A$5:E$17,4,false),indirect(I$1),2,false)*D2491+vlookup(VLOOKUP(A2491,'Meal Plan Combinations'!A$5:E$17,5,false),indirect(I$1),2,false)*E2491</f>
        <v>2903.632</v>
      </c>
      <c r="G2491" s="173">
        <f>abs(Generate!H$5-F2491)</f>
        <v>166.368</v>
      </c>
    </row>
    <row r="2492">
      <c r="A2492" s="71" t="s">
        <v>64</v>
      </c>
      <c r="B2492" s="71">
        <v>3.0</v>
      </c>
      <c r="C2492" s="71">
        <v>2.0</v>
      </c>
      <c r="D2492" s="71">
        <v>1.0</v>
      </c>
      <c r="E2492" s="71">
        <v>0.5</v>
      </c>
      <c r="F2492" s="172">
        <f>vlookup(VLOOKUP(A2492,'Meal Plan Combinations'!A$5:E$17,2,false),indirect(I$1),2,false)*B2492+vlookup(VLOOKUP(A2492,'Meal Plan Combinations'!A$5:E$17,3,false),indirect(I$1),2,false)*C2492+vlookup(VLOOKUP(A2492,'Meal Plan Combinations'!A$5:E$17,4,false),indirect(I$1),2,false)*D2492+vlookup(VLOOKUP(A2492,'Meal Plan Combinations'!A$5:E$17,5,false),indirect(I$1),2,false)*E2492</f>
        <v>2457.577</v>
      </c>
      <c r="G2492" s="173">
        <f>abs(Generate!H$5-F2492)</f>
        <v>612.423</v>
      </c>
    </row>
    <row r="2493">
      <c r="A2493" s="71" t="s">
        <v>64</v>
      </c>
      <c r="B2493" s="71">
        <v>3.0</v>
      </c>
      <c r="C2493" s="71">
        <v>2.0</v>
      </c>
      <c r="D2493" s="71">
        <v>1.0</v>
      </c>
      <c r="E2493" s="71">
        <v>1.0</v>
      </c>
      <c r="F2493" s="172">
        <f>vlookup(VLOOKUP(A2493,'Meal Plan Combinations'!A$5:E$17,2,false),indirect(I$1),2,false)*B2493+vlookup(VLOOKUP(A2493,'Meal Plan Combinations'!A$5:E$17,3,false),indirect(I$1),2,false)*C2493+vlookup(VLOOKUP(A2493,'Meal Plan Combinations'!A$5:E$17,4,false),indirect(I$1),2,false)*D2493+vlookup(VLOOKUP(A2493,'Meal Plan Combinations'!A$5:E$17,5,false),indirect(I$1),2,false)*E2493</f>
        <v>2591.357</v>
      </c>
      <c r="G2493" s="173">
        <f>abs(Generate!H$5-F2493)</f>
        <v>478.643</v>
      </c>
    </row>
    <row r="2494">
      <c r="A2494" s="71" t="s">
        <v>64</v>
      </c>
      <c r="B2494" s="71">
        <v>3.0</v>
      </c>
      <c r="C2494" s="71">
        <v>2.0</v>
      </c>
      <c r="D2494" s="71">
        <v>1.0</v>
      </c>
      <c r="E2494" s="71">
        <v>1.5</v>
      </c>
      <c r="F2494" s="172">
        <f>vlookup(VLOOKUP(A2494,'Meal Plan Combinations'!A$5:E$17,2,false),indirect(I$1),2,false)*B2494+vlookup(VLOOKUP(A2494,'Meal Plan Combinations'!A$5:E$17,3,false),indirect(I$1),2,false)*C2494+vlookup(VLOOKUP(A2494,'Meal Plan Combinations'!A$5:E$17,4,false),indirect(I$1),2,false)*D2494+vlookup(VLOOKUP(A2494,'Meal Plan Combinations'!A$5:E$17,5,false),indirect(I$1),2,false)*E2494</f>
        <v>2725.137</v>
      </c>
      <c r="G2494" s="173">
        <f>abs(Generate!H$5-F2494)</f>
        <v>344.863</v>
      </c>
    </row>
    <row r="2495">
      <c r="A2495" s="71" t="s">
        <v>64</v>
      </c>
      <c r="B2495" s="71">
        <v>3.0</v>
      </c>
      <c r="C2495" s="71">
        <v>2.0</v>
      </c>
      <c r="D2495" s="71">
        <v>1.0</v>
      </c>
      <c r="E2495" s="71">
        <v>2.0</v>
      </c>
      <c r="F2495" s="172">
        <f>vlookup(VLOOKUP(A2495,'Meal Plan Combinations'!A$5:E$17,2,false),indirect(I$1),2,false)*B2495+vlookup(VLOOKUP(A2495,'Meal Plan Combinations'!A$5:E$17,3,false),indirect(I$1),2,false)*C2495+vlookup(VLOOKUP(A2495,'Meal Plan Combinations'!A$5:E$17,4,false),indirect(I$1),2,false)*D2495+vlookup(VLOOKUP(A2495,'Meal Plan Combinations'!A$5:E$17,5,false),indirect(I$1),2,false)*E2495</f>
        <v>2858.917</v>
      </c>
      <c r="G2495" s="173">
        <f>abs(Generate!H$5-F2495)</f>
        <v>211.083</v>
      </c>
    </row>
    <row r="2496">
      <c r="A2496" s="71" t="s">
        <v>64</v>
      </c>
      <c r="B2496" s="71">
        <v>3.0</v>
      </c>
      <c r="C2496" s="71">
        <v>2.0</v>
      </c>
      <c r="D2496" s="71">
        <v>1.0</v>
      </c>
      <c r="E2496" s="71">
        <v>2.5</v>
      </c>
      <c r="F2496" s="172">
        <f>vlookup(VLOOKUP(A2496,'Meal Plan Combinations'!A$5:E$17,2,false),indirect(I$1),2,false)*B2496+vlookup(VLOOKUP(A2496,'Meal Plan Combinations'!A$5:E$17,3,false),indirect(I$1),2,false)*C2496+vlookup(VLOOKUP(A2496,'Meal Plan Combinations'!A$5:E$17,4,false),indirect(I$1),2,false)*D2496+vlookup(VLOOKUP(A2496,'Meal Plan Combinations'!A$5:E$17,5,false),indirect(I$1),2,false)*E2496</f>
        <v>2992.697</v>
      </c>
      <c r="G2496" s="173">
        <f>abs(Generate!H$5-F2496)</f>
        <v>77.303</v>
      </c>
    </row>
    <row r="2497">
      <c r="A2497" s="71" t="s">
        <v>64</v>
      </c>
      <c r="B2497" s="71">
        <v>3.0</v>
      </c>
      <c r="C2497" s="71">
        <v>2.0</v>
      </c>
      <c r="D2497" s="71">
        <v>1.0</v>
      </c>
      <c r="E2497" s="71">
        <v>3.0</v>
      </c>
      <c r="F2497" s="172">
        <f>vlookup(VLOOKUP(A2497,'Meal Plan Combinations'!A$5:E$17,2,false),indirect(I$1),2,false)*B2497+vlookup(VLOOKUP(A2497,'Meal Plan Combinations'!A$5:E$17,3,false),indirect(I$1),2,false)*C2497+vlookup(VLOOKUP(A2497,'Meal Plan Combinations'!A$5:E$17,4,false),indirect(I$1),2,false)*D2497+vlookup(VLOOKUP(A2497,'Meal Plan Combinations'!A$5:E$17,5,false),indirect(I$1),2,false)*E2497</f>
        <v>3126.477</v>
      </c>
      <c r="G2497" s="173">
        <f>abs(Generate!H$5-F2497)</f>
        <v>56.477</v>
      </c>
    </row>
    <row r="2498">
      <c r="A2498" s="71" t="s">
        <v>64</v>
      </c>
      <c r="B2498" s="71">
        <v>3.0</v>
      </c>
      <c r="C2498" s="71">
        <v>2.0</v>
      </c>
      <c r="D2498" s="71">
        <v>1.5</v>
      </c>
      <c r="E2498" s="71">
        <v>0.5</v>
      </c>
      <c r="F2498" s="172">
        <f>vlookup(VLOOKUP(A2498,'Meal Plan Combinations'!A$5:E$17,2,false),indirect(I$1),2,false)*B2498+vlookup(VLOOKUP(A2498,'Meal Plan Combinations'!A$5:E$17,3,false),indirect(I$1),2,false)*C2498+vlookup(VLOOKUP(A2498,'Meal Plan Combinations'!A$5:E$17,4,false),indirect(I$1),2,false)*D2498+vlookup(VLOOKUP(A2498,'Meal Plan Combinations'!A$5:E$17,5,false),indirect(I$1),2,false)*E2498</f>
        <v>2680.422</v>
      </c>
      <c r="G2498" s="173">
        <f>abs(Generate!H$5-F2498)</f>
        <v>389.578</v>
      </c>
    </row>
    <row r="2499">
      <c r="A2499" s="71" t="s">
        <v>64</v>
      </c>
      <c r="B2499" s="71">
        <v>3.0</v>
      </c>
      <c r="C2499" s="71">
        <v>2.0</v>
      </c>
      <c r="D2499" s="71">
        <v>1.5</v>
      </c>
      <c r="E2499" s="71">
        <v>1.0</v>
      </c>
      <c r="F2499" s="172">
        <f>vlookup(VLOOKUP(A2499,'Meal Plan Combinations'!A$5:E$17,2,false),indirect(I$1),2,false)*B2499+vlookup(VLOOKUP(A2499,'Meal Plan Combinations'!A$5:E$17,3,false),indirect(I$1),2,false)*C2499+vlookup(VLOOKUP(A2499,'Meal Plan Combinations'!A$5:E$17,4,false),indirect(I$1),2,false)*D2499+vlookup(VLOOKUP(A2499,'Meal Plan Combinations'!A$5:E$17,5,false),indirect(I$1),2,false)*E2499</f>
        <v>2814.202</v>
      </c>
      <c r="G2499" s="173">
        <f>abs(Generate!H$5-F2499)</f>
        <v>255.798</v>
      </c>
    </row>
    <row r="2500">
      <c r="A2500" s="71" t="s">
        <v>64</v>
      </c>
      <c r="B2500" s="71">
        <v>3.0</v>
      </c>
      <c r="C2500" s="71">
        <v>2.0</v>
      </c>
      <c r="D2500" s="71">
        <v>1.5</v>
      </c>
      <c r="E2500" s="71">
        <v>1.5</v>
      </c>
      <c r="F2500" s="172">
        <f>vlookup(VLOOKUP(A2500,'Meal Plan Combinations'!A$5:E$17,2,false),indirect(I$1),2,false)*B2500+vlookup(VLOOKUP(A2500,'Meal Plan Combinations'!A$5:E$17,3,false),indirect(I$1),2,false)*C2500+vlookup(VLOOKUP(A2500,'Meal Plan Combinations'!A$5:E$17,4,false),indirect(I$1),2,false)*D2500+vlookup(VLOOKUP(A2500,'Meal Plan Combinations'!A$5:E$17,5,false),indirect(I$1),2,false)*E2500</f>
        <v>2947.982</v>
      </c>
      <c r="G2500" s="173">
        <f>abs(Generate!H$5-F2500)</f>
        <v>122.018</v>
      </c>
    </row>
    <row r="2501">
      <c r="A2501" s="71" t="s">
        <v>64</v>
      </c>
      <c r="B2501" s="71">
        <v>3.0</v>
      </c>
      <c r="C2501" s="71">
        <v>2.0</v>
      </c>
      <c r="D2501" s="71">
        <v>1.5</v>
      </c>
      <c r="E2501" s="71">
        <v>2.0</v>
      </c>
      <c r="F2501" s="172">
        <f>vlookup(VLOOKUP(A2501,'Meal Plan Combinations'!A$5:E$17,2,false),indirect(I$1),2,false)*B2501+vlookup(VLOOKUP(A2501,'Meal Plan Combinations'!A$5:E$17,3,false),indirect(I$1),2,false)*C2501+vlookup(VLOOKUP(A2501,'Meal Plan Combinations'!A$5:E$17,4,false),indirect(I$1),2,false)*D2501+vlookup(VLOOKUP(A2501,'Meal Plan Combinations'!A$5:E$17,5,false),indirect(I$1),2,false)*E2501</f>
        <v>3081.762</v>
      </c>
      <c r="G2501" s="173">
        <f>abs(Generate!H$5-F2501)</f>
        <v>11.762</v>
      </c>
    </row>
    <row r="2502">
      <c r="A2502" s="71" t="s">
        <v>64</v>
      </c>
      <c r="B2502" s="71">
        <v>3.0</v>
      </c>
      <c r="C2502" s="71">
        <v>2.0</v>
      </c>
      <c r="D2502" s="71">
        <v>1.5</v>
      </c>
      <c r="E2502" s="71">
        <v>2.5</v>
      </c>
      <c r="F2502" s="172">
        <f>vlookup(VLOOKUP(A2502,'Meal Plan Combinations'!A$5:E$17,2,false),indirect(I$1),2,false)*B2502+vlookup(VLOOKUP(A2502,'Meal Plan Combinations'!A$5:E$17,3,false),indirect(I$1),2,false)*C2502+vlookup(VLOOKUP(A2502,'Meal Plan Combinations'!A$5:E$17,4,false),indirect(I$1),2,false)*D2502+vlookup(VLOOKUP(A2502,'Meal Plan Combinations'!A$5:E$17,5,false),indirect(I$1),2,false)*E2502</f>
        <v>3215.542</v>
      </c>
      <c r="G2502" s="173">
        <f>abs(Generate!H$5-F2502)</f>
        <v>145.542</v>
      </c>
    </row>
    <row r="2503">
      <c r="A2503" s="71" t="s">
        <v>64</v>
      </c>
      <c r="B2503" s="71">
        <v>3.0</v>
      </c>
      <c r="C2503" s="71">
        <v>2.0</v>
      </c>
      <c r="D2503" s="71">
        <v>1.5</v>
      </c>
      <c r="E2503" s="71">
        <v>3.0</v>
      </c>
      <c r="F2503" s="172">
        <f>vlookup(VLOOKUP(A2503,'Meal Plan Combinations'!A$5:E$17,2,false),indirect(I$1),2,false)*B2503+vlookup(VLOOKUP(A2503,'Meal Plan Combinations'!A$5:E$17,3,false),indirect(I$1),2,false)*C2503+vlookup(VLOOKUP(A2503,'Meal Plan Combinations'!A$5:E$17,4,false),indirect(I$1),2,false)*D2503+vlookup(VLOOKUP(A2503,'Meal Plan Combinations'!A$5:E$17,5,false),indirect(I$1),2,false)*E2503</f>
        <v>3349.322</v>
      </c>
      <c r="G2503" s="173">
        <f>abs(Generate!H$5-F2503)</f>
        <v>279.322</v>
      </c>
    </row>
    <row r="2504">
      <c r="A2504" s="71" t="s">
        <v>64</v>
      </c>
      <c r="B2504" s="71">
        <v>3.0</v>
      </c>
      <c r="C2504" s="71">
        <v>2.0</v>
      </c>
      <c r="D2504" s="71">
        <v>2.0</v>
      </c>
      <c r="E2504" s="71">
        <v>0.5</v>
      </c>
      <c r="F2504" s="172">
        <f>vlookup(VLOOKUP(A2504,'Meal Plan Combinations'!A$5:E$17,2,false),indirect(I$1),2,false)*B2504+vlookup(VLOOKUP(A2504,'Meal Plan Combinations'!A$5:E$17,3,false),indirect(I$1),2,false)*C2504+vlookup(VLOOKUP(A2504,'Meal Plan Combinations'!A$5:E$17,4,false),indirect(I$1),2,false)*D2504+vlookup(VLOOKUP(A2504,'Meal Plan Combinations'!A$5:E$17,5,false),indirect(I$1),2,false)*E2504</f>
        <v>2903.267</v>
      </c>
      <c r="G2504" s="173">
        <f>abs(Generate!H$5-F2504)</f>
        <v>166.733</v>
      </c>
    </row>
    <row r="2505">
      <c r="A2505" s="71" t="s">
        <v>64</v>
      </c>
      <c r="B2505" s="71">
        <v>3.0</v>
      </c>
      <c r="C2505" s="71">
        <v>2.0</v>
      </c>
      <c r="D2505" s="71">
        <v>2.0</v>
      </c>
      <c r="E2505" s="71">
        <v>1.0</v>
      </c>
      <c r="F2505" s="172">
        <f>vlookup(VLOOKUP(A2505,'Meal Plan Combinations'!A$5:E$17,2,false),indirect(I$1),2,false)*B2505+vlookup(VLOOKUP(A2505,'Meal Plan Combinations'!A$5:E$17,3,false),indirect(I$1),2,false)*C2505+vlookup(VLOOKUP(A2505,'Meal Plan Combinations'!A$5:E$17,4,false),indirect(I$1),2,false)*D2505+vlookup(VLOOKUP(A2505,'Meal Plan Combinations'!A$5:E$17,5,false),indirect(I$1),2,false)*E2505</f>
        <v>3037.047</v>
      </c>
      <c r="G2505" s="173">
        <f>abs(Generate!H$5-F2505)</f>
        <v>32.953</v>
      </c>
    </row>
    <row r="2506">
      <c r="A2506" s="71" t="s">
        <v>64</v>
      </c>
      <c r="B2506" s="71">
        <v>3.0</v>
      </c>
      <c r="C2506" s="71">
        <v>2.0</v>
      </c>
      <c r="D2506" s="71">
        <v>2.0</v>
      </c>
      <c r="E2506" s="71">
        <v>1.5</v>
      </c>
      <c r="F2506" s="172">
        <f>vlookup(VLOOKUP(A2506,'Meal Plan Combinations'!A$5:E$17,2,false),indirect(I$1),2,false)*B2506+vlookup(VLOOKUP(A2506,'Meal Plan Combinations'!A$5:E$17,3,false),indirect(I$1),2,false)*C2506+vlookup(VLOOKUP(A2506,'Meal Plan Combinations'!A$5:E$17,4,false),indirect(I$1),2,false)*D2506+vlookup(VLOOKUP(A2506,'Meal Plan Combinations'!A$5:E$17,5,false),indirect(I$1),2,false)*E2506</f>
        <v>3170.827</v>
      </c>
      <c r="G2506" s="173">
        <f>abs(Generate!H$5-F2506)</f>
        <v>100.827</v>
      </c>
    </row>
    <row r="2507">
      <c r="A2507" s="71" t="s">
        <v>64</v>
      </c>
      <c r="B2507" s="71">
        <v>3.0</v>
      </c>
      <c r="C2507" s="71">
        <v>2.0</v>
      </c>
      <c r="D2507" s="71">
        <v>2.0</v>
      </c>
      <c r="E2507" s="71">
        <v>2.0</v>
      </c>
      <c r="F2507" s="172">
        <f>vlookup(VLOOKUP(A2507,'Meal Plan Combinations'!A$5:E$17,2,false),indirect(I$1),2,false)*B2507+vlookup(VLOOKUP(A2507,'Meal Plan Combinations'!A$5:E$17,3,false),indirect(I$1),2,false)*C2507+vlookup(VLOOKUP(A2507,'Meal Plan Combinations'!A$5:E$17,4,false),indirect(I$1),2,false)*D2507+vlookup(VLOOKUP(A2507,'Meal Plan Combinations'!A$5:E$17,5,false),indirect(I$1),2,false)*E2507</f>
        <v>3304.607</v>
      </c>
      <c r="G2507" s="173">
        <f>abs(Generate!H$5-F2507)</f>
        <v>234.607</v>
      </c>
    </row>
    <row r="2508">
      <c r="A2508" s="71" t="s">
        <v>64</v>
      </c>
      <c r="B2508" s="71">
        <v>3.0</v>
      </c>
      <c r="C2508" s="71">
        <v>2.0</v>
      </c>
      <c r="D2508" s="71">
        <v>2.0</v>
      </c>
      <c r="E2508" s="71">
        <v>2.5</v>
      </c>
      <c r="F2508" s="172">
        <f>vlookup(VLOOKUP(A2508,'Meal Plan Combinations'!A$5:E$17,2,false),indirect(I$1),2,false)*B2508+vlookup(VLOOKUP(A2508,'Meal Plan Combinations'!A$5:E$17,3,false),indirect(I$1),2,false)*C2508+vlookup(VLOOKUP(A2508,'Meal Plan Combinations'!A$5:E$17,4,false),indirect(I$1),2,false)*D2508+vlookup(VLOOKUP(A2508,'Meal Plan Combinations'!A$5:E$17,5,false),indirect(I$1),2,false)*E2508</f>
        <v>3438.387</v>
      </c>
      <c r="G2508" s="173">
        <f>abs(Generate!H$5-F2508)</f>
        <v>368.387</v>
      </c>
    </row>
    <row r="2509">
      <c r="A2509" s="71" t="s">
        <v>64</v>
      </c>
      <c r="B2509" s="71">
        <v>3.0</v>
      </c>
      <c r="C2509" s="71">
        <v>2.0</v>
      </c>
      <c r="D2509" s="71">
        <v>2.0</v>
      </c>
      <c r="E2509" s="71">
        <v>3.0</v>
      </c>
      <c r="F2509" s="172">
        <f>vlookup(VLOOKUP(A2509,'Meal Plan Combinations'!A$5:E$17,2,false),indirect(I$1),2,false)*B2509+vlookup(VLOOKUP(A2509,'Meal Plan Combinations'!A$5:E$17,3,false),indirect(I$1),2,false)*C2509+vlookup(VLOOKUP(A2509,'Meal Plan Combinations'!A$5:E$17,4,false),indirect(I$1),2,false)*D2509+vlookup(VLOOKUP(A2509,'Meal Plan Combinations'!A$5:E$17,5,false),indirect(I$1),2,false)*E2509</f>
        <v>3572.167</v>
      </c>
      <c r="G2509" s="173">
        <f>abs(Generate!H$5-F2509)</f>
        <v>502.167</v>
      </c>
    </row>
    <row r="2510">
      <c r="A2510" s="71" t="s">
        <v>64</v>
      </c>
      <c r="B2510" s="71">
        <v>3.0</v>
      </c>
      <c r="C2510" s="71">
        <v>2.0</v>
      </c>
      <c r="D2510" s="71">
        <v>2.5</v>
      </c>
      <c r="E2510" s="71">
        <v>0.5</v>
      </c>
      <c r="F2510" s="172">
        <f>vlookup(VLOOKUP(A2510,'Meal Plan Combinations'!A$5:E$17,2,false),indirect(I$1),2,false)*B2510+vlookup(VLOOKUP(A2510,'Meal Plan Combinations'!A$5:E$17,3,false),indirect(I$1),2,false)*C2510+vlookup(VLOOKUP(A2510,'Meal Plan Combinations'!A$5:E$17,4,false),indirect(I$1),2,false)*D2510+vlookup(VLOOKUP(A2510,'Meal Plan Combinations'!A$5:E$17,5,false),indirect(I$1),2,false)*E2510</f>
        <v>3126.112</v>
      </c>
      <c r="G2510" s="173">
        <f>abs(Generate!H$5-F2510)</f>
        <v>56.112</v>
      </c>
    </row>
    <row r="2511">
      <c r="A2511" s="71" t="s">
        <v>64</v>
      </c>
      <c r="B2511" s="71">
        <v>3.0</v>
      </c>
      <c r="C2511" s="71">
        <v>2.0</v>
      </c>
      <c r="D2511" s="71">
        <v>2.5</v>
      </c>
      <c r="E2511" s="71">
        <v>1.0</v>
      </c>
      <c r="F2511" s="172">
        <f>vlookup(VLOOKUP(A2511,'Meal Plan Combinations'!A$5:E$17,2,false),indirect(I$1),2,false)*B2511+vlookup(VLOOKUP(A2511,'Meal Plan Combinations'!A$5:E$17,3,false),indirect(I$1),2,false)*C2511+vlookup(VLOOKUP(A2511,'Meal Plan Combinations'!A$5:E$17,4,false),indirect(I$1),2,false)*D2511+vlookup(VLOOKUP(A2511,'Meal Plan Combinations'!A$5:E$17,5,false),indirect(I$1),2,false)*E2511</f>
        <v>3259.892</v>
      </c>
      <c r="G2511" s="173">
        <f>abs(Generate!H$5-F2511)</f>
        <v>189.892</v>
      </c>
    </row>
    <row r="2512">
      <c r="A2512" s="71" t="s">
        <v>64</v>
      </c>
      <c r="B2512" s="71">
        <v>3.0</v>
      </c>
      <c r="C2512" s="71">
        <v>2.0</v>
      </c>
      <c r="D2512" s="71">
        <v>2.5</v>
      </c>
      <c r="E2512" s="71">
        <v>1.5</v>
      </c>
      <c r="F2512" s="172">
        <f>vlookup(VLOOKUP(A2512,'Meal Plan Combinations'!A$5:E$17,2,false),indirect(I$1),2,false)*B2512+vlookup(VLOOKUP(A2512,'Meal Plan Combinations'!A$5:E$17,3,false),indirect(I$1),2,false)*C2512+vlookup(VLOOKUP(A2512,'Meal Plan Combinations'!A$5:E$17,4,false),indirect(I$1),2,false)*D2512+vlookup(VLOOKUP(A2512,'Meal Plan Combinations'!A$5:E$17,5,false),indirect(I$1),2,false)*E2512</f>
        <v>3393.672</v>
      </c>
      <c r="G2512" s="173">
        <f>abs(Generate!H$5-F2512)</f>
        <v>323.672</v>
      </c>
    </row>
    <row r="2513">
      <c r="A2513" s="71" t="s">
        <v>64</v>
      </c>
      <c r="B2513" s="71">
        <v>3.0</v>
      </c>
      <c r="C2513" s="71">
        <v>2.0</v>
      </c>
      <c r="D2513" s="71">
        <v>2.5</v>
      </c>
      <c r="E2513" s="71">
        <v>2.0</v>
      </c>
      <c r="F2513" s="172">
        <f>vlookup(VLOOKUP(A2513,'Meal Plan Combinations'!A$5:E$17,2,false),indirect(I$1),2,false)*B2513+vlookup(VLOOKUP(A2513,'Meal Plan Combinations'!A$5:E$17,3,false),indirect(I$1),2,false)*C2513+vlookup(VLOOKUP(A2513,'Meal Plan Combinations'!A$5:E$17,4,false),indirect(I$1),2,false)*D2513+vlookup(VLOOKUP(A2513,'Meal Plan Combinations'!A$5:E$17,5,false),indirect(I$1),2,false)*E2513</f>
        <v>3527.452</v>
      </c>
      <c r="G2513" s="173">
        <f>abs(Generate!H$5-F2513)</f>
        <v>457.452</v>
      </c>
    </row>
    <row r="2514">
      <c r="A2514" s="71" t="s">
        <v>64</v>
      </c>
      <c r="B2514" s="71">
        <v>3.0</v>
      </c>
      <c r="C2514" s="71">
        <v>2.0</v>
      </c>
      <c r="D2514" s="71">
        <v>2.5</v>
      </c>
      <c r="E2514" s="71">
        <v>2.5</v>
      </c>
      <c r="F2514" s="172">
        <f>vlookup(VLOOKUP(A2514,'Meal Plan Combinations'!A$5:E$17,2,false),indirect(I$1),2,false)*B2514+vlookup(VLOOKUP(A2514,'Meal Plan Combinations'!A$5:E$17,3,false),indirect(I$1),2,false)*C2514+vlookup(VLOOKUP(A2514,'Meal Plan Combinations'!A$5:E$17,4,false),indirect(I$1),2,false)*D2514+vlookup(VLOOKUP(A2514,'Meal Plan Combinations'!A$5:E$17,5,false),indirect(I$1),2,false)*E2514</f>
        <v>3661.232</v>
      </c>
      <c r="G2514" s="173">
        <f>abs(Generate!H$5-F2514)</f>
        <v>591.232</v>
      </c>
    </row>
    <row r="2515">
      <c r="A2515" s="71" t="s">
        <v>64</v>
      </c>
      <c r="B2515" s="71">
        <v>3.0</v>
      </c>
      <c r="C2515" s="71">
        <v>2.0</v>
      </c>
      <c r="D2515" s="71">
        <v>2.5</v>
      </c>
      <c r="E2515" s="71">
        <v>3.0</v>
      </c>
      <c r="F2515" s="172">
        <f>vlookup(VLOOKUP(A2515,'Meal Plan Combinations'!A$5:E$17,2,false),indirect(I$1),2,false)*B2515+vlookup(VLOOKUP(A2515,'Meal Plan Combinations'!A$5:E$17,3,false),indirect(I$1),2,false)*C2515+vlookup(VLOOKUP(A2515,'Meal Plan Combinations'!A$5:E$17,4,false),indirect(I$1),2,false)*D2515+vlookup(VLOOKUP(A2515,'Meal Plan Combinations'!A$5:E$17,5,false),indirect(I$1),2,false)*E2515</f>
        <v>3795.012</v>
      </c>
      <c r="G2515" s="173">
        <f>abs(Generate!H$5-F2515)</f>
        <v>725.012</v>
      </c>
    </row>
    <row r="2516">
      <c r="A2516" s="71" t="s">
        <v>64</v>
      </c>
      <c r="B2516" s="71">
        <v>3.0</v>
      </c>
      <c r="C2516" s="71">
        <v>2.0</v>
      </c>
      <c r="D2516" s="71">
        <v>3.0</v>
      </c>
      <c r="E2516" s="71">
        <v>0.5</v>
      </c>
      <c r="F2516" s="172">
        <f>vlookup(VLOOKUP(A2516,'Meal Plan Combinations'!A$5:E$17,2,false),indirect(I$1),2,false)*B2516+vlookup(VLOOKUP(A2516,'Meal Plan Combinations'!A$5:E$17,3,false),indirect(I$1),2,false)*C2516+vlookup(VLOOKUP(A2516,'Meal Plan Combinations'!A$5:E$17,4,false),indirect(I$1),2,false)*D2516+vlookup(VLOOKUP(A2516,'Meal Plan Combinations'!A$5:E$17,5,false),indirect(I$1),2,false)*E2516</f>
        <v>3348.957</v>
      </c>
      <c r="G2516" s="173">
        <f>abs(Generate!H$5-F2516)</f>
        <v>278.957</v>
      </c>
    </row>
    <row r="2517">
      <c r="A2517" s="71" t="s">
        <v>64</v>
      </c>
      <c r="B2517" s="71">
        <v>3.0</v>
      </c>
      <c r="C2517" s="71">
        <v>2.0</v>
      </c>
      <c r="D2517" s="71">
        <v>3.0</v>
      </c>
      <c r="E2517" s="71">
        <v>1.0</v>
      </c>
      <c r="F2517" s="172">
        <f>vlookup(VLOOKUP(A2517,'Meal Plan Combinations'!A$5:E$17,2,false),indirect(I$1),2,false)*B2517+vlookup(VLOOKUP(A2517,'Meal Plan Combinations'!A$5:E$17,3,false),indirect(I$1),2,false)*C2517+vlookup(VLOOKUP(A2517,'Meal Plan Combinations'!A$5:E$17,4,false),indirect(I$1),2,false)*D2517+vlookup(VLOOKUP(A2517,'Meal Plan Combinations'!A$5:E$17,5,false),indirect(I$1),2,false)*E2517</f>
        <v>3482.737</v>
      </c>
      <c r="G2517" s="173">
        <f>abs(Generate!H$5-F2517)</f>
        <v>412.737</v>
      </c>
    </row>
    <row r="2518">
      <c r="A2518" s="71" t="s">
        <v>64</v>
      </c>
      <c r="B2518" s="71">
        <v>3.0</v>
      </c>
      <c r="C2518" s="71">
        <v>2.0</v>
      </c>
      <c r="D2518" s="71">
        <v>3.0</v>
      </c>
      <c r="E2518" s="71">
        <v>1.5</v>
      </c>
      <c r="F2518" s="172">
        <f>vlookup(VLOOKUP(A2518,'Meal Plan Combinations'!A$5:E$17,2,false),indirect(I$1),2,false)*B2518+vlookup(VLOOKUP(A2518,'Meal Plan Combinations'!A$5:E$17,3,false),indirect(I$1),2,false)*C2518+vlookup(VLOOKUP(A2518,'Meal Plan Combinations'!A$5:E$17,4,false),indirect(I$1),2,false)*D2518+vlookup(VLOOKUP(A2518,'Meal Plan Combinations'!A$5:E$17,5,false),indirect(I$1),2,false)*E2518</f>
        <v>3616.517</v>
      </c>
      <c r="G2518" s="173">
        <f>abs(Generate!H$5-F2518)</f>
        <v>546.517</v>
      </c>
    </row>
    <row r="2519">
      <c r="A2519" s="71" t="s">
        <v>64</v>
      </c>
      <c r="B2519" s="71">
        <v>3.0</v>
      </c>
      <c r="C2519" s="71">
        <v>2.0</v>
      </c>
      <c r="D2519" s="71">
        <v>3.0</v>
      </c>
      <c r="E2519" s="71">
        <v>2.0</v>
      </c>
      <c r="F2519" s="172">
        <f>vlookup(VLOOKUP(A2519,'Meal Plan Combinations'!A$5:E$17,2,false),indirect(I$1),2,false)*B2519+vlookup(VLOOKUP(A2519,'Meal Plan Combinations'!A$5:E$17,3,false),indirect(I$1),2,false)*C2519+vlookup(VLOOKUP(A2519,'Meal Plan Combinations'!A$5:E$17,4,false),indirect(I$1),2,false)*D2519+vlookup(VLOOKUP(A2519,'Meal Plan Combinations'!A$5:E$17,5,false),indirect(I$1),2,false)*E2519</f>
        <v>3750.297</v>
      </c>
      <c r="G2519" s="173">
        <f>abs(Generate!H$5-F2519)</f>
        <v>680.297</v>
      </c>
    </row>
    <row r="2520">
      <c r="A2520" s="71" t="s">
        <v>64</v>
      </c>
      <c r="B2520" s="71">
        <v>3.0</v>
      </c>
      <c r="C2520" s="71">
        <v>2.0</v>
      </c>
      <c r="D2520" s="71">
        <v>3.0</v>
      </c>
      <c r="E2520" s="71">
        <v>2.5</v>
      </c>
      <c r="F2520" s="172">
        <f>vlookup(VLOOKUP(A2520,'Meal Plan Combinations'!A$5:E$17,2,false),indirect(I$1),2,false)*B2520+vlookup(VLOOKUP(A2520,'Meal Plan Combinations'!A$5:E$17,3,false),indirect(I$1),2,false)*C2520+vlookup(VLOOKUP(A2520,'Meal Plan Combinations'!A$5:E$17,4,false),indirect(I$1),2,false)*D2520+vlookup(VLOOKUP(A2520,'Meal Plan Combinations'!A$5:E$17,5,false),indirect(I$1),2,false)*E2520</f>
        <v>3884.077</v>
      </c>
      <c r="G2520" s="173">
        <f>abs(Generate!H$5-F2520)</f>
        <v>814.077</v>
      </c>
    </row>
    <row r="2521">
      <c r="A2521" s="71" t="s">
        <v>64</v>
      </c>
      <c r="B2521" s="71">
        <v>3.0</v>
      </c>
      <c r="C2521" s="71">
        <v>2.0</v>
      </c>
      <c r="D2521" s="71">
        <v>3.0</v>
      </c>
      <c r="E2521" s="71">
        <v>3.0</v>
      </c>
      <c r="F2521" s="172">
        <f>vlookup(VLOOKUP(A2521,'Meal Plan Combinations'!A$5:E$17,2,false),indirect(I$1),2,false)*B2521+vlookup(VLOOKUP(A2521,'Meal Plan Combinations'!A$5:E$17,3,false),indirect(I$1),2,false)*C2521+vlookup(VLOOKUP(A2521,'Meal Plan Combinations'!A$5:E$17,4,false),indirect(I$1),2,false)*D2521+vlookup(VLOOKUP(A2521,'Meal Plan Combinations'!A$5:E$17,5,false),indirect(I$1),2,false)*E2521</f>
        <v>4017.857</v>
      </c>
      <c r="G2521" s="173">
        <f>abs(Generate!H$5-F2521)</f>
        <v>947.857</v>
      </c>
    </row>
    <row r="2522">
      <c r="A2522" s="71" t="s">
        <v>64</v>
      </c>
      <c r="B2522" s="71">
        <v>3.0</v>
      </c>
      <c r="C2522" s="71">
        <v>2.5</v>
      </c>
      <c r="D2522" s="71">
        <v>0.5</v>
      </c>
      <c r="E2522" s="71">
        <v>0.5</v>
      </c>
      <c r="F2522" s="172">
        <f>vlookup(VLOOKUP(A2522,'Meal Plan Combinations'!A$5:E$17,2,false),indirect(I$1),2,false)*B2522+vlookup(VLOOKUP(A2522,'Meal Plan Combinations'!A$5:E$17,3,false),indirect(I$1),2,false)*C2522+vlookup(VLOOKUP(A2522,'Meal Plan Combinations'!A$5:E$17,4,false),indirect(I$1),2,false)*D2522+vlookup(VLOOKUP(A2522,'Meal Plan Combinations'!A$5:E$17,5,false),indirect(I$1),2,false)*E2522</f>
        <v>2487.337</v>
      </c>
      <c r="G2522" s="173">
        <f>abs(Generate!H$5-F2522)</f>
        <v>582.663</v>
      </c>
    </row>
    <row r="2523">
      <c r="A2523" s="71" t="s">
        <v>64</v>
      </c>
      <c r="B2523" s="71">
        <v>3.0</v>
      </c>
      <c r="C2523" s="71">
        <v>2.5</v>
      </c>
      <c r="D2523" s="71">
        <v>0.5</v>
      </c>
      <c r="E2523" s="71">
        <v>1.0</v>
      </c>
      <c r="F2523" s="172">
        <f>vlookup(VLOOKUP(A2523,'Meal Plan Combinations'!A$5:E$17,2,false),indirect(I$1),2,false)*B2523+vlookup(VLOOKUP(A2523,'Meal Plan Combinations'!A$5:E$17,3,false),indirect(I$1),2,false)*C2523+vlookup(VLOOKUP(A2523,'Meal Plan Combinations'!A$5:E$17,4,false),indirect(I$1),2,false)*D2523+vlookup(VLOOKUP(A2523,'Meal Plan Combinations'!A$5:E$17,5,false),indirect(I$1),2,false)*E2523</f>
        <v>2621.117</v>
      </c>
      <c r="G2523" s="173">
        <f>abs(Generate!H$5-F2523)</f>
        <v>448.883</v>
      </c>
    </row>
    <row r="2524">
      <c r="A2524" s="71" t="s">
        <v>64</v>
      </c>
      <c r="B2524" s="71">
        <v>3.0</v>
      </c>
      <c r="C2524" s="71">
        <v>2.5</v>
      </c>
      <c r="D2524" s="71">
        <v>0.5</v>
      </c>
      <c r="E2524" s="71">
        <v>1.5</v>
      </c>
      <c r="F2524" s="172">
        <f>vlookup(VLOOKUP(A2524,'Meal Plan Combinations'!A$5:E$17,2,false),indirect(I$1),2,false)*B2524+vlookup(VLOOKUP(A2524,'Meal Plan Combinations'!A$5:E$17,3,false),indirect(I$1),2,false)*C2524+vlookup(VLOOKUP(A2524,'Meal Plan Combinations'!A$5:E$17,4,false),indirect(I$1),2,false)*D2524+vlookup(VLOOKUP(A2524,'Meal Plan Combinations'!A$5:E$17,5,false),indirect(I$1),2,false)*E2524</f>
        <v>2754.897</v>
      </c>
      <c r="G2524" s="173">
        <f>abs(Generate!H$5-F2524)</f>
        <v>315.103</v>
      </c>
    </row>
    <row r="2525">
      <c r="A2525" s="71" t="s">
        <v>64</v>
      </c>
      <c r="B2525" s="71">
        <v>3.0</v>
      </c>
      <c r="C2525" s="71">
        <v>2.5</v>
      </c>
      <c r="D2525" s="71">
        <v>0.5</v>
      </c>
      <c r="E2525" s="71">
        <v>2.0</v>
      </c>
      <c r="F2525" s="172">
        <f>vlookup(VLOOKUP(A2525,'Meal Plan Combinations'!A$5:E$17,2,false),indirect(I$1),2,false)*B2525+vlookup(VLOOKUP(A2525,'Meal Plan Combinations'!A$5:E$17,3,false),indirect(I$1),2,false)*C2525+vlookup(VLOOKUP(A2525,'Meal Plan Combinations'!A$5:E$17,4,false),indirect(I$1),2,false)*D2525+vlookup(VLOOKUP(A2525,'Meal Plan Combinations'!A$5:E$17,5,false),indirect(I$1),2,false)*E2525</f>
        <v>2888.677</v>
      </c>
      <c r="G2525" s="173">
        <f>abs(Generate!H$5-F2525)</f>
        <v>181.323</v>
      </c>
    </row>
    <row r="2526">
      <c r="A2526" s="71" t="s">
        <v>64</v>
      </c>
      <c r="B2526" s="71">
        <v>3.0</v>
      </c>
      <c r="C2526" s="71">
        <v>2.5</v>
      </c>
      <c r="D2526" s="71">
        <v>0.5</v>
      </c>
      <c r="E2526" s="71">
        <v>2.5</v>
      </c>
      <c r="F2526" s="172">
        <f>vlookup(VLOOKUP(A2526,'Meal Plan Combinations'!A$5:E$17,2,false),indirect(I$1),2,false)*B2526+vlookup(VLOOKUP(A2526,'Meal Plan Combinations'!A$5:E$17,3,false),indirect(I$1),2,false)*C2526+vlookup(VLOOKUP(A2526,'Meal Plan Combinations'!A$5:E$17,4,false),indirect(I$1),2,false)*D2526+vlookup(VLOOKUP(A2526,'Meal Plan Combinations'!A$5:E$17,5,false),indirect(I$1),2,false)*E2526</f>
        <v>3022.457</v>
      </c>
      <c r="G2526" s="173">
        <f>abs(Generate!H$5-F2526)</f>
        <v>47.543</v>
      </c>
    </row>
    <row r="2527">
      <c r="A2527" s="71" t="s">
        <v>64</v>
      </c>
      <c r="B2527" s="71">
        <v>3.0</v>
      </c>
      <c r="C2527" s="71">
        <v>2.5</v>
      </c>
      <c r="D2527" s="71">
        <v>0.5</v>
      </c>
      <c r="E2527" s="71">
        <v>3.0</v>
      </c>
      <c r="F2527" s="172">
        <f>vlookup(VLOOKUP(A2527,'Meal Plan Combinations'!A$5:E$17,2,false),indirect(I$1),2,false)*B2527+vlookup(VLOOKUP(A2527,'Meal Plan Combinations'!A$5:E$17,3,false),indirect(I$1),2,false)*C2527+vlookup(VLOOKUP(A2527,'Meal Plan Combinations'!A$5:E$17,4,false),indirect(I$1),2,false)*D2527+vlookup(VLOOKUP(A2527,'Meal Plan Combinations'!A$5:E$17,5,false),indirect(I$1),2,false)*E2527</f>
        <v>3156.237</v>
      </c>
      <c r="G2527" s="173">
        <f>abs(Generate!H$5-F2527)</f>
        <v>86.237</v>
      </c>
    </row>
    <row r="2528">
      <c r="A2528" s="71" t="s">
        <v>64</v>
      </c>
      <c r="B2528" s="71">
        <v>3.0</v>
      </c>
      <c r="C2528" s="71">
        <v>2.5</v>
      </c>
      <c r="D2528" s="71">
        <v>1.0</v>
      </c>
      <c r="E2528" s="71">
        <v>0.5</v>
      </c>
      <c r="F2528" s="172">
        <f>vlookup(VLOOKUP(A2528,'Meal Plan Combinations'!A$5:E$17,2,false),indirect(I$1),2,false)*B2528+vlookup(VLOOKUP(A2528,'Meal Plan Combinations'!A$5:E$17,3,false),indirect(I$1),2,false)*C2528+vlookup(VLOOKUP(A2528,'Meal Plan Combinations'!A$5:E$17,4,false),indirect(I$1),2,false)*D2528+vlookup(VLOOKUP(A2528,'Meal Plan Combinations'!A$5:E$17,5,false),indirect(I$1),2,false)*E2528</f>
        <v>2710.182</v>
      </c>
      <c r="G2528" s="173">
        <f>abs(Generate!H$5-F2528)</f>
        <v>359.818</v>
      </c>
    </row>
    <row r="2529">
      <c r="A2529" s="71" t="s">
        <v>64</v>
      </c>
      <c r="B2529" s="71">
        <v>3.0</v>
      </c>
      <c r="C2529" s="71">
        <v>2.5</v>
      </c>
      <c r="D2529" s="71">
        <v>1.0</v>
      </c>
      <c r="E2529" s="71">
        <v>1.0</v>
      </c>
      <c r="F2529" s="172">
        <f>vlookup(VLOOKUP(A2529,'Meal Plan Combinations'!A$5:E$17,2,false),indirect(I$1),2,false)*B2529+vlookup(VLOOKUP(A2529,'Meal Plan Combinations'!A$5:E$17,3,false),indirect(I$1),2,false)*C2529+vlookup(VLOOKUP(A2529,'Meal Plan Combinations'!A$5:E$17,4,false),indirect(I$1),2,false)*D2529+vlookup(VLOOKUP(A2529,'Meal Plan Combinations'!A$5:E$17,5,false),indirect(I$1),2,false)*E2529</f>
        <v>2843.962</v>
      </c>
      <c r="G2529" s="173">
        <f>abs(Generate!H$5-F2529)</f>
        <v>226.038</v>
      </c>
    </row>
    <row r="2530">
      <c r="A2530" s="71" t="s">
        <v>64</v>
      </c>
      <c r="B2530" s="71">
        <v>3.0</v>
      </c>
      <c r="C2530" s="71">
        <v>2.5</v>
      </c>
      <c r="D2530" s="71">
        <v>1.0</v>
      </c>
      <c r="E2530" s="71">
        <v>1.5</v>
      </c>
      <c r="F2530" s="172">
        <f>vlookup(VLOOKUP(A2530,'Meal Plan Combinations'!A$5:E$17,2,false),indirect(I$1),2,false)*B2530+vlookup(VLOOKUP(A2530,'Meal Plan Combinations'!A$5:E$17,3,false),indirect(I$1),2,false)*C2530+vlookup(VLOOKUP(A2530,'Meal Plan Combinations'!A$5:E$17,4,false),indirect(I$1),2,false)*D2530+vlookup(VLOOKUP(A2530,'Meal Plan Combinations'!A$5:E$17,5,false),indirect(I$1),2,false)*E2530</f>
        <v>2977.742</v>
      </c>
      <c r="G2530" s="173">
        <f>abs(Generate!H$5-F2530)</f>
        <v>92.258</v>
      </c>
    </row>
    <row r="2531">
      <c r="A2531" s="71" t="s">
        <v>64</v>
      </c>
      <c r="B2531" s="71">
        <v>3.0</v>
      </c>
      <c r="C2531" s="71">
        <v>2.5</v>
      </c>
      <c r="D2531" s="71">
        <v>1.0</v>
      </c>
      <c r="E2531" s="71">
        <v>2.0</v>
      </c>
      <c r="F2531" s="172">
        <f>vlookup(VLOOKUP(A2531,'Meal Plan Combinations'!A$5:E$17,2,false),indirect(I$1),2,false)*B2531+vlookup(VLOOKUP(A2531,'Meal Plan Combinations'!A$5:E$17,3,false),indirect(I$1),2,false)*C2531+vlookup(VLOOKUP(A2531,'Meal Plan Combinations'!A$5:E$17,4,false),indirect(I$1),2,false)*D2531+vlookup(VLOOKUP(A2531,'Meal Plan Combinations'!A$5:E$17,5,false),indirect(I$1),2,false)*E2531</f>
        <v>3111.522</v>
      </c>
      <c r="G2531" s="173">
        <f>abs(Generate!H$5-F2531)</f>
        <v>41.522</v>
      </c>
    </row>
    <row r="2532">
      <c r="A2532" s="71" t="s">
        <v>64</v>
      </c>
      <c r="B2532" s="71">
        <v>3.0</v>
      </c>
      <c r="C2532" s="71">
        <v>2.5</v>
      </c>
      <c r="D2532" s="71">
        <v>1.0</v>
      </c>
      <c r="E2532" s="71">
        <v>2.5</v>
      </c>
      <c r="F2532" s="172">
        <f>vlookup(VLOOKUP(A2532,'Meal Plan Combinations'!A$5:E$17,2,false),indirect(I$1),2,false)*B2532+vlookup(VLOOKUP(A2532,'Meal Plan Combinations'!A$5:E$17,3,false),indirect(I$1),2,false)*C2532+vlookup(VLOOKUP(A2532,'Meal Plan Combinations'!A$5:E$17,4,false),indirect(I$1),2,false)*D2532+vlookup(VLOOKUP(A2532,'Meal Plan Combinations'!A$5:E$17,5,false),indirect(I$1),2,false)*E2532</f>
        <v>3245.302</v>
      </c>
      <c r="G2532" s="173">
        <f>abs(Generate!H$5-F2532)</f>
        <v>175.302</v>
      </c>
    </row>
    <row r="2533">
      <c r="A2533" s="71" t="s">
        <v>64</v>
      </c>
      <c r="B2533" s="71">
        <v>3.0</v>
      </c>
      <c r="C2533" s="71">
        <v>2.5</v>
      </c>
      <c r="D2533" s="71">
        <v>1.0</v>
      </c>
      <c r="E2533" s="71">
        <v>3.0</v>
      </c>
      <c r="F2533" s="172">
        <f>vlookup(VLOOKUP(A2533,'Meal Plan Combinations'!A$5:E$17,2,false),indirect(I$1),2,false)*B2533+vlookup(VLOOKUP(A2533,'Meal Plan Combinations'!A$5:E$17,3,false),indirect(I$1),2,false)*C2533+vlookup(VLOOKUP(A2533,'Meal Plan Combinations'!A$5:E$17,4,false),indirect(I$1),2,false)*D2533+vlookup(VLOOKUP(A2533,'Meal Plan Combinations'!A$5:E$17,5,false),indirect(I$1),2,false)*E2533</f>
        <v>3379.082</v>
      </c>
      <c r="G2533" s="173">
        <f>abs(Generate!H$5-F2533)</f>
        <v>309.082</v>
      </c>
    </row>
    <row r="2534">
      <c r="A2534" s="71" t="s">
        <v>64</v>
      </c>
      <c r="B2534" s="71">
        <v>3.0</v>
      </c>
      <c r="C2534" s="71">
        <v>2.5</v>
      </c>
      <c r="D2534" s="71">
        <v>1.5</v>
      </c>
      <c r="E2534" s="71">
        <v>0.5</v>
      </c>
      <c r="F2534" s="172">
        <f>vlookup(VLOOKUP(A2534,'Meal Plan Combinations'!A$5:E$17,2,false),indirect(I$1),2,false)*B2534+vlookup(VLOOKUP(A2534,'Meal Plan Combinations'!A$5:E$17,3,false),indirect(I$1),2,false)*C2534+vlookup(VLOOKUP(A2534,'Meal Plan Combinations'!A$5:E$17,4,false),indirect(I$1),2,false)*D2534+vlookup(VLOOKUP(A2534,'Meal Plan Combinations'!A$5:E$17,5,false),indirect(I$1),2,false)*E2534</f>
        <v>2933.027</v>
      </c>
      <c r="G2534" s="173">
        <f>abs(Generate!H$5-F2534)</f>
        <v>136.973</v>
      </c>
    </row>
    <row r="2535">
      <c r="A2535" s="71" t="s">
        <v>64</v>
      </c>
      <c r="B2535" s="71">
        <v>3.0</v>
      </c>
      <c r="C2535" s="71">
        <v>2.5</v>
      </c>
      <c r="D2535" s="71">
        <v>1.5</v>
      </c>
      <c r="E2535" s="71">
        <v>1.0</v>
      </c>
      <c r="F2535" s="172">
        <f>vlookup(VLOOKUP(A2535,'Meal Plan Combinations'!A$5:E$17,2,false),indirect(I$1),2,false)*B2535+vlookup(VLOOKUP(A2535,'Meal Plan Combinations'!A$5:E$17,3,false),indirect(I$1),2,false)*C2535+vlookup(VLOOKUP(A2535,'Meal Plan Combinations'!A$5:E$17,4,false),indirect(I$1),2,false)*D2535+vlookup(VLOOKUP(A2535,'Meal Plan Combinations'!A$5:E$17,5,false),indirect(I$1),2,false)*E2535</f>
        <v>3066.807</v>
      </c>
      <c r="G2535" s="173">
        <f>abs(Generate!H$5-F2535)</f>
        <v>3.193</v>
      </c>
    </row>
    <row r="2536">
      <c r="A2536" s="71" t="s">
        <v>64</v>
      </c>
      <c r="B2536" s="71">
        <v>3.0</v>
      </c>
      <c r="C2536" s="71">
        <v>2.5</v>
      </c>
      <c r="D2536" s="71">
        <v>1.5</v>
      </c>
      <c r="E2536" s="71">
        <v>1.5</v>
      </c>
      <c r="F2536" s="172">
        <f>vlookup(VLOOKUP(A2536,'Meal Plan Combinations'!A$5:E$17,2,false),indirect(I$1),2,false)*B2536+vlookup(VLOOKUP(A2536,'Meal Plan Combinations'!A$5:E$17,3,false),indirect(I$1),2,false)*C2536+vlookup(VLOOKUP(A2536,'Meal Plan Combinations'!A$5:E$17,4,false),indirect(I$1),2,false)*D2536+vlookup(VLOOKUP(A2536,'Meal Plan Combinations'!A$5:E$17,5,false),indirect(I$1),2,false)*E2536</f>
        <v>3200.587</v>
      </c>
      <c r="G2536" s="173">
        <f>abs(Generate!H$5-F2536)</f>
        <v>130.587</v>
      </c>
    </row>
    <row r="2537">
      <c r="A2537" s="71" t="s">
        <v>64</v>
      </c>
      <c r="B2537" s="71">
        <v>3.0</v>
      </c>
      <c r="C2537" s="71">
        <v>2.5</v>
      </c>
      <c r="D2537" s="71">
        <v>1.5</v>
      </c>
      <c r="E2537" s="71">
        <v>2.0</v>
      </c>
      <c r="F2537" s="172">
        <f>vlookup(VLOOKUP(A2537,'Meal Plan Combinations'!A$5:E$17,2,false),indirect(I$1),2,false)*B2537+vlookup(VLOOKUP(A2537,'Meal Plan Combinations'!A$5:E$17,3,false),indirect(I$1),2,false)*C2537+vlookup(VLOOKUP(A2537,'Meal Plan Combinations'!A$5:E$17,4,false),indirect(I$1),2,false)*D2537+vlookup(VLOOKUP(A2537,'Meal Plan Combinations'!A$5:E$17,5,false),indirect(I$1),2,false)*E2537</f>
        <v>3334.367</v>
      </c>
      <c r="G2537" s="173">
        <f>abs(Generate!H$5-F2537)</f>
        <v>264.367</v>
      </c>
    </row>
    <row r="2538">
      <c r="A2538" s="71" t="s">
        <v>64</v>
      </c>
      <c r="B2538" s="71">
        <v>3.0</v>
      </c>
      <c r="C2538" s="71">
        <v>2.5</v>
      </c>
      <c r="D2538" s="71">
        <v>1.5</v>
      </c>
      <c r="E2538" s="71">
        <v>2.5</v>
      </c>
      <c r="F2538" s="172">
        <f>vlookup(VLOOKUP(A2538,'Meal Plan Combinations'!A$5:E$17,2,false),indirect(I$1),2,false)*B2538+vlookup(VLOOKUP(A2538,'Meal Plan Combinations'!A$5:E$17,3,false),indirect(I$1),2,false)*C2538+vlookup(VLOOKUP(A2538,'Meal Plan Combinations'!A$5:E$17,4,false),indirect(I$1),2,false)*D2538+vlookup(VLOOKUP(A2538,'Meal Plan Combinations'!A$5:E$17,5,false),indirect(I$1),2,false)*E2538</f>
        <v>3468.147</v>
      </c>
      <c r="G2538" s="173">
        <f>abs(Generate!H$5-F2538)</f>
        <v>398.147</v>
      </c>
    </row>
    <row r="2539">
      <c r="A2539" s="71" t="s">
        <v>64</v>
      </c>
      <c r="B2539" s="71">
        <v>3.0</v>
      </c>
      <c r="C2539" s="71">
        <v>2.5</v>
      </c>
      <c r="D2539" s="71">
        <v>1.5</v>
      </c>
      <c r="E2539" s="71">
        <v>3.0</v>
      </c>
      <c r="F2539" s="172">
        <f>vlookup(VLOOKUP(A2539,'Meal Plan Combinations'!A$5:E$17,2,false),indirect(I$1),2,false)*B2539+vlookup(VLOOKUP(A2539,'Meal Plan Combinations'!A$5:E$17,3,false),indirect(I$1),2,false)*C2539+vlookup(VLOOKUP(A2539,'Meal Plan Combinations'!A$5:E$17,4,false),indirect(I$1),2,false)*D2539+vlookup(VLOOKUP(A2539,'Meal Plan Combinations'!A$5:E$17,5,false),indirect(I$1),2,false)*E2539</f>
        <v>3601.927</v>
      </c>
      <c r="G2539" s="173">
        <f>abs(Generate!H$5-F2539)</f>
        <v>531.927</v>
      </c>
    </row>
    <row r="2540">
      <c r="A2540" s="71" t="s">
        <v>64</v>
      </c>
      <c r="B2540" s="71">
        <v>3.0</v>
      </c>
      <c r="C2540" s="71">
        <v>2.5</v>
      </c>
      <c r="D2540" s="71">
        <v>2.0</v>
      </c>
      <c r="E2540" s="71">
        <v>0.5</v>
      </c>
      <c r="F2540" s="172">
        <f>vlookup(VLOOKUP(A2540,'Meal Plan Combinations'!A$5:E$17,2,false),indirect(I$1),2,false)*B2540+vlookup(VLOOKUP(A2540,'Meal Plan Combinations'!A$5:E$17,3,false),indirect(I$1),2,false)*C2540+vlookup(VLOOKUP(A2540,'Meal Plan Combinations'!A$5:E$17,4,false),indirect(I$1),2,false)*D2540+vlookup(VLOOKUP(A2540,'Meal Plan Combinations'!A$5:E$17,5,false),indirect(I$1),2,false)*E2540</f>
        <v>3155.872</v>
      </c>
      <c r="G2540" s="173">
        <f>abs(Generate!H$5-F2540)</f>
        <v>85.872</v>
      </c>
    </row>
    <row r="2541">
      <c r="A2541" s="71" t="s">
        <v>64</v>
      </c>
      <c r="B2541" s="71">
        <v>3.0</v>
      </c>
      <c r="C2541" s="71">
        <v>2.5</v>
      </c>
      <c r="D2541" s="71">
        <v>2.0</v>
      </c>
      <c r="E2541" s="71">
        <v>1.0</v>
      </c>
      <c r="F2541" s="172">
        <f>vlookup(VLOOKUP(A2541,'Meal Plan Combinations'!A$5:E$17,2,false),indirect(I$1),2,false)*B2541+vlookup(VLOOKUP(A2541,'Meal Plan Combinations'!A$5:E$17,3,false),indirect(I$1),2,false)*C2541+vlookup(VLOOKUP(A2541,'Meal Plan Combinations'!A$5:E$17,4,false),indirect(I$1),2,false)*D2541+vlookup(VLOOKUP(A2541,'Meal Plan Combinations'!A$5:E$17,5,false),indirect(I$1),2,false)*E2541</f>
        <v>3289.652</v>
      </c>
      <c r="G2541" s="173">
        <f>abs(Generate!H$5-F2541)</f>
        <v>219.652</v>
      </c>
    </row>
    <row r="2542">
      <c r="A2542" s="71" t="s">
        <v>64</v>
      </c>
      <c r="B2542" s="71">
        <v>3.0</v>
      </c>
      <c r="C2542" s="71">
        <v>2.5</v>
      </c>
      <c r="D2542" s="71">
        <v>2.0</v>
      </c>
      <c r="E2542" s="71">
        <v>1.5</v>
      </c>
      <c r="F2542" s="172">
        <f>vlookup(VLOOKUP(A2542,'Meal Plan Combinations'!A$5:E$17,2,false),indirect(I$1),2,false)*B2542+vlookup(VLOOKUP(A2542,'Meal Plan Combinations'!A$5:E$17,3,false),indirect(I$1),2,false)*C2542+vlookup(VLOOKUP(A2542,'Meal Plan Combinations'!A$5:E$17,4,false),indirect(I$1),2,false)*D2542+vlookup(VLOOKUP(A2542,'Meal Plan Combinations'!A$5:E$17,5,false),indirect(I$1),2,false)*E2542</f>
        <v>3423.432</v>
      </c>
      <c r="G2542" s="173">
        <f>abs(Generate!H$5-F2542)</f>
        <v>353.432</v>
      </c>
    </row>
    <row r="2543">
      <c r="A2543" s="71" t="s">
        <v>64</v>
      </c>
      <c r="B2543" s="71">
        <v>3.0</v>
      </c>
      <c r="C2543" s="71">
        <v>2.5</v>
      </c>
      <c r="D2543" s="71">
        <v>2.0</v>
      </c>
      <c r="E2543" s="71">
        <v>2.0</v>
      </c>
      <c r="F2543" s="172">
        <f>vlookup(VLOOKUP(A2543,'Meal Plan Combinations'!A$5:E$17,2,false),indirect(I$1),2,false)*B2543+vlookup(VLOOKUP(A2543,'Meal Plan Combinations'!A$5:E$17,3,false),indirect(I$1),2,false)*C2543+vlookup(VLOOKUP(A2543,'Meal Plan Combinations'!A$5:E$17,4,false),indirect(I$1),2,false)*D2543+vlookup(VLOOKUP(A2543,'Meal Plan Combinations'!A$5:E$17,5,false),indirect(I$1),2,false)*E2543</f>
        <v>3557.212</v>
      </c>
      <c r="G2543" s="173">
        <f>abs(Generate!H$5-F2543)</f>
        <v>487.212</v>
      </c>
    </row>
    <row r="2544">
      <c r="A2544" s="71" t="s">
        <v>64</v>
      </c>
      <c r="B2544" s="71">
        <v>3.0</v>
      </c>
      <c r="C2544" s="71">
        <v>2.5</v>
      </c>
      <c r="D2544" s="71">
        <v>2.0</v>
      </c>
      <c r="E2544" s="71">
        <v>2.5</v>
      </c>
      <c r="F2544" s="172">
        <f>vlookup(VLOOKUP(A2544,'Meal Plan Combinations'!A$5:E$17,2,false),indirect(I$1),2,false)*B2544+vlookup(VLOOKUP(A2544,'Meal Plan Combinations'!A$5:E$17,3,false),indirect(I$1),2,false)*C2544+vlookup(VLOOKUP(A2544,'Meal Plan Combinations'!A$5:E$17,4,false),indirect(I$1),2,false)*D2544+vlookup(VLOOKUP(A2544,'Meal Plan Combinations'!A$5:E$17,5,false),indirect(I$1),2,false)*E2544</f>
        <v>3690.992</v>
      </c>
      <c r="G2544" s="173">
        <f>abs(Generate!H$5-F2544)</f>
        <v>620.992</v>
      </c>
    </row>
    <row r="2545">
      <c r="A2545" s="71" t="s">
        <v>64</v>
      </c>
      <c r="B2545" s="71">
        <v>3.0</v>
      </c>
      <c r="C2545" s="71">
        <v>2.5</v>
      </c>
      <c r="D2545" s="71">
        <v>2.0</v>
      </c>
      <c r="E2545" s="71">
        <v>3.0</v>
      </c>
      <c r="F2545" s="172">
        <f>vlookup(VLOOKUP(A2545,'Meal Plan Combinations'!A$5:E$17,2,false),indirect(I$1),2,false)*B2545+vlookup(VLOOKUP(A2545,'Meal Plan Combinations'!A$5:E$17,3,false),indirect(I$1),2,false)*C2545+vlookup(VLOOKUP(A2545,'Meal Plan Combinations'!A$5:E$17,4,false),indirect(I$1),2,false)*D2545+vlookup(VLOOKUP(A2545,'Meal Plan Combinations'!A$5:E$17,5,false),indirect(I$1),2,false)*E2545</f>
        <v>3824.772</v>
      </c>
      <c r="G2545" s="173">
        <f>abs(Generate!H$5-F2545)</f>
        <v>754.772</v>
      </c>
    </row>
    <row r="2546">
      <c r="A2546" s="71" t="s">
        <v>64</v>
      </c>
      <c r="B2546" s="71">
        <v>3.0</v>
      </c>
      <c r="C2546" s="71">
        <v>2.5</v>
      </c>
      <c r="D2546" s="71">
        <v>2.5</v>
      </c>
      <c r="E2546" s="71">
        <v>0.5</v>
      </c>
      <c r="F2546" s="172">
        <f>vlookup(VLOOKUP(A2546,'Meal Plan Combinations'!A$5:E$17,2,false),indirect(I$1),2,false)*B2546+vlookup(VLOOKUP(A2546,'Meal Plan Combinations'!A$5:E$17,3,false),indirect(I$1),2,false)*C2546+vlookup(VLOOKUP(A2546,'Meal Plan Combinations'!A$5:E$17,4,false),indirect(I$1),2,false)*D2546+vlookup(VLOOKUP(A2546,'Meal Plan Combinations'!A$5:E$17,5,false),indirect(I$1),2,false)*E2546</f>
        <v>3378.717</v>
      </c>
      <c r="G2546" s="173">
        <f>abs(Generate!H$5-F2546)</f>
        <v>308.717</v>
      </c>
    </row>
    <row r="2547">
      <c r="A2547" s="71" t="s">
        <v>64</v>
      </c>
      <c r="B2547" s="71">
        <v>3.0</v>
      </c>
      <c r="C2547" s="71">
        <v>2.5</v>
      </c>
      <c r="D2547" s="71">
        <v>2.5</v>
      </c>
      <c r="E2547" s="71">
        <v>1.0</v>
      </c>
      <c r="F2547" s="172">
        <f>vlookup(VLOOKUP(A2547,'Meal Plan Combinations'!A$5:E$17,2,false),indirect(I$1),2,false)*B2547+vlookup(VLOOKUP(A2547,'Meal Plan Combinations'!A$5:E$17,3,false),indirect(I$1),2,false)*C2547+vlookup(VLOOKUP(A2547,'Meal Plan Combinations'!A$5:E$17,4,false),indirect(I$1),2,false)*D2547+vlookup(VLOOKUP(A2547,'Meal Plan Combinations'!A$5:E$17,5,false),indirect(I$1),2,false)*E2547</f>
        <v>3512.497</v>
      </c>
      <c r="G2547" s="173">
        <f>abs(Generate!H$5-F2547)</f>
        <v>442.497</v>
      </c>
    </row>
    <row r="2548">
      <c r="A2548" s="71" t="s">
        <v>64</v>
      </c>
      <c r="B2548" s="71">
        <v>3.0</v>
      </c>
      <c r="C2548" s="71">
        <v>2.5</v>
      </c>
      <c r="D2548" s="71">
        <v>2.5</v>
      </c>
      <c r="E2548" s="71">
        <v>1.5</v>
      </c>
      <c r="F2548" s="172">
        <f>vlookup(VLOOKUP(A2548,'Meal Plan Combinations'!A$5:E$17,2,false),indirect(I$1),2,false)*B2548+vlookup(VLOOKUP(A2548,'Meal Plan Combinations'!A$5:E$17,3,false),indirect(I$1),2,false)*C2548+vlookup(VLOOKUP(A2548,'Meal Plan Combinations'!A$5:E$17,4,false),indirect(I$1),2,false)*D2548+vlookup(VLOOKUP(A2548,'Meal Plan Combinations'!A$5:E$17,5,false),indirect(I$1),2,false)*E2548</f>
        <v>3646.277</v>
      </c>
      <c r="G2548" s="173">
        <f>abs(Generate!H$5-F2548)</f>
        <v>576.277</v>
      </c>
    </row>
    <row r="2549">
      <c r="A2549" s="71" t="s">
        <v>64</v>
      </c>
      <c r="B2549" s="71">
        <v>3.0</v>
      </c>
      <c r="C2549" s="71">
        <v>2.5</v>
      </c>
      <c r="D2549" s="71">
        <v>2.5</v>
      </c>
      <c r="E2549" s="71">
        <v>2.0</v>
      </c>
      <c r="F2549" s="172">
        <f>vlookup(VLOOKUP(A2549,'Meal Plan Combinations'!A$5:E$17,2,false),indirect(I$1),2,false)*B2549+vlookup(VLOOKUP(A2549,'Meal Plan Combinations'!A$5:E$17,3,false),indirect(I$1),2,false)*C2549+vlookup(VLOOKUP(A2549,'Meal Plan Combinations'!A$5:E$17,4,false),indirect(I$1),2,false)*D2549+vlookup(VLOOKUP(A2549,'Meal Plan Combinations'!A$5:E$17,5,false),indirect(I$1),2,false)*E2549</f>
        <v>3780.057</v>
      </c>
      <c r="G2549" s="173">
        <f>abs(Generate!H$5-F2549)</f>
        <v>710.057</v>
      </c>
    </row>
    <row r="2550">
      <c r="A2550" s="71" t="s">
        <v>64</v>
      </c>
      <c r="B2550" s="71">
        <v>3.0</v>
      </c>
      <c r="C2550" s="71">
        <v>2.5</v>
      </c>
      <c r="D2550" s="71">
        <v>2.5</v>
      </c>
      <c r="E2550" s="71">
        <v>2.5</v>
      </c>
      <c r="F2550" s="172">
        <f>vlookup(VLOOKUP(A2550,'Meal Plan Combinations'!A$5:E$17,2,false),indirect(I$1),2,false)*B2550+vlookup(VLOOKUP(A2550,'Meal Plan Combinations'!A$5:E$17,3,false),indirect(I$1),2,false)*C2550+vlookup(VLOOKUP(A2550,'Meal Plan Combinations'!A$5:E$17,4,false),indirect(I$1),2,false)*D2550+vlookup(VLOOKUP(A2550,'Meal Plan Combinations'!A$5:E$17,5,false),indirect(I$1),2,false)*E2550</f>
        <v>3913.837</v>
      </c>
      <c r="G2550" s="173">
        <f>abs(Generate!H$5-F2550)</f>
        <v>843.837</v>
      </c>
    </row>
    <row r="2551">
      <c r="A2551" s="71" t="s">
        <v>64</v>
      </c>
      <c r="B2551" s="71">
        <v>3.0</v>
      </c>
      <c r="C2551" s="71">
        <v>2.5</v>
      </c>
      <c r="D2551" s="71">
        <v>2.5</v>
      </c>
      <c r="E2551" s="71">
        <v>3.0</v>
      </c>
      <c r="F2551" s="172">
        <f>vlookup(VLOOKUP(A2551,'Meal Plan Combinations'!A$5:E$17,2,false),indirect(I$1),2,false)*B2551+vlookup(VLOOKUP(A2551,'Meal Plan Combinations'!A$5:E$17,3,false),indirect(I$1),2,false)*C2551+vlookup(VLOOKUP(A2551,'Meal Plan Combinations'!A$5:E$17,4,false),indirect(I$1),2,false)*D2551+vlookup(VLOOKUP(A2551,'Meal Plan Combinations'!A$5:E$17,5,false),indirect(I$1),2,false)*E2551</f>
        <v>4047.617</v>
      </c>
      <c r="G2551" s="173">
        <f>abs(Generate!H$5-F2551)</f>
        <v>977.617</v>
      </c>
    </row>
    <row r="2552">
      <c r="A2552" s="71" t="s">
        <v>64</v>
      </c>
      <c r="B2552" s="71">
        <v>3.0</v>
      </c>
      <c r="C2552" s="71">
        <v>2.5</v>
      </c>
      <c r="D2552" s="71">
        <v>3.0</v>
      </c>
      <c r="E2552" s="71">
        <v>0.5</v>
      </c>
      <c r="F2552" s="172">
        <f>vlookup(VLOOKUP(A2552,'Meal Plan Combinations'!A$5:E$17,2,false),indirect(I$1),2,false)*B2552+vlookup(VLOOKUP(A2552,'Meal Plan Combinations'!A$5:E$17,3,false),indirect(I$1),2,false)*C2552+vlookup(VLOOKUP(A2552,'Meal Plan Combinations'!A$5:E$17,4,false),indirect(I$1),2,false)*D2552+vlookup(VLOOKUP(A2552,'Meal Plan Combinations'!A$5:E$17,5,false),indirect(I$1),2,false)*E2552</f>
        <v>3601.562</v>
      </c>
      <c r="G2552" s="173">
        <f>abs(Generate!H$5-F2552)</f>
        <v>531.562</v>
      </c>
    </row>
    <row r="2553">
      <c r="A2553" s="71" t="s">
        <v>64</v>
      </c>
      <c r="B2553" s="71">
        <v>3.0</v>
      </c>
      <c r="C2553" s="71">
        <v>2.5</v>
      </c>
      <c r="D2553" s="71">
        <v>3.0</v>
      </c>
      <c r="E2553" s="71">
        <v>1.0</v>
      </c>
      <c r="F2553" s="172">
        <f>vlookup(VLOOKUP(A2553,'Meal Plan Combinations'!A$5:E$17,2,false),indirect(I$1),2,false)*B2553+vlookup(VLOOKUP(A2553,'Meal Plan Combinations'!A$5:E$17,3,false),indirect(I$1),2,false)*C2553+vlookup(VLOOKUP(A2553,'Meal Plan Combinations'!A$5:E$17,4,false),indirect(I$1),2,false)*D2553+vlookup(VLOOKUP(A2553,'Meal Plan Combinations'!A$5:E$17,5,false),indirect(I$1),2,false)*E2553</f>
        <v>3735.342</v>
      </c>
      <c r="G2553" s="173">
        <f>abs(Generate!H$5-F2553)</f>
        <v>665.342</v>
      </c>
    </row>
    <row r="2554">
      <c r="A2554" s="71" t="s">
        <v>64</v>
      </c>
      <c r="B2554" s="71">
        <v>3.0</v>
      </c>
      <c r="C2554" s="71">
        <v>2.5</v>
      </c>
      <c r="D2554" s="71">
        <v>3.0</v>
      </c>
      <c r="E2554" s="71">
        <v>1.5</v>
      </c>
      <c r="F2554" s="172">
        <f>vlookup(VLOOKUP(A2554,'Meal Plan Combinations'!A$5:E$17,2,false),indirect(I$1),2,false)*B2554+vlookup(VLOOKUP(A2554,'Meal Plan Combinations'!A$5:E$17,3,false),indirect(I$1),2,false)*C2554+vlookup(VLOOKUP(A2554,'Meal Plan Combinations'!A$5:E$17,4,false),indirect(I$1),2,false)*D2554+vlookup(VLOOKUP(A2554,'Meal Plan Combinations'!A$5:E$17,5,false),indirect(I$1),2,false)*E2554</f>
        <v>3869.122</v>
      </c>
      <c r="G2554" s="173">
        <f>abs(Generate!H$5-F2554)</f>
        <v>799.122</v>
      </c>
    </row>
    <row r="2555">
      <c r="A2555" s="71" t="s">
        <v>64</v>
      </c>
      <c r="B2555" s="71">
        <v>3.0</v>
      </c>
      <c r="C2555" s="71">
        <v>2.5</v>
      </c>
      <c r="D2555" s="71">
        <v>3.0</v>
      </c>
      <c r="E2555" s="71">
        <v>2.0</v>
      </c>
      <c r="F2555" s="172">
        <f>vlookup(VLOOKUP(A2555,'Meal Plan Combinations'!A$5:E$17,2,false),indirect(I$1),2,false)*B2555+vlookup(VLOOKUP(A2555,'Meal Plan Combinations'!A$5:E$17,3,false),indirect(I$1),2,false)*C2555+vlookup(VLOOKUP(A2555,'Meal Plan Combinations'!A$5:E$17,4,false),indirect(I$1),2,false)*D2555+vlookup(VLOOKUP(A2555,'Meal Plan Combinations'!A$5:E$17,5,false),indirect(I$1),2,false)*E2555</f>
        <v>4002.902</v>
      </c>
      <c r="G2555" s="173">
        <f>abs(Generate!H$5-F2555)</f>
        <v>932.902</v>
      </c>
    </row>
    <row r="2556">
      <c r="A2556" s="71" t="s">
        <v>64</v>
      </c>
      <c r="B2556" s="71">
        <v>3.0</v>
      </c>
      <c r="C2556" s="71">
        <v>2.5</v>
      </c>
      <c r="D2556" s="71">
        <v>3.0</v>
      </c>
      <c r="E2556" s="71">
        <v>2.5</v>
      </c>
      <c r="F2556" s="172">
        <f>vlookup(VLOOKUP(A2556,'Meal Plan Combinations'!A$5:E$17,2,false),indirect(I$1),2,false)*B2556+vlookup(VLOOKUP(A2556,'Meal Plan Combinations'!A$5:E$17,3,false),indirect(I$1),2,false)*C2556+vlookup(VLOOKUP(A2556,'Meal Plan Combinations'!A$5:E$17,4,false),indirect(I$1),2,false)*D2556+vlookup(VLOOKUP(A2556,'Meal Plan Combinations'!A$5:E$17,5,false),indirect(I$1),2,false)*E2556</f>
        <v>4136.682</v>
      </c>
      <c r="G2556" s="173">
        <f>abs(Generate!H$5-F2556)</f>
        <v>1066.682</v>
      </c>
    </row>
    <row r="2557">
      <c r="A2557" s="71" t="s">
        <v>64</v>
      </c>
      <c r="B2557" s="71">
        <v>3.0</v>
      </c>
      <c r="C2557" s="71">
        <v>2.5</v>
      </c>
      <c r="D2557" s="71">
        <v>3.0</v>
      </c>
      <c r="E2557" s="71">
        <v>3.0</v>
      </c>
      <c r="F2557" s="172">
        <f>vlookup(VLOOKUP(A2557,'Meal Plan Combinations'!A$5:E$17,2,false),indirect(I$1),2,false)*B2557+vlookup(VLOOKUP(A2557,'Meal Plan Combinations'!A$5:E$17,3,false),indirect(I$1),2,false)*C2557+vlookup(VLOOKUP(A2557,'Meal Plan Combinations'!A$5:E$17,4,false),indirect(I$1),2,false)*D2557+vlookup(VLOOKUP(A2557,'Meal Plan Combinations'!A$5:E$17,5,false),indirect(I$1),2,false)*E2557</f>
        <v>4270.462</v>
      </c>
      <c r="G2557" s="173">
        <f>abs(Generate!H$5-F2557)</f>
        <v>1200.462</v>
      </c>
    </row>
    <row r="2558">
      <c r="A2558" s="71" t="s">
        <v>64</v>
      </c>
      <c r="B2558" s="71">
        <v>3.0</v>
      </c>
      <c r="C2558" s="71">
        <v>3.0</v>
      </c>
      <c r="D2558" s="71">
        <v>0.5</v>
      </c>
      <c r="E2558" s="71">
        <v>0.5</v>
      </c>
      <c r="F2558" s="172">
        <f>vlookup(VLOOKUP(A2558,'Meal Plan Combinations'!A$5:E$17,2,false),indirect(I$1),2,false)*B2558+vlookup(VLOOKUP(A2558,'Meal Plan Combinations'!A$5:E$17,3,false),indirect(I$1),2,false)*C2558+vlookup(VLOOKUP(A2558,'Meal Plan Combinations'!A$5:E$17,4,false),indirect(I$1),2,false)*D2558+vlookup(VLOOKUP(A2558,'Meal Plan Combinations'!A$5:E$17,5,false),indirect(I$1),2,false)*E2558</f>
        <v>2739.942</v>
      </c>
      <c r="G2558" s="173">
        <f>abs(Generate!H$5-F2558)</f>
        <v>330.058</v>
      </c>
    </row>
    <row r="2559">
      <c r="A2559" s="71" t="s">
        <v>64</v>
      </c>
      <c r="B2559" s="71">
        <v>3.0</v>
      </c>
      <c r="C2559" s="71">
        <v>3.0</v>
      </c>
      <c r="D2559" s="71">
        <v>0.5</v>
      </c>
      <c r="E2559" s="71">
        <v>1.0</v>
      </c>
      <c r="F2559" s="172">
        <f>vlookup(VLOOKUP(A2559,'Meal Plan Combinations'!A$5:E$17,2,false),indirect(I$1),2,false)*B2559+vlookup(VLOOKUP(A2559,'Meal Plan Combinations'!A$5:E$17,3,false),indirect(I$1),2,false)*C2559+vlookup(VLOOKUP(A2559,'Meal Plan Combinations'!A$5:E$17,4,false),indirect(I$1),2,false)*D2559+vlookup(VLOOKUP(A2559,'Meal Plan Combinations'!A$5:E$17,5,false),indirect(I$1),2,false)*E2559</f>
        <v>2873.722</v>
      </c>
      <c r="G2559" s="173">
        <f>abs(Generate!H$5-F2559)</f>
        <v>196.278</v>
      </c>
    </row>
    <row r="2560">
      <c r="A2560" s="71" t="s">
        <v>64</v>
      </c>
      <c r="B2560" s="71">
        <v>3.0</v>
      </c>
      <c r="C2560" s="71">
        <v>3.0</v>
      </c>
      <c r="D2560" s="71">
        <v>0.5</v>
      </c>
      <c r="E2560" s="71">
        <v>1.5</v>
      </c>
      <c r="F2560" s="172">
        <f>vlookup(VLOOKUP(A2560,'Meal Plan Combinations'!A$5:E$17,2,false),indirect(I$1),2,false)*B2560+vlookup(VLOOKUP(A2560,'Meal Plan Combinations'!A$5:E$17,3,false),indirect(I$1),2,false)*C2560+vlookup(VLOOKUP(A2560,'Meal Plan Combinations'!A$5:E$17,4,false),indirect(I$1),2,false)*D2560+vlookup(VLOOKUP(A2560,'Meal Plan Combinations'!A$5:E$17,5,false),indirect(I$1),2,false)*E2560</f>
        <v>3007.502</v>
      </c>
      <c r="G2560" s="173">
        <f>abs(Generate!H$5-F2560)</f>
        <v>62.498</v>
      </c>
    </row>
    <row r="2561">
      <c r="A2561" s="71" t="s">
        <v>64</v>
      </c>
      <c r="B2561" s="71">
        <v>3.0</v>
      </c>
      <c r="C2561" s="71">
        <v>3.0</v>
      </c>
      <c r="D2561" s="71">
        <v>0.5</v>
      </c>
      <c r="E2561" s="71">
        <v>2.0</v>
      </c>
      <c r="F2561" s="172">
        <f>vlookup(VLOOKUP(A2561,'Meal Plan Combinations'!A$5:E$17,2,false),indirect(I$1),2,false)*B2561+vlookup(VLOOKUP(A2561,'Meal Plan Combinations'!A$5:E$17,3,false),indirect(I$1),2,false)*C2561+vlookup(VLOOKUP(A2561,'Meal Plan Combinations'!A$5:E$17,4,false),indirect(I$1),2,false)*D2561+vlookup(VLOOKUP(A2561,'Meal Plan Combinations'!A$5:E$17,5,false),indirect(I$1),2,false)*E2561</f>
        <v>3141.282</v>
      </c>
      <c r="G2561" s="173">
        <f>abs(Generate!H$5-F2561)</f>
        <v>71.282</v>
      </c>
    </row>
    <row r="2562">
      <c r="A2562" s="71" t="s">
        <v>64</v>
      </c>
      <c r="B2562" s="71">
        <v>3.0</v>
      </c>
      <c r="C2562" s="71">
        <v>3.0</v>
      </c>
      <c r="D2562" s="71">
        <v>0.5</v>
      </c>
      <c r="E2562" s="71">
        <v>2.5</v>
      </c>
      <c r="F2562" s="172">
        <f>vlookup(VLOOKUP(A2562,'Meal Plan Combinations'!A$5:E$17,2,false),indirect(I$1),2,false)*B2562+vlookup(VLOOKUP(A2562,'Meal Plan Combinations'!A$5:E$17,3,false),indirect(I$1),2,false)*C2562+vlookup(VLOOKUP(A2562,'Meal Plan Combinations'!A$5:E$17,4,false),indirect(I$1),2,false)*D2562+vlookup(VLOOKUP(A2562,'Meal Plan Combinations'!A$5:E$17,5,false),indirect(I$1),2,false)*E2562</f>
        <v>3275.062</v>
      </c>
      <c r="G2562" s="173">
        <f>abs(Generate!H$5-F2562)</f>
        <v>205.062</v>
      </c>
    </row>
    <row r="2563">
      <c r="A2563" s="71" t="s">
        <v>64</v>
      </c>
      <c r="B2563" s="71">
        <v>3.0</v>
      </c>
      <c r="C2563" s="71">
        <v>3.0</v>
      </c>
      <c r="D2563" s="71">
        <v>0.5</v>
      </c>
      <c r="E2563" s="71">
        <v>3.0</v>
      </c>
      <c r="F2563" s="172">
        <f>vlookup(VLOOKUP(A2563,'Meal Plan Combinations'!A$5:E$17,2,false),indirect(I$1),2,false)*B2563+vlookup(VLOOKUP(A2563,'Meal Plan Combinations'!A$5:E$17,3,false),indirect(I$1),2,false)*C2563+vlookup(VLOOKUP(A2563,'Meal Plan Combinations'!A$5:E$17,4,false),indirect(I$1),2,false)*D2563+vlookup(VLOOKUP(A2563,'Meal Plan Combinations'!A$5:E$17,5,false),indirect(I$1),2,false)*E2563</f>
        <v>3408.842</v>
      </c>
      <c r="G2563" s="173">
        <f>abs(Generate!H$5-F2563)</f>
        <v>338.842</v>
      </c>
    </row>
    <row r="2564">
      <c r="A2564" s="71" t="s">
        <v>64</v>
      </c>
      <c r="B2564" s="71">
        <v>3.0</v>
      </c>
      <c r="C2564" s="71">
        <v>3.0</v>
      </c>
      <c r="D2564" s="71">
        <v>1.0</v>
      </c>
      <c r="E2564" s="71">
        <v>0.5</v>
      </c>
      <c r="F2564" s="172">
        <f>vlookup(VLOOKUP(A2564,'Meal Plan Combinations'!A$5:E$17,2,false),indirect(I$1),2,false)*B2564+vlookup(VLOOKUP(A2564,'Meal Plan Combinations'!A$5:E$17,3,false),indirect(I$1),2,false)*C2564+vlookup(VLOOKUP(A2564,'Meal Plan Combinations'!A$5:E$17,4,false),indirect(I$1),2,false)*D2564+vlookup(VLOOKUP(A2564,'Meal Plan Combinations'!A$5:E$17,5,false),indirect(I$1),2,false)*E2564</f>
        <v>2962.787</v>
      </c>
      <c r="G2564" s="173">
        <f>abs(Generate!H$5-F2564)</f>
        <v>107.213</v>
      </c>
    </row>
    <row r="2565">
      <c r="A2565" s="71" t="s">
        <v>64</v>
      </c>
      <c r="B2565" s="71">
        <v>3.0</v>
      </c>
      <c r="C2565" s="71">
        <v>3.0</v>
      </c>
      <c r="D2565" s="71">
        <v>1.0</v>
      </c>
      <c r="E2565" s="71">
        <v>1.0</v>
      </c>
      <c r="F2565" s="172">
        <f>vlookup(VLOOKUP(A2565,'Meal Plan Combinations'!A$5:E$17,2,false),indirect(I$1),2,false)*B2565+vlookup(VLOOKUP(A2565,'Meal Plan Combinations'!A$5:E$17,3,false),indirect(I$1),2,false)*C2565+vlookup(VLOOKUP(A2565,'Meal Plan Combinations'!A$5:E$17,4,false),indirect(I$1),2,false)*D2565+vlookup(VLOOKUP(A2565,'Meal Plan Combinations'!A$5:E$17,5,false),indirect(I$1),2,false)*E2565</f>
        <v>3096.567</v>
      </c>
      <c r="G2565" s="173">
        <f>abs(Generate!H$5-F2565)</f>
        <v>26.567</v>
      </c>
    </row>
    <row r="2566">
      <c r="A2566" s="71" t="s">
        <v>64</v>
      </c>
      <c r="B2566" s="71">
        <v>3.0</v>
      </c>
      <c r="C2566" s="71">
        <v>3.0</v>
      </c>
      <c r="D2566" s="71">
        <v>1.0</v>
      </c>
      <c r="E2566" s="71">
        <v>1.5</v>
      </c>
      <c r="F2566" s="172">
        <f>vlookup(VLOOKUP(A2566,'Meal Plan Combinations'!A$5:E$17,2,false),indirect(I$1),2,false)*B2566+vlookup(VLOOKUP(A2566,'Meal Plan Combinations'!A$5:E$17,3,false),indirect(I$1),2,false)*C2566+vlookup(VLOOKUP(A2566,'Meal Plan Combinations'!A$5:E$17,4,false),indirect(I$1),2,false)*D2566+vlookup(VLOOKUP(A2566,'Meal Plan Combinations'!A$5:E$17,5,false),indirect(I$1),2,false)*E2566</f>
        <v>3230.347</v>
      </c>
      <c r="G2566" s="173">
        <f>abs(Generate!H$5-F2566)</f>
        <v>160.347</v>
      </c>
    </row>
    <row r="2567">
      <c r="A2567" s="71" t="s">
        <v>64</v>
      </c>
      <c r="B2567" s="71">
        <v>3.0</v>
      </c>
      <c r="C2567" s="71">
        <v>3.0</v>
      </c>
      <c r="D2567" s="71">
        <v>1.0</v>
      </c>
      <c r="E2567" s="71">
        <v>2.0</v>
      </c>
      <c r="F2567" s="172">
        <f>vlookup(VLOOKUP(A2567,'Meal Plan Combinations'!A$5:E$17,2,false),indirect(I$1),2,false)*B2567+vlookup(VLOOKUP(A2567,'Meal Plan Combinations'!A$5:E$17,3,false),indirect(I$1),2,false)*C2567+vlookup(VLOOKUP(A2567,'Meal Plan Combinations'!A$5:E$17,4,false),indirect(I$1),2,false)*D2567+vlookup(VLOOKUP(A2567,'Meal Plan Combinations'!A$5:E$17,5,false),indirect(I$1),2,false)*E2567</f>
        <v>3364.127</v>
      </c>
      <c r="G2567" s="173">
        <f>abs(Generate!H$5-F2567)</f>
        <v>294.127</v>
      </c>
    </row>
    <row r="2568">
      <c r="A2568" s="71" t="s">
        <v>64</v>
      </c>
      <c r="B2568" s="71">
        <v>3.0</v>
      </c>
      <c r="C2568" s="71">
        <v>3.0</v>
      </c>
      <c r="D2568" s="71">
        <v>1.0</v>
      </c>
      <c r="E2568" s="71">
        <v>2.5</v>
      </c>
      <c r="F2568" s="172">
        <f>vlookup(VLOOKUP(A2568,'Meal Plan Combinations'!A$5:E$17,2,false),indirect(I$1),2,false)*B2568+vlookup(VLOOKUP(A2568,'Meal Plan Combinations'!A$5:E$17,3,false),indirect(I$1),2,false)*C2568+vlookup(VLOOKUP(A2568,'Meal Plan Combinations'!A$5:E$17,4,false),indirect(I$1),2,false)*D2568+vlookup(VLOOKUP(A2568,'Meal Plan Combinations'!A$5:E$17,5,false),indirect(I$1),2,false)*E2568</f>
        <v>3497.907</v>
      </c>
      <c r="G2568" s="173">
        <f>abs(Generate!H$5-F2568)</f>
        <v>427.907</v>
      </c>
    </row>
    <row r="2569">
      <c r="A2569" s="71" t="s">
        <v>64</v>
      </c>
      <c r="B2569" s="71">
        <v>3.0</v>
      </c>
      <c r="C2569" s="71">
        <v>3.0</v>
      </c>
      <c r="D2569" s="71">
        <v>1.0</v>
      </c>
      <c r="E2569" s="71">
        <v>3.0</v>
      </c>
      <c r="F2569" s="172">
        <f>vlookup(VLOOKUP(A2569,'Meal Plan Combinations'!A$5:E$17,2,false),indirect(I$1),2,false)*B2569+vlookup(VLOOKUP(A2569,'Meal Plan Combinations'!A$5:E$17,3,false),indirect(I$1),2,false)*C2569+vlookup(VLOOKUP(A2569,'Meal Plan Combinations'!A$5:E$17,4,false),indirect(I$1),2,false)*D2569+vlookup(VLOOKUP(A2569,'Meal Plan Combinations'!A$5:E$17,5,false),indirect(I$1),2,false)*E2569</f>
        <v>3631.687</v>
      </c>
      <c r="G2569" s="173">
        <f>abs(Generate!H$5-F2569)</f>
        <v>561.687</v>
      </c>
    </row>
    <row r="2570">
      <c r="A2570" s="71" t="s">
        <v>64</v>
      </c>
      <c r="B2570" s="71">
        <v>3.0</v>
      </c>
      <c r="C2570" s="71">
        <v>3.0</v>
      </c>
      <c r="D2570" s="71">
        <v>1.5</v>
      </c>
      <c r="E2570" s="71">
        <v>0.5</v>
      </c>
      <c r="F2570" s="172">
        <f>vlookup(VLOOKUP(A2570,'Meal Plan Combinations'!A$5:E$17,2,false),indirect(I$1),2,false)*B2570+vlookup(VLOOKUP(A2570,'Meal Plan Combinations'!A$5:E$17,3,false),indirect(I$1),2,false)*C2570+vlookup(VLOOKUP(A2570,'Meal Plan Combinations'!A$5:E$17,4,false),indirect(I$1),2,false)*D2570+vlookup(VLOOKUP(A2570,'Meal Plan Combinations'!A$5:E$17,5,false),indirect(I$1),2,false)*E2570</f>
        <v>3185.632</v>
      </c>
      <c r="G2570" s="173">
        <f>abs(Generate!H$5-F2570)</f>
        <v>115.632</v>
      </c>
    </row>
    <row r="2571">
      <c r="A2571" s="71" t="s">
        <v>64</v>
      </c>
      <c r="B2571" s="71">
        <v>3.0</v>
      </c>
      <c r="C2571" s="71">
        <v>3.0</v>
      </c>
      <c r="D2571" s="71">
        <v>1.5</v>
      </c>
      <c r="E2571" s="71">
        <v>1.0</v>
      </c>
      <c r="F2571" s="172">
        <f>vlookup(VLOOKUP(A2571,'Meal Plan Combinations'!A$5:E$17,2,false),indirect(I$1),2,false)*B2571+vlookup(VLOOKUP(A2571,'Meal Plan Combinations'!A$5:E$17,3,false),indirect(I$1),2,false)*C2571+vlookup(VLOOKUP(A2571,'Meal Plan Combinations'!A$5:E$17,4,false),indirect(I$1),2,false)*D2571+vlookup(VLOOKUP(A2571,'Meal Plan Combinations'!A$5:E$17,5,false),indirect(I$1),2,false)*E2571</f>
        <v>3319.412</v>
      </c>
      <c r="G2571" s="173">
        <f>abs(Generate!H$5-F2571)</f>
        <v>249.412</v>
      </c>
    </row>
    <row r="2572">
      <c r="A2572" s="71" t="s">
        <v>64</v>
      </c>
      <c r="B2572" s="71">
        <v>3.0</v>
      </c>
      <c r="C2572" s="71">
        <v>3.0</v>
      </c>
      <c r="D2572" s="71">
        <v>1.5</v>
      </c>
      <c r="E2572" s="71">
        <v>1.5</v>
      </c>
      <c r="F2572" s="172">
        <f>vlookup(VLOOKUP(A2572,'Meal Plan Combinations'!A$5:E$17,2,false),indirect(I$1),2,false)*B2572+vlookup(VLOOKUP(A2572,'Meal Plan Combinations'!A$5:E$17,3,false),indirect(I$1),2,false)*C2572+vlookup(VLOOKUP(A2572,'Meal Plan Combinations'!A$5:E$17,4,false),indirect(I$1),2,false)*D2572+vlookup(VLOOKUP(A2572,'Meal Plan Combinations'!A$5:E$17,5,false),indirect(I$1),2,false)*E2572</f>
        <v>3453.192</v>
      </c>
      <c r="G2572" s="173">
        <f>abs(Generate!H$5-F2572)</f>
        <v>383.192</v>
      </c>
    </row>
    <row r="2573">
      <c r="A2573" s="71" t="s">
        <v>64</v>
      </c>
      <c r="B2573" s="71">
        <v>3.0</v>
      </c>
      <c r="C2573" s="71">
        <v>3.0</v>
      </c>
      <c r="D2573" s="71">
        <v>1.5</v>
      </c>
      <c r="E2573" s="71">
        <v>2.0</v>
      </c>
      <c r="F2573" s="172">
        <f>vlookup(VLOOKUP(A2573,'Meal Plan Combinations'!A$5:E$17,2,false),indirect(I$1),2,false)*B2573+vlookup(VLOOKUP(A2573,'Meal Plan Combinations'!A$5:E$17,3,false),indirect(I$1),2,false)*C2573+vlookup(VLOOKUP(A2573,'Meal Plan Combinations'!A$5:E$17,4,false),indirect(I$1),2,false)*D2573+vlookup(VLOOKUP(A2573,'Meal Plan Combinations'!A$5:E$17,5,false),indirect(I$1),2,false)*E2573</f>
        <v>3586.972</v>
      </c>
      <c r="G2573" s="173">
        <f>abs(Generate!H$5-F2573)</f>
        <v>516.972</v>
      </c>
    </row>
    <row r="2574">
      <c r="A2574" s="71" t="s">
        <v>64</v>
      </c>
      <c r="B2574" s="71">
        <v>3.0</v>
      </c>
      <c r="C2574" s="71">
        <v>3.0</v>
      </c>
      <c r="D2574" s="71">
        <v>1.5</v>
      </c>
      <c r="E2574" s="71">
        <v>2.5</v>
      </c>
      <c r="F2574" s="172">
        <f>vlookup(VLOOKUP(A2574,'Meal Plan Combinations'!A$5:E$17,2,false),indirect(I$1),2,false)*B2574+vlookup(VLOOKUP(A2574,'Meal Plan Combinations'!A$5:E$17,3,false),indirect(I$1),2,false)*C2574+vlookup(VLOOKUP(A2574,'Meal Plan Combinations'!A$5:E$17,4,false),indirect(I$1),2,false)*D2574+vlookup(VLOOKUP(A2574,'Meal Plan Combinations'!A$5:E$17,5,false),indirect(I$1),2,false)*E2574</f>
        <v>3720.752</v>
      </c>
      <c r="G2574" s="173">
        <f>abs(Generate!H$5-F2574)</f>
        <v>650.752</v>
      </c>
    </row>
    <row r="2575">
      <c r="A2575" s="71" t="s">
        <v>64</v>
      </c>
      <c r="B2575" s="71">
        <v>3.0</v>
      </c>
      <c r="C2575" s="71">
        <v>3.0</v>
      </c>
      <c r="D2575" s="71">
        <v>1.5</v>
      </c>
      <c r="E2575" s="71">
        <v>3.0</v>
      </c>
      <c r="F2575" s="172">
        <f>vlookup(VLOOKUP(A2575,'Meal Plan Combinations'!A$5:E$17,2,false),indirect(I$1),2,false)*B2575+vlookup(VLOOKUP(A2575,'Meal Plan Combinations'!A$5:E$17,3,false),indirect(I$1),2,false)*C2575+vlookup(VLOOKUP(A2575,'Meal Plan Combinations'!A$5:E$17,4,false),indirect(I$1),2,false)*D2575+vlookup(VLOOKUP(A2575,'Meal Plan Combinations'!A$5:E$17,5,false),indirect(I$1),2,false)*E2575</f>
        <v>3854.532</v>
      </c>
      <c r="G2575" s="173">
        <f>abs(Generate!H$5-F2575)</f>
        <v>784.532</v>
      </c>
    </row>
    <row r="2576">
      <c r="A2576" s="71" t="s">
        <v>64</v>
      </c>
      <c r="B2576" s="71">
        <v>3.0</v>
      </c>
      <c r="C2576" s="71">
        <v>3.0</v>
      </c>
      <c r="D2576" s="71">
        <v>2.0</v>
      </c>
      <c r="E2576" s="71">
        <v>0.5</v>
      </c>
      <c r="F2576" s="172">
        <f>vlookup(VLOOKUP(A2576,'Meal Plan Combinations'!A$5:E$17,2,false),indirect(I$1),2,false)*B2576+vlookup(VLOOKUP(A2576,'Meal Plan Combinations'!A$5:E$17,3,false),indirect(I$1),2,false)*C2576+vlookup(VLOOKUP(A2576,'Meal Plan Combinations'!A$5:E$17,4,false),indirect(I$1),2,false)*D2576+vlookup(VLOOKUP(A2576,'Meal Plan Combinations'!A$5:E$17,5,false),indirect(I$1),2,false)*E2576</f>
        <v>3408.477</v>
      </c>
      <c r="G2576" s="173">
        <f>abs(Generate!H$5-F2576)</f>
        <v>338.477</v>
      </c>
    </row>
    <row r="2577">
      <c r="A2577" s="71" t="s">
        <v>64</v>
      </c>
      <c r="B2577" s="71">
        <v>3.0</v>
      </c>
      <c r="C2577" s="71">
        <v>3.0</v>
      </c>
      <c r="D2577" s="71">
        <v>2.0</v>
      </c>
      <c r="E2577" s="71">
        <v>1.0</v>
      </c>
      <c r="F2577" s="172">
        <f>vlookup(VLOOKUP(A2577,'Meal Plan Combinations'!A$5:E$17,2,false),indirect(I$1),2,false)*B2577+vlookup(VLOOKUP(A2577,'Meal Plan Combinations'!A$5:E$17,3,false),indirect(I$1),2,false)*C2577+vlookup(VLOOKUP(A2577,'Meal Plan Combinations'!A$5:E$17,4,false),indirect(I$1),2,false)*D2577+vlookup(VLOOKUP(A2577,'Meal Plan Combinations'!A$5:E$17,5,false),indirect(I$1),2,false)*E2577</f>
        <v>3542.257</v>
      </c>
      <c r="G2577" s="173">
        <f>abs(Generate!H$5-F2577)</f>
        <v>472.257</v>
      </c>
    </row>
    <row r="2578">
      <c r="A2578" s="71" t="s">
        <v>64</v>
      </c>
      <c r="B2578" s="71">
        <v>3.0</v>
      </c>
      <c r="C2578" s="71">
        <v>3.0</v>
      </c>
      <c r="D2578" s="71">
        <v>2.0</v>
      </c>
      <c r="E2578" s="71">
        <v>1.5</v>
      </c>
      <c r="F2578" s="172">
        <f>vlookup(VLOOKUP(A2578,'Meal Plan Combinations'!A$5:E$17,2,false),indirect(I$1),2,false)*B2578+vlookup(VLOOKUP(A2578,'Meal Plan Combinations'!A$5:E$17,3,false),indirect(I$1),2,false)*C2578+vlookup(VLOOKUP(A2578,'Meal Plan Combinations'!A$5:E$17,4,false),indirect(I$1),2,false)*D2578+vlookup(VLOOKUP(A2578,'Meal Plan Combinations'!A$5:E$17,5,false),indirect(I$1),2,false)*E2578</f>
        <v>3676.037</v>
      </c>
      <c r="G2578" s="173">
        <f>abs(Generate!H$5-F2578)</f>
        <v>606.037</v>
      </c>
    </row>
    <row r="2579">
      <c r="A2579" s="71" t="s">
        <v>64</v>
      </c>
      <c r="B2579" s="71">
        <v>3.0</v>
      </c>
      <c r="C2579" s="71">
        <v>3.0</v>
      </c>
      <c r="D2579" s="71">
        <v>2.0</v>
      </c>
      <c r="E2579" s="71">
        <v>2.0</v>
      </c>
      <c r="F2579" s="172">
        <f>vlookup(VLOOKUP(A2579,'Meal Plan Combinations'!A$5:E$17,2,false),indirect(I$1),2,false)*B2579+vlookup(VLOOKUP(A2579,'Meal Plan Combinations'!A$5:E$17,3,false),indirect(I$1),2,false)*C2579+vlookup(VLOOKUP(A2579,'Meal Plan Combinations'!A$5:E$17,4,false),indirect(I$1),2,false)*D2579+vlookup(VLOOKUP(A2579,'Meal Plan Combinations'!A$5:E$17,5,false),indirect(I$1),2,false)*E2579</f>
        <v>3809.817</v>
      </c>
      <c r="G2579" s="173">
        <f>abs(Generate!H$5-F2579)</f>
        <v>739.817</v>
      </c>
    </row>
    <row r="2580">
      <c r="A2580" s="71" t="s">
        <v>64</v>
      </c>
      <c r="B2580" s="71">
        <v>3.0</v>
      </c>
      <c r="C2580" s="71">
        <v>3.0</v>
      </c>
      <c r="D2580" s="71">
        <v>2.0</v>
      </c>
      <c r="E2580" s="71">
        <v>2.5</v>
      </c>
      <c r="F2580" s="172">
        <f>vlookup(VLOOKUP(A2580,'Meal Plan Combinations'!A$5:E$17,2,false),indirect(I$1),2,false)*B2580+vlookup(VLOOKUP(A2580,'Meal Plan Combinations'!A$5:E$17,3,false),indirect(I$1),2,false)*C2580+vlookup(VLOOKUP(A2580,'Meal Plan Combinations'!A$5:E$17,4,false),indirect(I$1),2,false)*D2580+vlookup(VLOOKUP(A2580,'Meal Plan Combinations'!A$5:E$17,5,false),indirect(I$1),2,false)*E2580</f>
        <v>3943.597</v>
      </c>
      <c r="G2580" s="173">
        <f>abs(Generate!H$5-F2580)</f>
        <v>873.597</v>
      </c>
    </row>
    <row r="2581">
      <c r="A2581" s="71" t="s">
        <v>64</v>
      </c>
      <c r="B2581" s="71">
        <v>3.0</v>
      </c>
      <c r="C2581" s="71">
        <v>3.0</v>
      </c>
      <c r="D2581" s="71">
        <v>2.0</v>
      </c>
      <c r="E2581" s="71">
        <v>3.0</v>
      </c>
      <c r="F2581" s="172">
        <f>vlookup(VLOOKUP(A2581,'Meal Plan Combinations'!A$5:E$17,2,false),indirect(I$1),2,false)*B2581+vlookup(VLOOKUP(A2581,'Meal Plan Combinations'!A$5:E$17,3,false),indirect(I$1),2,false)*C2581+vlookup(VLOOKUP(A2581,'Meal Plan Combinations'!A$5:E$17,4,false),indirect(I$1),2,false)*D2581+vlookup(VLOOKUP(A2581,'Meal Plan Combinations'!A$5:E$17,5,false),indirect(I$1),2,false)*E2581</f>
        <v>4077.377</v>
      </c>
      <c r="G2581" s="173">
        <f>abs(Generate!H$5-F2581)</f>
        <v>1007.377</v>
      </c>
    </row>
    <row r="2582">
      <c r="A2582" s="71" t="s">
        <v>64</v>
      </c>
      <c r="B2582" s="71">
        <v>3.0</v>
      </c>
      <c r="C2582" s="71">
        <v>3.0</v>
      </c>
      <c r="D2582" s="71">
        <v>2.5</v>
      </c>
      <c r="E2582" s="71">
        <v>0.5</v>
      </c>
      <c r="F2582" s="172">
        <f>vlookup(VLOOKUP(A2582,'Meal Plan Combinations'!A$5:E$17,2,false),indirect(I$1),2,false)*B2582+vlookup(VLOOKUP(A2582,'Meal Plan Combinations'!A$5:E$17,3,false),indirect(I$1),2,false)*C2582+vlookup(VLOOKUP(A2582,'Meal Plan Combinations'!A$5:E$17,4,false),indirect(I$1),2,false)*D2582+vlookup(VLOOKUP(A2582,'Meal Plan Combinations'!A$5:E$17,5,false),indirect(I$1),2,false)*E2582</f>
        <v>3631.322</v>
      </c>
      <c r="G2582" s="173">
        <f>abs(Generate!H$5-F2582)</f>
        <v>561.322</v>
      </c>
    </row>
    <row r="2583">
      <c r="A2583" s="71" t="s">
        <v>64</v>
      </c>
      <c r="B2583" s="71">
        <v>3.0</v>
      </c>
      <c r="C2583" s="71">
        <v>3.0</v>
      </c>
      <c r="D2583" s="71">
        <v>2.5</v>
      </c>
      <c r="E2583" s="71">
        <v>1.0</v>
      </c>
      <c r="F2583" s="172">
        <f>vlookup(VLOOKUP(A2583,'Meal Plan Combinations'!A$5:E$17,2,false),indirect(I$1),2,false)*B2583+vlookup(VLOOKUP(A2583,'Meal Plan Combinations'!A$5:E$17,3,false),indirect(I$1),2,false)*C2583+vlookup(VLOOKUP(A2583,'Meal Plan Combinations'!A$5:E$17,4,false),indirect(I$1),2,false)*D2583+vlookup(VLOOKUP(A2583,'Meal Plan Combinations'!A$5:E$17,5,false),indirect(I$1),2,false)*E2583</f>
        <v>3765.102</v>
      </c>
      <c r="G2583" s="173">
        <f>abs(Generate!H$5-F2583)</f>
        <v>695.102</v>
      </c>
    </row>
    <row r="2584">
      <c r="A2584" s="71" t="s">
        <v>64</v>
      </c>
      <c r="B2584" s="71">
        <v>3.0</v>
      </c>
      <c r="C2584" s="71">
        <v>3.0</v>
      </c>
      <c r="D2584" s="71">
        <v>2.5</v>
      </c>
      <c r="E2584" s="71">
        <v>1.5</v>
      </c>
      <c r="F2584" s="172">
        <f>vlookup(VLOOKUP(A2584,'Meal Plan Combinations'!A$5:E$17,2,false),indirect(I$1),2,false)*B2584+vlookup(VLOOKUP(A2584,'Meal Plan Combinations'!A$5:E$17,3,false),indirect(I$1),2,false)*C2584+vlookup(VLOOKUP(A2584,'Meal Plan Combinations'!A$5:E$17,4,false),indirect(I$1),2,false)*D2584+vlookup(VLOOKUP(A2584,'Meal Plan Combinations'!A$5:E$17,5,false),indirect(I$1),2,false)*E2584</f>
        <v>3898.882</v>
      </c>
      <c r="G2584" s="173">
        <f>abs(Generate!H$5-F2584)</f>
        <v>828.882</v>
      </c>
    </row>
    <row r="2585">
      <c r="A2585" s="71" t="s">
        <v>64</v>
      </c>
      <c r="B2585" s="71">
        <v>3.0</v>
      </c>
      <c r="C2585" s="71">
        <v>3.0</v>
      </c>
      <c r="D2585" s="71">
        <v>2.5</v>
      </c>
      <c r="E2585" s="71">
        <v>2.0</v>
      </c>
      <c r="F2585" s="172">
        <f>vlookup(VLOOKUP(A2585,'Meal Plan Combinations'!A$5:E$17,2,false),indirect(I$1),2,false)*B2585+vlookup(VLOOKUP(A2585,'Meal Plan Combinations'!A$5:E$17,3,false),indirect(I$1),2,false)*C2585+vlookup(VLOOKUP(A2585,'Meal Plan Combinations'!A$5:E$17,4,false),indirect(I$1),2,false)*D2585+vlookup(VLOOKUP(A2585,'Meal Plan Combinations'!A$5:E$17,5,false),indirect(I$1),2,false)*E2585</f>
        <v>4032.662</v>
      </c>
      <c r="G2585" s="173">
        <f>abs(Generate!H$5-F2585)</f>
        <v>962.662</v>
      </c>
    </row>
    <row r="2586">
      <c r="A2586" s="71" t="s">
        <v>64</v>
      </c>
      <c r="B2586" s="71">
        <v>3.0</v>
      </c>
      <c r="C2586" s="71">
        <v>3.0</v>
      </c>
      <c r="D2586" s="71">
        <v>2.5</v>
      </c>
      <c r="E2586" s="71">
        <v>2.5</v>
      </c>
      <c r="F2586" s="172">
        <f>vlookup(VLOOKUP(A2586,'Meal Plan Combinations'!A$5:E$17,2,false),indirect(I$1),2,false)*B2586+vlookup(VLOOKUP(A2586,'Meal Plan Combinations'!A$5:E$17,3,false),indirect(I$1),2,false)*C2586+vlookup(VLOOKUP(A2586,'Meal Plan Combinations'!A$5:E$17,4,false),indirect(I$1),2,false)*D2586+vlookup(VLOOKUP(A2586,'Meal Plan Combinations'!A$5:E$17,5,false),indirect(I$1),2,false)*E2586</f>
        <v>4166.442</v>
      </c>
      <c r="G2586" s="173">
        <f>abs(Generate!H$5-F2586)</f>
        <v>1096.442</v>
      </c>
    </row>
    <row r="2587">
      <c r="A2587" s="71" t="s">
        <v>64</v>
      </c>
      <c r="B2587" s="71">
        <v>3.0</v>
      </c>
      <c r="C2587" s="71">
        <v>3.0</v>
      </c>
      <c r="D2587" s="71">
        <v>2.5</v>
      </c>
      <c r="E2587" s="71">
        <v>3.0</v>
      </c>
      <c r="F2587" s="172">
        <f>vlookup(VLOOKUP(A2587,'Meal Plan Combinations'!A$5:E$17,2,false),indirect(I$1),2,false)*B2587+vlookup(VLOOKUP(A2587,'Meal Plan Combinations'!A$5:E$17,3,false),indirect(I$1),2,false)*C2587+vlookup(VLOOKUP(A2587,'Meal Plan Combinations'!A$5:E$17,4,false),indirect(I$1),2,false)*D2587+vlookup(VLOOKUP(A2587,'Meal Plan Combinations'!A$5:E$17,5,false),indirect(I$1),2,false)*E2587</f>
        <v>4300.222</v>
      </c>
      <c r="G2587" s="173">
        <f>abs(Generate!H$5-F2587)</f>
        <v>1230.222</v>
      </c>
    </row>
    <row r="2588">
      <c r="A2588" s="71" t="s">
        <v>64</v>
      </c>
      <c r="B2588" s="71">
        <v>3.0</v>
      </c>
      <c r="C2588" s="71">
        <v>3.0</v>
      </c>
      <c r="D2588" s="71">
        <v>3.0</v>
      </c>
      <c r="E2588" s="71">
        <v>0.5</v>
      </c>
      <c r="F2588" s="172">
        <f>vlookup(VLOOKUP(A2588,'Meal Plan Combinations'!A$5:E$17,2,false),indirect(I$1),2,false)*B2588+vlookup(VLOOKUP(A2588,'Meal Plan Combinations'!A$5:E$17,3,false),indirect(I$1),2,false)*C2588+vlookup(VLOOKUP(A2588,'Meal Plan Combinations'!A$5:E$17,4,false),indirect(I$1),2,false)*D2588+vlookup(VLOOKUP(A2588,'Meal Plan Combinations'!A$5:E$17,5,false),indirect(I$1),2,false)*E2588</f>
        <v>3854.167</v>
      </c>
      <c r="G2588" s="173">
        <f>abs(Generate!H$5-F2588)</f>
        <v>784.167</v>
      </c>
    </row>
    <row r="2589">
      <c r="A2589" s="71" t="s">
        <v>64</v>
      </c>
      <c r="B2589" s="71">
        <v>3.0</v>
      </c>
      <c r="C2589" s="71">
        <v>3.0</v>
      </c>
      <c r="D2589" s="71">
        <v>3.0</v>
      </c>
      <c r="E2589" s="71">
        <v>1.0</v>
      </c>
      <c r="F2589" s="172">
        <f>vlookup(VLOOKUP(A2589,'Meal Plan Combinations'!A$5:E$17,2,false),indirect(I$1),2,false)*B2589+vlookup(VLOOKUP(A2589,'Meal Plan Combinations'!A$5:E$17,3,false),indirect(I$1),2,false)*C2589+vlookup(VLOOKUP(A2589,'Meal Plan Combinations'!A$5:E$17,4,false),indirect(I$1),2,false)*D2589+vlookup(VLOOKUP(A2589,'Meal Plan Combinations'!A$5:E$17,5,false),indirect(I$1),2,false)*E2589</f>
        <v>3987.947</v>
      </c>
      <c r="G2589" s="173">
        <f>abs(Generate!H$5-F2589)</f>
        <v>917.947</v>
      </c>
    </row>
    <row r="2590">
      <c r="A2590" s="71" t="s">
        <v>64</v>
      </c>
      <c r="B2590" s="71">
        <v>3.0</v>
      </c>
      <c r="C2590" s="71">
        <v>3.0</v>
      </c>
      <c r="D2590" s="71">
        <v>3.0</v>
      </c>
      <c r="E2590" s="71">
        <v>1.5</v>
      </c>
      <c r="F2590" s="172">
        <f>vlookup(VLOOKUP(A2590,'Meal Plan Combinations'!A$5:E$17,2,false),indirect(I$1),2,false)*B2590+vlookup(VLOOKUP(A2590,'Meal Plan Combinations'!A$5:E$17,3,false),indirect(I$1),2,false)*C2590+vlookup(VLOOKUP(A2590,'Meal Plan Combinations'!A$5:E$17,4,false),indirect(I$1),2,false)*D2590+vlookup(VLOOKUP(A2590,'Meal Plan Combinations'!A$5:E$17,5,false),indirect(I$1),2,false)*E2590</f>
        <v>4121.727</v>
      </c>
      <c r="G2590" s="173">
        <f>abs(Generate!H$5-F2590)</f>
        <v>1051.727</v>
      </c>
    </row>
    <row r="2591">
      <c r="A2591" s="71" t="s">
        <v>64</v>
      </c>
      <c r="B2591" s="71">
        <v>3.0</v>
      </c>
      <c r="C2591" s="71">
        <v>3.0</v>
      </c>
      <c r="D2591" s="71">
        <v>3.0</v>
      </c>
      <c r="E2591" s="71">
        <v>2.0</v>
      </c>
      <c r="F2591" s="172">
        <f>vlookup(VLOOKUP(A2591,'Meal Plan Combinations'!A$5:E$17,2,false),indirect(I$1),2,false)*B2591+vlookup(VLOOKUP(A2591,'Meal Plan Combinations'!A$5:E$17,3,false),indirect(I$1),2,false)*C2591+vlookup(VLOOKUP(A2591,'Meal Plan Combinations'!A$5:E$17,4,false),indirect(I$1),2,false)*D2591+vlookup(VLOOKUP(A2591,'Meal Plan Combinations'!A$5:E$17,5,false),indirect(I$1),2,false)*E2591</f>
        <v>4255.507</v>
      </c>
      <c r="G2591" s="173">
        <f>abs(Generate!H$5-F2591)</f>
        <v>1185.507</v>
      </c>
    </row>
    <row r="2592">
      <c r="A2592" s="71" t="s">
        <v>64</v>
      </c>
      <c r="B2592" s="71">
        <v>3.0</v>
      </c>
      <c r="C2592" s="71">
        <v>3.0</v>
      </c>
      <c r="D2592" s="71">
        <v>3.0</v>
      </c>
      <c r="E2592" s="71">
        <v>2.5</v>
      </c>
      <c r="F2592" s="172">
        <f>vlookup(VLOOKUP(A2592,'Meal Plan Combinations'!A$5:E$17,2,false),indirect(I$1),2,false)*B2592+vlookup(VLOOKUP(A2592,'Meal Plan Combinations'!A$5:E$17,3,false),indirect(I$1),2,false)*C2592+vlookup(VLOOKUP(A2592,'Meal Plan Combinations'!A$5:E$17,4,false),indirect(I$1),2,false)*D2592+vlookup(VLOOKUP(A2592,'Meal Plan Combinations'!A$5:E$17,5,false),indirect(I$1),2,false)*E2592</f>
        <v>4389.287</v>
      </c>
      <c r="G2592" s="173">
        <f>abs(Generate!H$5-F2592)</f>
        <v>1319.287</v>
      </c>
    </row>
    <row r="2593">
      <c r="A2593" s="71" t="s">
        <v>64</v>
      </c>
      <c r="B2593" s="71">
        <v>3.0</v>
      </c>
      <c r="C2593" s="71">
        <v>3.0</v>
      </c>
      <c r="D2593" s="71">
        <v>3.0</v>
      </c>
      <c r="E2593" s="71">
        <v>3.0</v>
      </c>
      <c r="F2593" s="172">
        <f>vlookup(VLOOKUP(A2593,'Meal Plan Combinations'!A$5:E$17,2,false),indirect(I$1),2,false)*B2593+vlookup(VLOOKUP(A2593,'Meal Plan Combinations'!A$5:E$17,3,false),indirect(I$1),2,false)*C2593+vlookup(VLOOKUP(A2593,'Meal Plan Combinations'!A$5:E$17,4,false),indirect(I$1),2,false)*D2593+vlookup(VLOOKUP(A2593,'Meal Plan Combinations'!A$5:E$17,5,false),indirect(I$1),2,false)*E2593</f>
        <v>4523.067</v>
      </c>
      <c r="G2593" s="173">
        <f>abs(Generate!H$5-F2593)</f>
        <v>1453.067</v>
      </c>
    </row>
    <row r="2594">
      <c r="A2594" s="71" t="s">
        <v>73</v>
      </c>
      <c r="B2594" s="71">
        <v>0.5</v>
      </c>
      <c r="C2594" s="71">
        <v>0.5</v>
      </c>
      <c r="D2594" s="71">
        <v>0.5</v>
      </c>
      <c r="E2594" s="71">
        <v>0.5</v>
      </c>
      <c r="F2594" s="172">
        <f>vlookup(VLOOKUP(A2594,'Meal Plan Combinations'!A$5:E$17,2,false),indirect(I$1),2,false)*B2594+vlookup(VLOOKUP(A2594,'Meal Plan Combinations'!A$5:E$17,3,false),indirect(I$1),2,false)*C2594+vlookup(VLOOKUP(A2594,'Meal Plan Combinations'!A$5:E$17,4,false),indirect(I$1),2,false)*D2594+vlookup(VLOOKUP(A2594,'Meal Plan Combinations'!A$5:E$17,5,false),indirect(I$1),2,false)*E2594</f>
        <v>454.5795</v>
      </c>
      <c r="G2594" s="173">
        <f>abs(Generate!H$5-F2594)</f>
        <v>2615.4205</v>
      </c>
    </row>
    <row r="2595">
      <c r="A2595" s="71" t="s">
        <v>73</v>
      </c>
      <c r="B2595" s="71">
        <v>0.5</v>
      </c>
      <c r="C2595" s="71">
        <v>0.5</v>
      </c>
      <c r="D2595" s="71">
        <v>0.5</v>
      </c>
      <c r="E2595" s="71">
        <v>1.0</v>
      </c>
      <c r="F2595" s="172">
        <f>vlookup(VLOOKUP(A2595,'Meal Plan Combinations'!A$5:E$17,2,false),indirect(I$1),2,false)*B2595+vlookup(VLOOKUP(A2595,'Meal Plan Combinations'!A$5:E$17,3,false),indirect(I$1),2,false)*C2595+vlookup(VLOOKUP(A2595,'Meal Plan Combinations'!A$5:E$17,4,false),indirect(I$1),2,false)*D2595+vlookup(VLOOKUP(A2595,'Meal Plan Combinations'!A$5:E$17,5,false),indirect(I$1),2,false)*E2595</f>
        <v>546.5595</v>
      </c>
      <c r="G2595" s="173">
        <f>abs(Generate!H$5-F2595)</f>
        <v>2523.4405</v>
      </c>
    </row>
    <row r="2596">
      <c r="A2596" s="71" t="s">
        <v>73</v>
      </c>
      <c r="B2596" s="71">
        <v>0.5</v>
      </c>
      <c r="C2596" s="71">
        <v>0.5</v>
      </c>
      <c r="D2596" s="71">
        <v>0.5</v>
      </c>
      <c r="E2596" s="71">
        <v>1.5</v>
      </c>
      <c r="F2596" s="172">
        <f>vlookup(VLOOKUP(A2596,'Meal Plan Combinations'!A$5:E$17,2,false),indirect(I$1),2,false)*B2596+vlookup(VLOOKUP(A2596,'Meal Plan Combinations'!A$5:E$17,3,false),indirect(I$1),2,false)*C2596+vlookup(VLOOKUP(A2596,'Meal Plan Combinations'!A$5:E$17,4,false),indirect(I$1),2,false)*D2596+vlookup(VLOOKUP(A2596,'Meal Plan Combinations'!A$5:E$17,5,false),indirect(I$1),2,false)*E2596</f>
        <v>638.5395</v>
      </c>
      <c r="G2596" s="173">
        <f>abs(Generate!H$5-F2596)</f>
        <v>2431.4605</v>
      </c>
    </row>
    <row r="2597">
      <c r="A2597" s="71" t="s">
        <v>73</v>
      </c>
      <c r="B2597" s="71">
        <v>0.5</v>
      </c>
      <c r="C2597" s="71">
        <v>0.5</v>
      </c>
      <c r="D2597" s="71">
        <v>0.5</v>
      </c>
      <c r="E2597" s="71">
        <v>2.0</v>
      </c>
      <c r="F2597" s="172">
        <f>vlookup(VLOOKUP(A2597,'Meal Plan Combinations'!A$5:E$17,2,false),indirect(I$1),2,false)*B2597+vlookup(VLOOKUP(A2597,'Meal Plan Combinations'!A$5:E$17,3,false),indirect(I$1),2,false)*C2597+vlookup(VLOOKUP(A2597,'Meal Plan Combinations'!A$5:E$17,4,false),indirect(I$1),2,false)*D2597+vlookup(VLOOKUP(A2597,'Meal Plan Combinations'!A$5:E$17,5,false),indirect(I$1),2,false)*E2597</f>
        <v>730.5195</v>
      </c>
      <c r="G2597" s="173">
        <f>abs(Generate!H$5-F2597)</f>
        <v>2339.4805</v>
      </c>
    </row>
    <row r="2598">
      <c r="A2598" s="71" t="s">
        <v>73</v>
      </c>
      <c r="B2598" s="71">
        <v>0.5</v>
      </c>
      <c r="C2598" s="71">
        <v>0.5</v>
      </c>
      <c r="D2598" s="71">
        <v>0.5</v>
      </c>
      <c r="E2598" s="71">
        <v>2.5</v>
      </c>
      <c r="F2598" s="172">
        <f>vlookup(VLOOKUP(A2598,'Meal Plan Combinations'!A$5:E$17,2,false),indirect(I$1),2,false)*B2598+vlookup(VLOOKUP(A2598,'Meal Plan Combinations'!A$5:E$17,3,false),indirect(I$1),2,false)*C2598+vlookup(VLOOKUP(A2598,'Meal Plan Combinations'!A$5:E$17,4,false),indirect(I$1),2,false)*D2598+vlookup(VLOOKUP(A2598,'Meal Plan Combinations'!A$5:E$17,5,false),indirect(I$1),2,false)*E2598</f>
        <v>822.4995</v>
      </c>
      <c r="G2598" s="173">
        <f>abs(Generate!H$5-F2598)</f>
        <v>2247.5005</v>
      </c>
    </row>
    <row r="2599">
      <c r="A2599" s="71" t="s">
        <v>73</v>
      </c>
      <c r="B2599" s="71">
        <v>0.5</v>
      </c>
      <c r="C2599" s="71">
        <v>0.5</v>
      </c>
      <c r="D2599" s="71">
        <v>0.5</v>
      </c>
      <c r="E2599" s="71">
        <v>3.0</v>
      </c>
      <c r="F2599" s="172">
        <f>vlookup(VLOOKUP(A2599,'Meal Plan Combinations'!A$5:E$17,2,false),indirect(I$1),2,false)*B2599+vlookup(VLOOKUP(A2599,'Meal Plan Combinations'!A$5:E$17,3,false),indirect(I$1),2,false)*C2599+vlookup(VLOOKUP(A2599,'Meal Plan Combinations'!A$5:E$17,4,false),indirect(I$1),2,false)*D2599+vlookup(VLOOKUP(A2599,'Meal Plan Combinations'!A$5:E$17,5,false),indirect(I$1),2,false)*E2599</f>
        <v>914.4795</v>
      </c>
      <c r="G2599" s="173">
        <f>abs(Generate!H$5-F2599)</f>
        <v>2155.5205</v>
      </c>
    </row>
    <row r="2600">
      <c r="A2600" s="71" t="s">
        <v>73</v>
      </c>
      <c r="B2600" s="71">
        <v>0.5</v>
      </c>
      <c r="C2600" s="71">
        <v>0.5</v>
      </c>
      <c r="D2600" s="71">
        <v>1.0</v>
      </c>
      <c r="E2600" s="71">
        <v>0.5</v>
      </c>
      <c r="F2600" s="172">
        <f>vlookup(VLOOKUP(A2600,'Meal Plan Combinations'!A$5:E$17,2,false),indirect(I$1),2,false)*B2600+vlookup(VLOOKUP(A2600,'Meal Plan Combinations'!A$5:E$17,3,false),indirect(I$1),2,false)*C2600+vlookup(VLOOKUP(A2600,'Meal Plan Combinations'!A$5:E$17,4,false),indirect(I$1),2,false)*D2600+vlookup(VLOOKUP(A2600,'Meal Plan Combinations'!A$5:E$17,5,false),indirect(I$1),2,false)*E2600</f>
        <v>585.6755</v>
      </c>
      <c r="G2600" s="173">
        <f>abs(Generate!H$5-F2600)</f>
        <v>2484.3245</v>
      </c>
    </row>
    <row r="2601">
      <c r="A2601" s="71" t="s">
        <v>73</v>
      </c>
      <c r="B2601" s="71">
        <v>0.5</v>
      </c>
      <c r="C2601" s="71">
        <v>0.5</v>
      </c>
      <c r="D2601" s="71">
        <v>1.0</v>
      </c>
      <c r="E2601" s="71">
        <v>1.0</v>
      </c>
      <c r="F2601" s="172">
        <f>vlookup(VLOOKUP(A2601,'Meal Plan Combinations'!A$5:E$17,2,false),indirect(I$1),2,false)*B2601+vlookup(VLOOKUP(A2601,'Meal Plan Combinations'!A$5:E$17,3,false),indirect(I$1),2,false)*C2601+vlookup(VLOOKUP(A2601,'Meal Plan Combinations'!A$5:E$17,4,false),indirect(I$1),2,false)*D2601+vlookup(VLOOKUP(A2601,'Meal Plan Combinations'!A$5:E$17,5,false),indirect(I$1),2,false)*E2601</f>
        <v>677.6555</v>
      </c>
      <c r="G2601" s="173">
        <f>abs(Generate!H$5-F2601)</f>
        <v>2392.3445</v>
      </c>
    </row>
    <row r="2602">
      <c r="A2602" s="71" t="s">
        <v>73</v>
      </c>
      <c r="B2602" s="71">
        <v>0.5</v>
      </c>
      <c r="C2602" s="71">
        <v>0.5</v>
      </c>
      <c r="D2602" s="71">
        <v>1.0</v>
      </c>
      <c r="E2602" s="71">
        <v>1.5</v>
      </c>
      <c r="F2602" s="172">
        <f>vlookup(VLOOKUP(A2602,'Meal Plan Combinations'!A$5:E$17,2,false),indirect(I$1),2,false)*B2602+vlookup(VLOOKUP(A2602,'Meal Plan Combinations'!A$5:E$17,3,false),indirect(I$1),2,false)*C2602+vlookup(VLOOKUP(A2602,'Meal Plan Combinations'!A$5:E$17,4,false),indirect(I$1),2,false)*D2602+vlookup(VLOOKUP(A2602,'Meal Plan Combinations'!A$5:E$17,5,false),indirect(I$1),2,false)*E2602</f>
        <v>769.6355</v>
      </c>
      <c r="G2602" s="173">
        <f>abs(Generate!H$5-F2602)</f>
        <v>2300.3645</v>
      </c>
    </row>
    <row r="2603">
      <c r="A2603" s="71" t="s">
        <v>73</v>
      </c>
      <c r="B2603" s="71">
        <v>0.5</v>
      </c>
      <c r="C2603" s="71">
        <v>0.5</v>
      </c>
      <c r="D2603" s="71">
        <v>1.0</v>
      </c>
      <c r="E2603" s="71">
        <v>2.0</v>
      </c>
      <c r="F2603" s="172">
        <f>vlookup(VLOOKUP(A2603,'Meal Plan Combinations'!A$5:E$17,2,false),indirect(I$1),2,false)*B2603+vlookup(VLOOKUP(A2603,'Meal Plan Combinations'!A$5:E$17,3,false),indirect(I$1),2,false)*C2603+vlookup(VLOOKUP(A2603,'Meal Plan Combinations'!A$5:E$17,4,false),indirect(I$1),2,false)*D2603+vlookup(VLOOKUP(A2603,'Meal Plan Combinations'!A$5:E$17,5,false),indirect(I$1),2,false)*E2603</f>
        <v>861.6155</v>
      </c>
      <c r="G2603" s="173">
        <f>abs(Generate!H$5-F2603)</f>
        <v>2208.3845</v>
      </c>
    </row>
    <row r="2604">
      <c r="A2604" s="71" t="s">
        <v>73</v>
      </c>
      <c r="B2604" s="71">
        <v>0.5</v>
      </c>
      <c r="C2604" s="71">
        <v>0.5</v>
      </c>
      <c r="D2604" s="71">
        <v>1.0</v>
      </c>
      <c r="E2604" s="71">
        <v>2.5</v>
      </c>
      <c r="F2604" s="172">
        <f>vlookup(VLOOKUP(A2604,'Meal Plan Combinations'!A$5:E$17,2,false),indirect(I$1),2,false)*B2604+vlookup(VLOOKUP(A2604,'Meal Plan Combinations'!A$5:E$17,3,false),indirect(I$1),2,false)*C2604+vlookup(VLOOKUP(A2604,'Meal Plan Combinations'!A$5:E$17,4,false),indirect(I$1),2,false)*D2604+vlookup(VLOOKUP(A2604,'Meal Plan Combinations'!A$5:E$17,5,false),indirect(I$1),2,false)*E2604</f>
        <v>953.5955</v>
      </c>
      <c r="G2604" s="173">
        <f>abs(Generate!H$5-F2604)</f>
        <v>2116.4045</v>
      </c>
    </row>
    <row r="2605">
      <c r="A2605" s="71" t="s">
        <v>73</v>
      </c>
      <c r="B2605" s="71">
        <v>0.5</v>
      </c>
      <c r="C2605" s="71">
        <v>0.5</v>
      </c>
      <c r="D2605" s="71">
        <v>1.0</v>
      </c>
      <c r="E2605" s="71">
        <v>3.0</v>
      </c>
      <c r="F2605" s="172">
        <f>vlookup(VLOOKUP(A2605,'Meal Plan Combinations'!A$5:E$17,2,false),indirect(I$1),2,false)*B2605+vlookup(VLOOKUP(A2605,'Meal Plan Combinations'!A$5:E$17,3,false),indirect(I$1),2,false)*C2605+vlookup(VLOOKUP(A2605,'Meal Plan Combinations'!A$5:E$17,4,false),indirect(I$1),2,false)*D2605+vlookup(VLOOKUP(A2605,'Meal Plan Combinations'!A$5:E$17,5,false),indirect(I$1),2,false)*E2605</f>
        <v>1045.5755</v>
      </c>
      <c r="G2605" s="173">
        <f>abs(Generate!H$5-F2605)</f>
        <v>2024.4245</v>
      </c>
    </row>
    <row r="2606">
      <c r="A2606" s="71" t="s">
        <v>73</v>
      </c>
      <c r="B2606" s="71">
        <v>0.5</v>
      </c>
      <c r="C2606" s="71">
        <v>0.5</v>
      </c>
      <c r="D2606" s="71">
        <v>1.5</v>
      </c>
      <c r="E2606" s="71">
        <v>0.5</v>
      </c>
      <c r="F2606" s="172">
        <f>vlookup(VLOOKUP(A2606,'Meal Plan Combinations'!A$5:E$17,2,false),indirect(I$1),2,false)*B2606+vlookup(VLOOKUP(A2606,'Meal Plan Combinations'!A$5:E$17,3,false),indirect(I$1),2,false)*C2606+vlookup(VLOOKUP(A2606,'Meal Plan Combinations'!A$5:E$17,4,false),indirect(I$1),2,false)*D2606+vlookup(VLOOKUP(A2606,'Meal Plan Combinations'!A$5:E$17,5,false),indirect(I$1),2,false)*E2606</f>
        <v>716.7715</v>
      </c>
      <c r="G2606" s="173">
        <f>abs(Generate!H$5-F2606)</f>
        <v>2353.2285</v>
      </c>
    </row>
    <row r="2607">
      <c r="A2607" s="71" t="s">
        <v>73</v>
      </c>
      <c r="B2607" s="71">
        <v>0.5</v>
      </c>
      <c r="C2607" s="71">
        <v>0.5</v>
      </c>
      <c r="D2607" s="71">
        <v>1.5</v>
      </c>
      <c r="E2607" s="71">
        <v>1.0</v>
      </c>
      <c r="F2607" s="172">
        <f>vlookup(VLOOKUP(A2607,'Meal Plan Combinations'!A$5:E$17,2,false),indirect(I$1),2,false)*B2607+vlookup(VLOOKUP(A2607,'Meal Plan Combinations'!A$5:E$17,3,false),indirect(I$1),2,false)*C2607+vlookup(VLOOKUP(A2607,'Meal Plan Combinations'!A$5:E$17,4,false),indirect(I$1),2,false)*D2607+vlookup(VLOOKUP(A2607,'Meal Plan Combinations'!A$5:E$17,5,false),indirect(I$1),2,false)*E2607</f>
        <v>808.7515</v>
      </c>
      <c r="G2607" s="173">
        <f>abs(Generate!H$5-F2607)</f>
        <v>2261.2485</v>
      </c>
    </row>
    <row r="2608">
      <c r="A2608" s="71" t="s">
        <v>73</v>
      </c>
      <c r="B2608" s="71">
        <v>0.5</v>
      </c>
      <c r="C2608" s="71">
        <v>0.5</v>
      </c>
      <c r="D2608" s="71">
        <v>1.5</v>
      </c>
      <c r="E2608" s="71">
        <v>1.5</v>
      </c>
      <c r="F2608" s="172">
        <f>vlookup(VLOOKUP(A2608,'Meal Plan Combinations'!A$5:E$17,2,false),indirect(I$1),2,false)*B2608+vlookup(VLOOKUP(A2608,'Meal Plan Combinations'!A$5:E$17,3,false),indirect(I$1),2,false)*C2608+vlookup(VLOOKUP(A2608,'Meal Plan Combinations'!A$5:E$17,4,false),indirect(I$1),2,false)*D2608+vlookup(VLOOKUP(A2608,'Meal Plan Combinations'!A$5:E$17,5,false),indirect(I$1),2,false)*E2608</f>
        <v>900.7315</v>
      </c>
      <c r="G2608" s="173">
        <f>abs(Generate!H$5-F2608)</f>
        <v>2169.2685</v>
      </c>
    </row>
    <row r="2609">
      <c r="A2609" s="71" t="s">
        <v>73</v>
      </c>
      <c r="B2609" s="71">
        <v>0.5</v>
      </c>
      <c r="C2609" s="71">
        <v>0.5</v>
      </c>
      <c r="D2609" s="71">
        <v>1.5</v>
      </c>
      <c r="E2609" s="71">
        <v>2.0</v>
      </c>
      <c r="F2609" s="172">
        <f>vlookup(VLOOKUP(A2609,'Meal Plan Combinations'!A$5:E$17,2,false),indirect(I$1),2,false)*B2609+vlookup(VLOOKUP(A2609,'Meal Plan Combinations'!A$5:E$17,3,false),indirect(I$1),2,false)*C2609+vlookup(VLOOKUP(A2609,'Meal Plan Combinations'!A$5:E$17,4,false),indirect(I$1),2,false)*D2609+vlookup(VLOOKUP(A2609,'Meal Plan Combinations'!A$5:E$17,5,false),indirect(I$1),2,false)*E2609</f>
        <v>992.7115</v>
      </c>
      <c r="G2609" s="173">
        <f>abs(Generate!H$5-F2609)</f>
        <v>2077.2885</v>
      </c>
    </row>
    <row r="2610">
      <c r="A2610" s="71" t="s">
        <v>73</v>
      </c>
      <c r="B2610" s="71">
        <v>0.5</v>
      </c>
      <c r="C2610" s="71">
        <v>0.5</v>
      </c>
      <c r="D2610" s="71">
        <v>1.5</v>
      </c>
      <c r="E2610" s="71">
        <v>2.5</v>
      </c>
      <c r="F2610" s="172">
        <f>vlookup(VLOOKUP(A2610,'Meal Plan Combinations'!A$5:E$17,2,false),indirect(I$1),2,false)*B2610+vlookup(VLOOKUP(A2610,'Meal Plan Combinations'!A$5:E$17,3,false),indirect(I$1),2,false)*C2610+vlookup(VLOOKUP(A2610,'Meal Plan Combinations'!A$5:E$17,4,false),indirect(I$1),2,false)*D2610+vlookup(VLOOKUP(A2610,'Meal Plan Combinations'!A$5:E$17,5,false),indirect(I$1),2,false)*E2610</f>
        <v>1084.6915</v>
      </c>
      <c r="G2610" s="173">
        <f>abs(Generate!H$5-F2610)</f>
        <v>1985.3085</v>
      </c>
    </row>
    <row r="2611">
      <c r="A2611" s="71" t="s">
        <v>73</v>
      </c>
      <c r="B2611" s="71">
        <v>0.5</v>
      </c>
      <c r="C2611" s="71">
        <v>0.5</v>
      </c>
      <c r="D2611" s="71">
        <v>1.5</v>
      </c>
      <c r="E2611" s="71">
        <v>3.0</v>
      </c>
      <c r="F2611" s="172">
        <f>vlookup(VLOOKUP(A2611,'Meal Plan Combinations'!A$5:E$17,2,false),indirect(I$1),2,false)*B2611+vlookup(VLOOKUP(A2611,'Meal Plan Combinations'!A$5:E$17,3,false),indirect(I$1),2,false)*C2611+vlookup(VLOOKUP(A2611,'Meal Plan Combinations'!A$5:E$17,4,false),indirect(I$1),2,false)*D2611+vlookup(VLOOKUP(A2611,'Meal Plan Combinations'!A$5:E$17,5,false),indirect(I$1),2,false)*E2611</f>
        <v>1176.6715</v>
      </c>
      <c r="G2611" s="173">
        <f>abs(Generate!H$5-F2611)</f>
        <v>1893.3285</v>
      </c>
    </row>
    <row r="2612">
      <c r="A2612" s="71" t="s">
        <v>73</v>
      </c>
      <c r="B2612" s="71">
        <v>0.5</v>
      </c>
      <c r="C2612" s="71">
        <v>0.5</v>
      </c>
      <c r="D2612" s="71">
        <v>2.0</v>
      </c>
      <c r="E2612" s="71">
        <v>0.5</v>
      </c>
      <c r="F2612" s="172">
        <f>vlookup(VLOOKUP(A2612,'Meal Plan Combinations'!A$5:E$17,2,false),indirect(I$1),2,false)*B2612+vlookup(VLOOKUP(A2612,'Meal Plan Combinations'!A$5:E$17,3,false),indirect(I$1),2,false)*C2612+vlookup(VLOOKUP(A2612,'Meal Plan Combinations'!A$5:E$17,4,false),indirect(I$1),2,false)*D2612+vlookup(VLOOKUP(A2612,'Meal Plan Combinations'!A$5:E$17,5,false),indirect(I$1),2,false)*E2612</f>
        <v>847.8675</v>
      </c>
      <c r="G2612" s="173">
        <f>abs(Generate!H$5-F2612)</f>
        <v>2222.1325</v>
      </c>
    </row>
    <row r="2613">
      <c r="A2613" s="71" t="s">
        <v>73</v>
      </c>
      <c r="B2613" s="71">
        <v>0.5</v>
      </c>
      <c r="C2613" s="71">
        <v>0.5</v>
      </c>
      <c r="D2613" s="71">
        <v>2.0</v>
      </c>
      <c r="E2613" s="71">
        <v>1.0</v>
      </c>
      <c r="F2613" s="172">
        <f>vlookup(VLOOKUP(A2613,'Meal Plan Combinations'!A$5:E$17,2,false),indirect(I$1),2,false)*B2613+vlookup(VLOOKUP(A2613,'Meal Plan Combinations'!A$5:E$17,3,false),indirect(I$1),2,false)*C2613+vlookup(VLOOKUP(A2613,'Meal Plan Combinations'!A$5:E$17,4,false),indirect(I$1),2,false)*D2613+vlookup(VLOOKUP(A2613,'Meal Plan Combinations'!A$5:E$17,5,false),indirect(I$1),2,false)*E2613</f>
        <v>939.8475</v>
      </c>
      <c r="G2613" s="173">
        <f>abs(Generate!H$5-F2613)</f>
        <v>2130.1525</v>
      </c>
    </row>
    <row r="2614">
      <c r="A2614" s="71" t="s">
        <v>73</v>
      </c>
      <c r="B2614" s="71">
        <v>0.5</v>
      </c>
      <c r="C2614" s="71">
        <v>0.5</v>
      </c>
      <c r="D2614" s="71">
        <v>2.0</v>
      </c>
      <c r="E2614" s="71">
        <v>1.5</v>
      </c>
      <c r="F2614" s="172">
        <f>vlookup(VLOOKUP(A2614,'Meal Plan Combinations'!A$5:E$17,2,false),indirect(I$1),2,false)*B2614+vlookup(VLOOKUP(A2614,'Meal Plan Combinations'!A$5:E$17,3,false),indirect(I$1),2,false)*C2614+vlookup(VLOOKUP(A2614,'Meal Plan Combinations'!A$5:E$17,4,false),indirect(I$1),2,false)*D2614+vlookup(VLOOKUP(A2614,'Meal Plan Combinations'!A$5:E$17,5,false),indirect(I$1),2,false)*E2614</f>
        <v>1031.8275</v>
      </c>
      <c r="G2614" s="173">
        <f>abs(Generate!H$5-F2614)</f>
        <v>2038.1725</v>
      </c>
    </row>
    <row r="2615">
      <c r="A2615" s="71" t="s">
        <v>73</v>
      </c>
      <c r="B2615" s="71">
        <v>0.5</v>
      </c>
      <c r="C2615" s="71">
        <v>0.5</v>
      </c>
      <c r="D2615" s="71">
        <v>2.0</v>
      </c>
      <c r="E2615" s="71">
        <v>2.0</v>
      </c>
      <c r="F2615" s="172">
        <f>vlookup(VLOOKUP(A2615,'Meal Plan Combinations'!A$5:E$17,2,false),indirect(I$1),2,false)*B2615+vlookup(VLOOKUP(A2615,'Meal Plan Combinations'!A$5:E$17,3,false),indirect(I$1),2,false)*C2615+vlookup(VLOOKUP(A2615,'Meal Plan Combinations'!A$5:E$17,4,false),indirect(I$1),2,false)*D2615+vlookup(VLOOKUP(A2615,'Meal Plan Combinations'!A$5:E$17,5,false),indirect(I$1),2,false)*E2615</f>
        <v>1123.8075</v>
      </c>
      <c r="G2615" s="173">
        <f>abs(Generate!H$5-F2615)</f>
        <v>1946.1925</v>
      </c>
    </row>
    <row r="2616">
      <c r="A2616" s="71" t="s">
        <v>73</v>
      </c>
      <c r="B2616" s="71">
        <v>0.5</v>
      </c>
      <c r="C2616" s="71">
        <v>0.5</v>
      </c>
      <c r="D2616" s="71">
        <v>2.0</v>
      </c>
      <c r="E2616" s="71">
        <v>2.5</v>
      </c>
      <c r="F2616" s="172">
        <f>vlookup(VLOOKUP(A2616,'Meal Plan Combinations'!A$5:E$17,2,false),indirect(I$1),2,false)*B2616+vlookup(VLOOKUP(A2616,'Meal Plan Combinations'!A$5:E$17,3,false),indirect(I$1),2,false)*C2616+vlookup(VLOOKUP(A2616,'Meal Plan Combinations'!A$5:E$17,4,false),indirect(I$1),2,false)*D2616+vlookup(VLOOKUP(A2616,'Meal Plan Combinations'!A$5:E$17,5,false),indirect(I$1),2,false)*E2616</f>
        <v>1215.7875</v>
      </c>
      <c r="G2616" s="173">
        <f>abs(Generate!H$5-F2616)</f>
        <v>1854.2125</v>
      </c>
    </row>
    <row r="2617">
      <c r="A2617" s="71" t="s">
        <v>73</v>
      </c>
      <c r="B2617" s="71">
        <v>0.5</v>
      </c>
      <c r="C2617" s="71">
        <v>0.5</v>
      </c>
      <c r="D2617" s="71">
        <v>2.0</v>
      </c>
      <c r="E2617" s="71">
        <v>3.0</v>
      </c>
      <c r="F2617" s="172">
        <f>vlookup(VLOOKUP(A2617,'Meal Plan Combinations'!A$5:E$17,2,false),indirect(I$1),2,false)*B2617+vlookup(VLOOKUP(A2617,'Meal Plan Combinations'!A$5:E$17,3,false),indirect(I$1),2,false)*C2617+vlookup(VLOOKUP(A2617,'Meal Plan Combinations'!A$5:E$17,4,false),indirect(I$1),2,false)*D2617+vlookup(VLOOKUP(A2617,'Meal Plan Combinations'!A$5:E$17,5,false),indirect(I$1),2,false)*E2617</f>
        <v>1307.7675</v>
      </c>
      <c r="G2617" s="173">
        <f>abs(Generate!H$5-F2617)</f>
        <v>1762.2325</v>
      </c>
    </row>
    <row r="2618">
      <c r="A2618" s="71" t="s">
        <v>73</v>
      </c>
      <c r="B2618" s="71">
        <v>0.5</v>
      </c>
      <c r="C2618" s="71">
        <v>0.5</v>
      </c>
      <c r="D2618" s="71">
        <v>2.5</v>
      </c>
      <c r="E2618" s="71">
        <v>0.5</v>
      </c>
      <c r="F2618" s="172">
        <f>vlookup(VLOOKUP(A2618,'Meal Plan Combinations'!A$5:E$17,2,false),indirect(I$1),2,false)*B2618+vlookup(VLOOKUP(A2618,'Meal Plan Combinations'!A$5:E$17,3,false),indirect(I$1),2,false)*C2618+vlookup(VLOOKUP(A2618,'Meal Plan Combinations'!A$5:E$17,4,false),indirect(I$1),2,false)*D2618+vlookup(VLOOKUP(A2618,'Meal Plan Combinations'!A$5:E$17,5,false),indirect(I$1),2,false)*E2618</f>
        <v>978.9635</v>
      </c>
      <c r="G2618" s="173">
        <f>abs(Generate!H$5-F2618)</f>
        <v>2091.0365</v>
      </c>
    </row>
    <row r="2619">
      <c r="A2619" s="71" t="s">
        <v>73</v>
      </c>
      <c r="B2619" s="71">
        <v>0.5</v>
      </c>
      <c r="C2619" s="71">
        <v>0.5</v>
      </c>
      <c r="D2619" s="71">
        <v>2.5</v>
      </c>
      <c r="E2619" s="71">
        <v>1.0</v>
      </c>
      <c r="F2619" s="172">
        <f>vlookup(VLOOKUP(A2619,'Meal Plan Combinations'!A$5:E$17,2,false),indirect(I$1),2,false)*B2619+vlookup(VLOOKUP(A2619,'Meal Plan Combinations'!A$5:E$17,3,false),indirect(I$1),2,false)*C2619+vlookup(VLOOKUP(A2619,'Meal Plan Combinations'!A$5:E$17,4,false),indirect(I$1),2,false)*D2619+vlookup(VLOOKUP(A2619,'Meal Plan Combinations'!A$5:E$17,5,false),indirect(I$1),2,false)*E2619</f>
        <v>1070.9435</v>
      </c>
      <c r="G2619" s="173">
        <f>abs(Generate!H$5-F2619)</f>
        <v>1999.0565</v>
      </c>
    </row>
    <row r="2620">
      <c r="A2620" s="71" t="s">
        <v>73</v>
      </c>
      <c r="B2620" s="71">
        <v>0.5</v>
      </c>
      <c r="C2620" s="71">
        <v>0.5</v>
      </c>
      <c r="D2620" s="71">
        <v>2.5</v>
      </c>
      <c r="E2620" s="71">
        <v>1.5</v>
      </c>
      <c r="F2620" s="172">
        <f>vlookup(VLOOKUP(A2620,'Meal Plan Combinations'!A$5:E$17,2,false),indirect(I$1),2,false)*B2620+vlookup(VLOOKUP(A2620,'Meal Plan Combinations'!A$5:E$17,3,false),indirect(I$1),2,false)*C2620+vlookup(VLOOKUP(A2620,'Meal Plan Combinations'!A$5:E$17,4,false),indirect(I$1),2,false)*D2620+vlookup(VLOOKUP(A2620,'Meal Plan Combinations'!A$5:E$17,5,false),indirect(I$1),2,false)*E2620</f>
        <v>1162.9235</v>
      </c>
      <c r="G2620" s="173">
        <f>abs(Generate!H$5-F2620)</f>
        <v>1907.0765</v>
      </c>
    </row>
    <row r="2621">
      <c r="A2621" s="71" t="s">
        <v>73</v>
      </c>
      <c r="B2621" s="71">
        <v>0.5</v>
      </c>
      <c r="C2621" s="71">
        <v>0.5</v>
      </c>
      <c r="D2621" s="71">
        <v>2.5</v>
      </c>
      <c r="E2621" s="71">
        <v>2.0</v>
      </c>
      <c r="F2621" s="172">
        <f>vlookup(VLOOKUP(A2621,'Meal Plan Combinations'!A$5:E$17,2,false),indirect(I$1),2,false)*B2621+vlookup(VLOOKUP(A2621,'Meal Plan Combinations'!A$5:E$17,3,false),indirect(I$1),2,false)*C2621+vlookup(VLOOKUP(A2621,'Meal Plan Combinations'!A$5:E$17,4,false),indirect(I$1),2,false)*D2621+vlookup(VLOOKUP(A2621,'Meal Plan Combinations'!A$5:E$17,5,false),indirect(I$1),2,false)*E2621</f>
        <v>1254.9035</v>
      </c>
      <c r="G2621" s="173">
        <f>abs(Generate!H$5-F2621)</f>
        <v>1815.0965</v>
      </c>
    </row>
    <row r="2622">
      <c r="A2622" s="71" t="s">
        <v>73</v>
      </c>
      <c r="B2622" s="71">
        <v>0.5</v>
      </c>
      <c r="C2622" s="71">
        <v>0.5</v>
      </c>
      <c r="D2622" s="71">
        <v>2.5</v>
      </c>
      <c r="E2622" s="71">
        <v>2.5</v>
      </c>
      <c r="F2622" s="172">
        <f>vlookup(VLOOKUP(A2622,'Meal Plan Combinations'!A$5:E$17,2,false),indirect(I$1),2,false)*B2622+vlookup(VLOOKUP(A2622,'Meal Plan Combinations'!A$5:E$17,3,false),indirect(I$1),2,false)*C2622+vlookup(VLOOKUP(A2622,'Meal Plan Combinations'!A$5:E$17,4,false),indirect(I$1),2,false)*D2622+vlookup(VLOOKUP(A2622,'Meal Plan Combinations'!A$5:E$17,5,false),indirect(I$1),2,false)*E2622</f>
        <v>1346.8835</v>
      </c>
      <c r="G2622" s="173">
        <f>abs(Generate!H$5-F2622)</f>
        <v>1723.1165</v>
      </c>
    </row>
    <row r="2623">
      <c r="A2623" s="71" t="s">
        <v>73</v>
      </c>
      <c r="B2623" s="71">
        <v>0.5</v>
      </c>
      <c r="C2623" s="71">
        <v>0.5</v>
      </c>
      <c r="D2623" s="71">
        <v>2.5</v>
      </c>
      <c r="E2623" s="71">
        <v>3.0</v>
      </c>
      <c r="F2623" s="172">
        <f>vlookup(VLOOKUP(A2623,'Meal Plan Combinations'!A$5:E$17,2,false),indirect(I$1),2,false)*B2623+vlookup(VLOOKUP(A2623,'Meal Plan Combinations'!A$5:E$17,3,false),indirect(I$1),2,false)*C2623+vlookup(VLOOKUP(A2623,'Meal Plan Combinations'!A$5:E$17,4,false),indirect(I$1),2,false)*D2623+vlookup(VLOOKUP(A2623,'Meal Plan Combinations'!A$5:E$17,5,false),indirect(I$1),2,false)*E2623</f>
        <v>1438.8635</v>
      </c>
      <c r="G2623" s="173">
        <f>abs(Generate!H$5-F2623)</f>
        <v>1631.1365</v>
      </c>
    </row>
    <row r="2624">
      <c r="A2624" s="71" t="s">
        <v>73</v>
      </c>
      <c r="B2624" s="71">
        <v>0.5</v>
      </c>
      <c r="C2624" s="71">
        <v>0.5</v>
      </c>
      <c r="D2624" s="71">
        <v>3.0</v>
      </c>
      <c r="E2624" s="71">
        <v>0.5</v>
      </c>
      <c r="F2624" s="172">
        <f>vlookup(VLOOKUP(A2624,'Meal Plan Combinations'!A$5:E$17,2,false),indirect(I$1),2,false)*B2624+vlookup(VLOOKUP(A2624,'Meal Plan Combinations'!A$5:E$17,3,false),indirect(I$1),2,false)*C2624+vlookup(VLOOKUP(A2624,'Meal Plan Combinations'!A$5:E$17,4,false),indirect(I$1),2,false)*D2624+vlookup(VLOOKUP(A2624,'Meal Plan Combinations'!A$5:E$17,5,false),indirect(I$1),2,false)*E2624</f>
        <v>1110.0595</v>
      </c>
      <c r="G2624" s="173">
        <f>abs(Generate!H$5-F2624)</f>
        <v>1959.9405</v>
      </c>
    </row>
    <row r="2625">
      <c r="A2625" s="71" t="s">
        <v>73</v>
      </c>
      <c r="B2625" s="71">
        <v>0.5</v>
      </c>
      <c r="C2625" s="71">
        <v>0.5</v>
      </c>
      <c r="D2625" s="71">
        <v>3.0</v>
      </c>
      <c r="E2625" s="71">
        <v>1.0</v>
      </c>
      <c r="F2625" s="172">
        <f>vlookup(VLOOKUP(A2625,'Meal Plan Combinations'!A$5:E$17,2,false),indirect(I$1),2,false)*B2625+vlookup(VLOOKUP(A2625,'Meal Plan Combinations'!A$5:E$17,3,false),indirect(I$1),2,false)*C2625+vlookup(VLOOKUP(A2625,'Meal Plan Combinations'!A$5:E$17,4,false),indirect(I$1),2,false)*D2625+vlookup(VLOOKUP(A2625,'Meal Plan Combinations'!A$5:E$17,5,false),indirect(I$1),2,false)*E2625</f>
        <v>1202.0395</v>
      </c>
      <c r="G2625" s="173">
        <f>abs(Generate!H$5-F2625)</f>
        <v>1867.9605</v>
      </c>
    </row>
    <row r="2626">
      <c r="A2626" s="71" t="s">
        <v>73</v>
      </c>
      <c r="B2626" s="71">
        <v>0.5</v>
      </c>
      <c r="C2626" s="71">
        <v>0.5</v>
      </c>
      <c r="D2626" s="71">
        <v>3.0</v>
      </c>
      <c r="E2626" s="71">
        <v>1.5</v>
      </c>
      <c r="F2626" s="172">
        <f>vlookup(VLOOKUP(A2626,'Meal Plan Combinations'!A$5:E$17,2,false),indirect(I$1),2,false)*B2626+vlookup(VLOOKUP(A2626,'Meal Plan Combinations'!A$5:E$17,3,false),indirect(I$1),2,false)*C2626+vlookup(VLOOKUP(A2626,'Meal Plan Combinations'!A$5:E$17,4,false),indirect(I$1),2,false)*D2626+vlookup(VLOOKUP(A2626,'Meal Plan Combinations'!A$5:E$17,5,false),indirect(I$1),2,false)*E2626</f>
        <v>1294.0195</v>
      </c>
      <c r="G2626" s="173">
        <f>abs(Generate!H$5-F2626)</f>
        <v>1775.9805</v>
      </c>
    </row>
    <row r="2627">
      <c r="A2627" s="71" t="s">
        <v>73</v>
      </c>
      <c r="B2627" s="71">
        <v>0.5</v>
      </c>
      <c r="C2627" s="71">
        <v>0.5</v>
      </c>
      <c r="D2627" s="71">
        <v>3.0</v>
      </c>
      <c r="E2627" s="71">
        <v>2.0</v>
      </c>
      <c r="F2627" s="172">
        <f>vlookup(VLOOKUP(A2627,'Meal Plan Combinations'!A$5:E$17,2,false),indirect(I$1),2,false)*B2627+vlookup(VLOOKUP(A2627,'Meal Plan Combinations'!A$5:E$17,3,false),indirect(I$1),2,false)*C2627+vlookup(VLOOKUP(A2627,'Meal Plan Combinations'!A$5:E$17,4,false),indirect(I$1),2,false)*D2627+vlookup(VLOOKUP(A2627,'Meal Plan Combinations'!A$5:E$17,5,false),indirect(I$1),2,false)*E2627</f>
        <v>1385.9995</v>
      </c>
      <c r="G2627" s="173">
        <f>abs(Generate!H$5-F2627)</f>
        <v>1684.0005</v>
      </c>
    </row>
    <row r="2628">
      <c r="A2628" s="71" t="s">
        <v>73</v>
      </c>
      <c r="B2628" s="71">
        <v>0.5</v>
      </c>
      <c r="C2628" s="71">
        <v>0.5</v>
      </c>
      <c r="D2628" s="71">
        <v>3.0</v>
      </c>
      <c r="E2628" s="71">
        <v>2.5</v>
      </c>
      <c r="F2628" s="172">
        <f>vlookup(VLOOKUP(A2628,'Meal Plan Combinations'!A$5:E$17,2,false),indirect(I$1),2,false)*B2628+vlookup(VLOOKUP(A2628,'Meal Plan Combinations'!A$5:E$17,3,false),indirect(I$1),2,false)*C2628+vlookup(VLOOKUP(A2628,'Meal Plan Combinations'!A$5:E$17,4,false),indirect(I$1),2,false)*D2628+vlookup(VLOOKUP(A2628,'Meal Plan Combinations'!A$5:E$17,5,false),indirect(I$1),2,false)*E2628</f>
        <v>1477.9795</v>
      </c>
      <c r="G2628" s="173">
        <f>abs(Generate!H$5-F2628)</f>
        <v>1592.0205</v>
      </c>
    </row>
    <row r="2629">
      <c r="A2629" s="71" t="s">
        <v>73</v>
      </c>
      <c r="B2629" s="71">
        <v>0.5</v>
      </c>
      <c r="C2629" s="71">
        <v>0.5</v>
      </c>
      <c r="D2629" s="71">
        <v>3.0</v>
      </c>
      <c r="E2629" s="71">
        <v>3.0</v>
      </c>
      <c r="F2629" s="172">
        <f>vlookup(VLOOKUP(A2629,'Meal Plan Combinations'!A$5:E$17,2,false),indirect(I$1),2,false)*B2629+vlookup(VLOOKUP(A2629,'Meal Plan Combinations'!A$5:E$17,3,false),indirect(I$1),2,false)*C2629+vlookup(VLOOKUP(A2629,'Meal Plan Combinations'!A$5:E$17,4,false),indirect(I$1),2,false)*D2629+vlookup(VLOOKUP(A2629,'Meal Plan Combinations'!A$5:E$17,5,false),indirect(I$1),2,false)*E2629</f>
        <v>1569.9595</v>
      </c>
      <c r="G2629" s="173">
        <f>abs(Generate!H$5-F2629)</f>
        <v>1500.0405</v>
      </c>
    </row>
    <row r="2630">
      <c r="A2630" s="71" t="s">
        <v>73</v>
      </c>
      <c r="B2630" s="71">
        <v>0.5</v>
      </c>
      <c r="C2630" s="71">
        <v>1.0</v>
      </c>
      <c r="D2630" s="71">
        <v>0.5</v>
      </c>
      <c r="E2630" s="71">
        <v>0.5</v>
      </c>
      <c r="F2630" s="172">
        <f>vlookup(VLOOKUP(A2630,'Meal Plan Combinations'!A$5:E$17,2,false),indirect(I$1),2,false)*B2630+vlookup(VLOOKUP(A2630,'Meal Plan Combinations'!A$5:E$17,3,false),indirect(I$1),2,false)*C2630+vlookup(VLOOKUP(A2630,'Meal Plan Combinations'!A$5:E$17,4,false),indirect(I$1),2,false)*D2630+vlookup(VLOOKUP(A2630,'Meal Plan Combinations'!A$5:E$17,5,false),indirect(I$1),2,false)*E2630</f>
        <v>545.6395</v>
      </c>
      <c r="G2630" s="173">
        <f>abs(Generate!H$5-F2630)</f>
        <v>2524.3605</v>
      </c>
    </row>
    <row r="2631">
      <c r="A2631" s="71" t="s">
        <v>73</v>
      </c>
      <c r="B2631" s="71">
        <v>0.5</v>
      </c>
      <c r="C2631" s="71">
        <v>1.0</v>
      </c>
      <c r="D2631" s="71">
        <v>0.5</v>
      </c>
      <c r="E2631" s="71">
        <v>1.0</v>
      </c>
      <c r="F2631" s="172">
        <f>vlookup(VLOOKUP(A2631,'Meal Plan Combinations'!A$5:E$17,2,false),indirect(I$1),2,false)*B2631+vlookup(VLOOKUP(A2631,'Meal Plan Combinations'!A$5:E$17,3,false),indirect(I$1),2,false)*C2631+vlookup(VLOOKUP(A2631,'Meal Plan Combinations'!A$5:E$17,4,false),indirect(I$1),2,false)*D2631+vlookup(VLOOKUP(A2631,'Meal Plan Combinations'!A$5:E$17,5,false),indirect(I$1),2,false)*E2631</f>
        <v>637.6195</v>
      </c>
      <c r="G2631" s="173">
        <f>abs(Generate!H$5-F2631)</f>
        <v>2432.3805</v>
      </c>
    </row>
    <row r="2632">
      <c r="A2632" s="71" t="s">
        <v>73</v>
      </c>
      <c r="B2632" s="71">
        <v>0.5</v>
      </c>
      <c r="C2632" s="71">
        <v>1.0</v>
      </c>
      <c r="D2632" s="71">
        <v>0.5</v>
      </c>
      <c r="E2632" s="71">
        <v>1.5</v>
      </c>
      <c r="F2632" s="172">
        <f>vlookup(VLOOKUP(A2632,'Meal Plan Combinations'!A$5:E$17,2,false),indirect(I$1),2,false)*B2632+vlookup(VLOOKUP(A2632,'Meal Plan Combinations'!A$5:E$17,3,false),indirect(I$1),2,false)*C2632+vlookup(VLOOKUP(A2632,'Meal Plan Combinations'!A$5:E$17,4,false),indirect(I$1),2,false)*D2632+vlookup(VLOOKUP(A2632,'Meal Plan Combinations'!A$5:E$17,5,false),indirect(I$1),2,false)*E2632</f>
        <v>729.5995</v>
      </c>
      <c r="G2632" s="173">
        <f>abs(Generate!H$5-F2632)</f>
        <v>2340.4005</v>
      </c>
    </row>
    <row r="2633">
      <c r="A2633" s="71" t="s">
        <v>73</v>
      </c>
      <c r="B2633" s="71">
        <v>0.5</v>
      </c>
      <c r="C2633" s="71">
        <v>1.0</v>
      </c>
      <c r="D2633" s="71">
        <v>0.5</v>
      </c>
      <c r="E2633" s="71">
        <v>2.0</v>
      </c>
      <c r="F2633" s="172">
        <f>vlookup(VLOOKUP(A2633,'Meal Plan Combinations'!A$5:E$17,2,false),indirect(I$1),2,false)*B2633+vlookup(VLOOKUP(A2633,'Meal Plan Combinations'!A$5:E$17,3,false),indirect(I$1),2,false)*C2633+vlookup(VLOOKUP(A2633,'Meal Plan Combinations'!A$5:E$17,4,false),indirect(I$1),2,false)*D2633+vlookup(VLOOKUP(A2633,'Meal Plan Combinations'!A$5:E$17,5,false),indirect(I$1),2,false)*E2633</f>
        <v>821.5795</v>
      </c>
      <c r="G2633" s="173">
        <f>abs(Generate!H$5-F2633)</f>
        <v>2248.4205</v>
      </c>
    </row>
    <row r="2634">
      <c r="A2634" s="71" t="s">
        <v>73</v>
      </c>
      <c r="B2634" s="71">
        <v>0.5</v>
      </c>
      <c r="C2634" s="71">
        <v>1.0</v>
      </c>
      <c r="D2634" s="71">
        <v>0.5</v>
      </c>
      <c r="E2634" s="71">
        <v>2.5</v>
      </c>
      <c r="F2634" s="172">
        <f>vlookup(VLOOKUP(A2634,'Meal Plan Combinations'!A$5:E$17,2,false),indirect(I$1),2,false)*B2634+vlookup(VLOOKUP(A2634,'Meal Plan Combinations'!A$5:E$17,3,false),indirect(I$1),2,false)*C2634+vlookup(VLOOKUP(A2634,'Meal Plan Combinations'!A$5:E$17,4,false),indirect(I$1),2,false)*D2634+vlookup(VLOOKUP(A2634,'Meal Plan Combinations'!A$5:E$17,5,false),indirect(I$1),2,false)*E2634</f>
        <v>913.5595</v>
      </c>
      <c r="G2634" s="173">
        <f>abs(Generate!H$5-F2634)</f>
        <v>2156.4405</v>
      </c>
    </row>
    <row r="2635">
      <c r="A2635" s="71" t="s">
        <v>73</v>
      </c>
      <c r="B2635" s="71">
        <v>0.5</v>
      </c>
      <c r="C2635" s="71">
        <v>1.0</v>
      </c>
      <c r="D2635" s="71">
        <v>0.5</v>
      </c>
      <c r="E2635" s="71">
        <v>3.0</v>
      </c>
      <c r="F2635" s="172">
        <f>vlookup(VLOOKUP(A2635,'Meal Plan Combinations'!A$5:E$17,2,false),indirect(I$1),2,false)*B2635+vlookup(VLOOKUP(A2635,'Meal Plan Combinations'!A$5:E$17,3,false),indirect(I$1),2,false)*C2635+vlookup(VLOOKUP(A2635,'Meal Plan Combinations'!A$5:E$17,4,false),indirect(I$1),2,false)*D2635+vlookup(VLOOKUP(A2635,'Meal Plan Combinations'!A$5:E$17,5,false),indirect(I$1),2,false)*E2635</f>
        <v>1005.5395</v>
      </c>
      <c r="G2635" s="173">
        <f>abs(Generate!H$5-F2635)</f>
        <v>2064.4605</v>
      </c>
    </row>
    <row r="2636">
      <c r="A2636" s="71" t="s">
        <v>73</v>
      </c>
      <c r="B2636" s="71">
        <v>0.5</v>
      </c>
      <c r="C2636" s="71">
        <v>1.0</v>
      </c>
      <c r="D2636" s="71">
        <v>1.0</v>
      </c>
      <c r="E2636" s="71">
        <v>0.5</v>
      </c>
      <c r="F2636" s="172">
        <f>vlookup(VLOOKUP(A2636,'Meal Plan Combinations'!A$5:E$17,2,false),indirect(I$1),2,false)*B2636+vlookup(VLOOKUP(A2636,'Meal Plan Combinations'!A$5:E$17,3,false),indirect(I$1),2,false)*C2636+vlookup(VLOOKUP(A2636,'Meal Plan Combinations'!A$5:E$17,4,false),indirect(I$1),2,false)*D2636+vlookup(VLOOKUP(A2636,'Meal Plan Combinations'!A$5:E$17,5,false),indirect(I$1),2,false)*E2636</f>
        <v>676.7355</v>
      </c>
      <c r="G2636" s="173">
        <f>abs(Generate!H$5-F2636)</f>
        <v>2393.2645</v>
      </c>
    </row>
    <row r="2637">
      <c r="A2637" s="71" t="s">
        <v>73</v>
      </c>
      <c r="B2637" s="71">
        <v>0.5</v>
      </c>
      <c r="C2637" s="71">
        <v>1.0</v>
      </c>
      <c r="D2637" s="71">
        <v>1.0</v>
      </c>
      <c r="E2637" s="71">
        <v>1.0</v>
      </c>
      <c r="F2637" s="172">
        <f>vlookup(VLOOKUP(A2637,'Meal Plan Combinations'!A$5:E$17,2,false),indirect(I$1),2,false)*B2637+vlookup(VLOOKUP(A2637,'Meal Plan Combinations'!A$5:E$17,3,false),indirect(I$1),2,false)*C2637+vlookup(VLOOKUP(A2637,'Meal Plan Combinations'!A$5:E$17,4,false),indirect(I$1),2,false)*D2637+vlookup(VLOOKUP(A2637,'Meal Plan Combinations'!A$5:E$17,5,false),indirect(I$1),2,false)*E2637</f>
        <v>768.7155</v>
      </c>
      <c r="G2637" s="173">
        <f>abs(Generate!H$5-F2637)</f>
        <v>2301.2845</v>
      </c>
    </row>
    <row r="2638">
      <c r="A2638" s="71" t="s">
        <v>73</v>
      </c>
      <c r="B2638" s="71">
        <v>0.5</v>
      </c>
      <c r="C2638" s="71">
        <v>1.0</v>
      </c>
      <c r="D2638" s="71">
        <v>1.0</v>
      </c>
      <c r="E2638" s="71">
        <v>1.5</v>
      </c>
      <c r="F2638" s="172">
        <f>vlookup(VLOOKUP(A2638,'Meal Plan Combinations'!A$5:E$17,2,false),indirect(I$1),2,false)*B2638+vlookup(VLOOKUP(A2638,'Meal Plan Combinations'!A$5:E$17,3,false),indirect(I$1),2,false)*C2638+vlookup(VLOOKUP(A2638,'Meal Plan Combinations'!A$5:E$17,4,false),indirect(I$1),2,false)*D2638+vlookup(VLOOKUP(A2638,'Meal Plan Combinations'!A$5:E$17,5,false),indirect(I$1),2,false)*E2638</f>
        <v>860.6955</v>
      </c>
      <c r="G2638" s="173">
        <f>abs(Generate!H$5-F2638)</f>
        <v>2209.3045</v>
      </c>
    </row>
    <row r="2639">
      <c r="A2639" s="71" t="s">
        <v>73</v>
      </c>
      <c r="B2639" s="71">
        <v>0.5</v>
      </c>
      <c r="C2639" s="71">
        <v>1.0</v>
      </c>
      <c r="D2639" s="71">
        <v>1.0</v>
      </c>
      <c r="E2639" s="71">
        <v>2.0</v>
      </c>
      <c r="F2639" s="172">
        <f>vlookup(VLOOKUP(A2639,'Meal Plan Combinations'!A$5:E$17,2,false),indirect(I$1),2,false)*B2639+vlookup(VLOOKUP(A2639,'Meal Plan Combinations'!A$5:E$17,3,false),indirect(I$1),2,false)*C2639+vlookup(VLOOKUP(A2639,'Meal Plan Combinations'!A$5:E$17,4,false),indirect(I$1),2,false)*D2639+vlookup(VLOOKUP(A2639,'Meal Plan Combinations'!A$5:E$17,5,false),indirect(I$1),2,false)*E2639</f>
        <v>952.6755</v>
      </c>
      <c r="G2639" s="173">
        <f>abs(Generate!H$5-F2639)</f>
        <v>2117.3245</v>
      </c>
    </row>
    <row r="2640">
      <c r="A2640" s="71" t="s">
        <v>73</v>
      </c>
      <c r="B2640" s="71">
        <v>0.5</v>
      </c>
      <c r="C2640" s="71">
        <v>1.0</v>
      </c>
      <c r="D2640" s="71">
        <v>1.0</v>
      </c>
      <c r="E2640" s="71">
        <v>2.5</v>
      </c>
      <c r="F2640" s="172">
        <f>vlookup(VLOOKUP(A2640,'Meal Plan Combinations'!A$5:E$17,2,false),indirect(I$1),2,false)*B2640+vlookup(VLOOKUP(A2640,'Meal Plan Combinations'!A$5:E$17,3,false),indirect(I$1),2,false)*C2640+vlookup(VLOOKUP(A2640,'Meal Plan Combinations'!A$5:E$17,4,false),indirect(I$1),2,false)*D2640+vlookup(VLOOKUP(A2640,'Meal Plan Combinations'!A$5:E$17,5,false),indirect(I$1),2,false)*E2640</f>
        <v>1044.6555</v>
      </c>
      <c r="G2640" s="173">
        <f>abs(Generate!H$5-F2640)</f>
        <v>2025.3445</v>
      </c>
    </row>
    <row r="2641">
      <c r="A2641" s="71" t="s">
        <v>73</v>
      </c>
      <c r="B2641" s="71">
        <v>0.5</v>
      </c>
      <c r="C2641" s="71">
        <v>1.0</v>
      </c>
      <c r="D2641" s="71">
        <v>1.0</v>
      </c>
      <c r="E2641" s="71">
        <v>3.0</v>
      </c>
      <c r="F2641" s="172">
        <f>vlookup(VLOOKUP(A2641,'Meal Plan Combinations'!A$5:E$17,2,false),indirect(I$1),2,false)*B2641+vlookup(VLOOKUP(A2641,'Meal Plan Combinations'!A$5:E$17,3,false),indirect(I$1),2,false)*C2641+vlookup(VLOOKUP(A2641,'Meal Plan Combinations'!A$5:E$17,4,false),indirect(I$1),2,false)*D2641+vlookup(VLOOKUP(A2641,'Meal Plan Combinations'!A$5:E$17,5,false),indirect(I$1),2,false)*E2641</f>
        <v>1136.6355</v>
      </c>
      <c r="G2641" s="173">
        <f>abs(Generate!H$5-F2641)</f>
        <v>1933.3645</v>
      </c>
    </row>
    <row r="2642">
      <c r="A2642" s="71" t="s">
        <v>73</v>
      </c>
      <c r="B2642" s="71">
        <v>0.5</v>
      </c>
      <c r="C2642" s="71">
        <v>1.0</v>
      </c>
      <c r="D2642" s="71">
        <v>1.5</v>
      </c>
      <c r="E2642" s="71">
        <v>0.5</v>
      </c>
      <c r="F2642" s="172">
        <f>vlookup(VLOOKUP(A2642,'Meal Plan Combinations'!A$5:E$17,2,false),indirect(I$1),2,false)*B2642+vlookup(VLOOKUP(A2642,'Meal Plan Combinations'!A$5:E$17,3,false),indirect(I$1),2,false)*C2642+vlookup(VLOOKUP(A2642,'Meal Plan Combinations'!A$5:E$17,4,false),indirect(I$1),2,false)*D2642+vlookup(VLOOKUP(A2642,'Meal Plan Combinations'!A$5:E$17,5,false),indirect(I$1),2,false)*E2642</f>
        <v>807.8315</v>
      </c>
      <c r="G2642" s="173">
        <f>abs(Generate!H$5-F2642)</f>
        <v>2262.1685</v>
      </c>
    </row>
    <row r="2643">
      <c r="A2643" s="71" t="s">
        <v>73</v>
      </c>
      <c r="B2643" s="71">
        <v>0.5</v>
      </c>
      <c r="C2643" s="71">
        <v>1.0</v>
      </c>
      <c r="D2643" s="71">
        <v>1.5</v>
      </c>
      <c r="E2643" s="71">
        <v>1.0</v>
      </c>
      <c r="F2643" s="172">
        <f>vlookup(VLOOKUP(A2643,'Meal Plan Combinations'!A$5:E$17,2,false),indirect(I$1),2,false)*B2643+vlookup(VLOOKUP(A2643,'Meal Plan Combinations'!A$5:E$17,3,false),indirect(I$1),2,false)*C2643+vlookup(VLOOKUP(A2643,'Meal Plan Combinations'!A$5:E$17,4,false),indirect(I$1),2,false)*D2643+vlookup(VLOOKUP(A2643,'Meal Plan Combinations'!A$5:E$17,5,false),indirect(I$1),2,false)*E2643</f>
        <v>899.8115</v>
      </c>
      <c r="G2643" s="173">
        <f>abs(Generate!H$5-F2643)</f>
        <v>2170.1885</v>
      </c>
    </row>
    <row r="2644">
      <c r="A2644" s="71" t="s">
        <v>73</v>
      </c>
      <c r="B2644" s="71">
        <v>0.5</v>
      </c>
      <c r="C2644" s="71">
        <v>1.0</v>
      </c>
      <c r="D2644" s="71">
        <v>1.5</v>
      </c>
      <c r="E2644" s="71">
        <v>1.5</v>
      </c>
      <c r="F2644" s="172">
        <f>vlookup(VLOOKUP(A2644,'Meal Plan Combinations'!A$5:E$17,2,false),indirect(I$1),2,false)*B2644+vlookup(VLOOKUP(A2644,'Meal Plan Combinations'!A$5:E$17,3,false),indirect(I$1),2,false)*C2644+vlookup(VLOOKUP(A2644,'Meal Plan Combinations'!A$5:E$17,4,false),indirect(I$1),2,false)*D2644+vlookup(VLOOKUP(A2644,'Meal Plan Combinations'!A$5:E$17,5,false),indirect(I$1),2,false)*E2644</f>
        <v>991.7915</v>
      </c>
      <c r="G2644" s="173">
        <f>abs(Generate!H$5-F2644)</f>
        <v>2078.2085</v>
      </c>
    </row>
    <row r="2645">
      <c r="A2645" s="71" t="s">
        <v>73</v>
      </c>
      <c r="B2645" s="71">
        <v>0.5</v>
      </c>
      <c r="C2645" s="71">
        <v>1.0</v>
      </c>
      <c r="D2645" s="71">
        <v>1.5</v>
      </c>
      <c r="E2645" s="71">
        <v>2.0</v>
      </c>
      <c r="F2645" s="172">
        <f>vlookup(VLOOKUP(A2645,'Meal Plan Combinations'!A$5:E$17,2,false),indirect(I$1),2,false)*B2645+vlookup(VLOOKUP(A2645,'Meal Plan Combinations'!A$5:E$17,3,false),indirect(I$1),2,false)*C2645+vlookup(VLOOKUP(A2645,'Meal Plan Combinations'!A$5:E$17,4,false),indirect(I$1),2,false)*D2645+vlookup(VLOOKUP(A2645,'Meal Plan Combinations'!A$5:E$17,5,false),indirect(I$1),2,false)*E2645</f>
        <v>1083.7715</v>
      </c>
      <c r="G2645" s="173">
        <f>abs(Generate!H$5-F2645)</f>
        <v>1986.2285</v>
      </c>
    </row>
    <row r="2646">
      <c r="A2646" s="71" t="s">
        <v>73</v>
      </c>
      <c r="B2646" s="71">
        <v>0.5</v>
      </c>
      <c r="C2646" s="71">
        <v>1.0</v>
      </c>
      <c r="D2646" s="71">
        <v>1.5</v>
      </c>
      <c r="E2646" s="71">
        <v>2.5</v>
      </c>
      <c r="F2646" s="172">
        <f>vlookup(VLOOKUP(A2646,'Meal Plan Combinations'!A$5:E$17,2,false),indirect(I$1),2,false)*B2646+vlookup(VLOOKUP(A2646,'Meal Plan Combinations'!A$5:E$17,3,false),indirect(I$1),2,false)*C2646+vlookup(VLOOKUP(A2646,'Meal Plan Combinations'!A$5:E$17,4,false),indirect(I$1),2,false)*D2646+vlookup(VLOOKUP(A2646,'Meal Plan Combinations'!A$5:E$17,5,false),indirect(I$1),2,false)*E2646</f>
        <v>1175.7515</v>
      </c>
      <c r="G2646" s="173">
        <f>abs(Generate!H$5-F2646)</f>
        <v>1894.2485</v>
      </c>
    </row>
    <row r="2647">
      <c r="A2647" s="71" t="s">
        <v>73</v>
      </c>
      <c r="B2647" s="71">
        <v>0.5</v>
      </c>
      <c r="C2647" s="71">
        <v>1.0</v>
      </c>
      <c r="D2647" s="71">
        <v>1.5</v>
      </c>
      <c r="E2647" s="71">
        <v>3.0</v>
      </c>
      <c r="F2647" s="172">
        <f>vlookup(VLOOKUP(A2647,'Meal Plan Combinations'!A$5:E$17,2,false),indirect(I$1),2,false)*B2647+vlookup(VLOOKUP(A2647,'Meal Plan Combinations'!A$5:E$17,3,false),indirect(I$1),2,false)*C2647+vlookup(VLOOKUP(A2647,'Meal Plan Combinations'!A$5:E$17,4,false),indirect(I$1),2,false)*D2647+vlookup(VLOOKUP(A2647,'Meal Plan Combinations'!A$5:E$17,5,false),indirect(I$1),2,false)*E2647</f>
        <v>1267.7315</v>
      </c>
      <c r="G2647" s="173">
        <f>abs(Generate!H$5-F2647)</f>
        <v>1802.2685</v>
      </c>
    </row>
    <row r="2648">
      <c r="A2648" s="71" t="s">
        <v>73</v>
      </c>
      <c r="B2648" s="71">
        <v>0.5</v>
      </c>
      <c r="C2648" s="71">
        <v>1.0</v>
      </c>
      <c r="D2648" s="71">
        <v>2.0</v>
      </c>
      <c r="E2648" s="71">
        <v>0.5</v>
      </c>
      <c r="F2648" s="172">
        <f>vlookup(VLOOKUP(A2648,'Meal Plan Combinations'!A$5:E$17,2,false),indirect(I$1),2,false)*B2648+vlookup(VLOOKUP(A2648,'Meal Plan Combinations'!A$5:E$17,3,false),indirect(I$1),2,false)*C2648+vlookup(VLOOKUP(A2648,'Meal Plan Combinations'!A$5:E$17,4,false),indirect(I$1),2,false)*D2648+vlookup(VLOOKUP(A2648,'Meal Plan Combinations'!A$5:E$17,5,false),indirect(I$1),2,false)*E2648</f>
        <v>938.9275</v>
      </c>
      <c r="G2648" s="173">
        <f>abs(Generate!H$5-F2648)</f>
        <v>2131.0725</v>
      </c>
    </row>
    <row r="2649">
      <c r="A2649" s="71" t="s">
        <v>73</v>
      </c>
      <c r="B2649" s="71">
        <v>0.5</v>
      </c>
      <c r="C2649" s="71">
        <v>1.0</v>
      </c>
      <c r="D2649" s="71">
        <v>2.0</v>
      </c>
      <c r="E2649" s="71">
        <v>1.0</v>
      </c>
      <c r="F2649" s="172">
        <f>vlookup(VLOOKUP(A2649,'Meal Plan Combinations'!A$5:E$17,2,false),indirect(I$1),2,false)*B2649+vlookup(VLOOKUP(A2649,'Meal Plan Combinations'!A$5:E$17,3,false),indirect(I$1),2,false)*C2649+vlookup(VLOOKUP(A2649,'Meal Plan Combinations'!A$5:E$17,4,false),indirect(I$1),2,false)*D2649+vlookup(VLOOKUP(A2649,'Meal Plan Combinations'!A$5:E$17,5,false),indirect(I$1),2,false)*E2649</f>
        <v>1030.9075</v>
      </c>
      <c r="G2649" s="173">
        <f>abs(Generate!H$5-F2649)</f>
        <v>2039.0925</v>
      </c>
    </row>
    <row r="2650">
      <c r="A2650" s="71" t="s">
        <v>73</v>
      </c>
      <c r="B2650" s="71">
        <v>0.5</v>
      </c>
      <c r="C2650" s="71">
        <v>1.0</v>
      </c>
      <c r="D2650" s="71">
        <v>2.0</v>
      </c>
      <c r="E2650" s="71">
        <v>1.5</v>
      </c>
      <c r="F2650" s="172">
        <f>vlookup(VLOOKUP(A2650,'Meal Plan Combinations'!A$5:E$17,2,false),indirect(I$1),2,false)*B2650+vlookup(VLOOKUP(A2650,'Meal Plan Combinations'!A$5:E$17,3,false),indirect(I$1),2,false)*C2650+vlookup(VLOOKUP(A2650,'Meal Plan Combinations'!A$5:E$17,4,false),indirect(I$1),2,false)*D2650+vlookup(VLOOKUP(A2650,'Meal Plan Combinations'!A$5:E$17,5,false),indirect(I$1),2,false)*E2650</f>
        <v>1122.8875</v>
      </c>
      <c r="G2650" s="173">
        <f>abs(Generate!H$5-F2650)</f>
        <v>1947.1125</v>
      </c>
    </row>
    <row r="2651">
      <c r="A2651" s="71" t="s">
        <v>73</v>
      </c>
      <c r="B2651" s="71">
        <v>0.5</v>
      </c>
      <c r="C2651" s="71">
        <v>1.0</v>
      </c>
      <c r="D2651" s="71">
        <v>2.0</v>
      </c>
      <c r="E2651" s="71">
        <v>2.0</v>
      </c>
      <c r="F2651" s="172">
        <f>vlookup(VLOOKUP(A2651,'Meal Plan Combinations'!A$5:E$17,2,false),indirect(I$1),2,false)*B2651+vlookup(VLOOKUP(A2651,'Meal Plan Combinations'!A$5:E$17,3,false),indirect(I$1),2,false)*C2651+vlookup(VLOOKUP(A2651,'Meal Plan Combinations'!A$5:E$17,4,false),indirect(I$1),2,false)*D2651+vlookup(VLOOKUP(A2651,'Meal Plan Combinations'!A$5:E$17,5,false),indirect(I$1),2,false)*E2651</f>
        <v>1214.8675</v>
      </c>
      <c r="G2651" s="173">
        <f>abs(Generate!H$5-F2651)</f>
        <v>1855.1325</v>
      </c>
    </row>
    <row r="2652">
      <c r="A2652" s="71" t="s">
        <v>73</v>
      </c>
      <c r="B2652" s="71">
        <v>0.5</v>
      </c>
      <c r="C2652" s="71">
        <v>1.0</v>
      </c>
      <c r="D2652" s="71">
        <v>2.0</v>
      </c>
      <c r="E2652" s="71">
        <v>2.5</v>
      </c>
      <c r="F2652" s="172">
        <f>vlookup(VLOOKUP(A2652,'Meal Plan Combinations'!A$5:E$17,2,false),indirect(I$1),2,false)*B2652+vlookup(VLOOKUP(A2652,'Meal Plan Combinations'!A$5:E$17,3,false),indirect(I$1),2,false)*C2652+vlookup(VLOOKUP(A2652,'Meal Plan Combinations'!A$5:E$17,4,false),indirect(I$1),2,false)*D2652+vlookup(VLOOKUP(A2652,'Meal Plan Combinations'!A$5:E$17,5,false),indirect(I$1),2,false)*E2652</f>
        <v>1306.8475</v>
      </c>
      <c r="G2652" s="173">
        <f>abs(Generate!H$5-F2652)</f>
        <v>1763.1525</v>
      </c>
    </row>
    <row r="2653">
      <c r="A2653" s="71" t="s">
        <v>73</v>
      </c>
      <c r="B2653" s="71">
        <v>0.5</v>
      </c>
      <c r="C2653" s="71">
        <v>1.0</v>
      </c>
      <c r="D2653" s="71">
        <v>2.0</v>
      </c>
      <c r="E2653" s="71">
        <v>3.0</v>
      </c>
      <c r="F2653" s="172">
        <f>vlookup(VLOOKUP(A2653,'Meal Plan Combinations'!A$5:E$17,2,false),indirect(I$1),2,false)*B2653+vlookup(VLOOKUP(A2653,'Meal Plan Combinations'!A$5:E$17,3,false),indirect(I$1),2,false)*C2653+vlookup(VLOOKUP(A2653,'Meal Plan Combinations'!A$5:E$17,4,false),indirect(I$1),2,false)*D2653+vlookup(VLOOKUP(A2653,'Meal Plan Combinations'!A$5:E$17,5,false),indirect(I$1),2,false)*E2653</f>
        <v>1398.8275</v>
      </c>
      <c r="G2653" s="173">
        <f>abs(Generate!H$5-F2653)</f>
        <v>1671.1725</v>
      </c>
    </row>
    <row r="2654">
      <c r="A2654" s="71" t="s">
        <v>73</v>
      </c>
      <c r="B2654" s="71">
        <v>0.5</v>
      </c>
      <c r="C2654" s="71">
        <v>1.0</v>
      </c>
      <c r="D2654" s="71">
        <v>2.5</v>
      </c>
      <c r="E2654" s="71">
        <v>0.5</v>
      </c>
      <c r="F2654" s="172">
        <f>vlookup(VLOOKUP(A2654,'Meal Plan Combinations'!A$5:E$17,2,false),indirect(I$1),2,false)*B2654+vlookup(VLOOKUP(A2654,'Meal Plan Combinations'!A$5:E$17,3,false),indirect(I$1),2,false)*C2654+vlookup(VLOOKUP(A2654,'Meal Plan Combinations'!A$5:E$17,4,false),indirect(I$1),2,false)*D2654+vlookup(VLOOKUP(A2654,'Meal Plan Combinations'!A$5:E$17,5,false),indirect(I$1),2,false)*E2654</f>
        <v>1070.0235</v>
      </c>
      <c r="G2654" s="173">
        <f>abs(Generate!H$5-F2654)</f>
        <v>1999.9765</v>
      </c>
    </row>
    <row r="2655">
      <c r="A2655" s="71" t="s">
        <v>73</v>
      </c>
      <c r="B2655" s="71">
        <v>0.5</v>
      </c>
      <c r="C2655" s="71">
        <v>1.0</v>
      </c>
      <c r="D2655" s="71">
        <v>2.5</v>
      </c>
      <c r="E2655" s="71">
        <v>1.0</v>
      </c>
      <c r="F2655" s="172">
        <f>vlookup(VLOOKUP(A2655,'Meal Plan Combinations'!A$5:E$17,2,false),indirect(I$1),2,false)*B2655+vlookup(VLOOKUP(A2655,'Meal Plan Combinations'!A$5:E$17,3,false),indirect(I$1),2,false)*C2655+vlookup(VLOOKUP(A2655,'Meal Plan Combinations'!A$5:E$17,4,false),indirect(I$1),2,false)*D2655+vlookup(VLOOKUP(A2655,'Meal Plan Combinations'!A$5:E$17,5,false),indirect(I$1),2,false)*E2655</f>
        <v>1162.0035</v>
      </c>
      <c r="G2655" s="173">
        <f>abs(Generate!H$5-F2655)</f>
        <v>1907.9965</v>
      </c>
    </row>
    <row r="2656">
      <c r="A2656" s="71" t="s">
        <v>73</v>
      </c>
      <c r="B2656" s="71">
        <v>0.5</v>
      </c>
      <c r="C2656" s="71">
        <v>1.0</v>
      </c>
      <c r="D2656" s="71">
        <v>2.5</v>
      </c>
      <c r="E2656" s="71">
        <v>1.5</v>
      </c>
      <c r="F2656" s="172">
        <f>vlookup(VLOOKUP(A2656,'Meal Plan Combinations'!A$5:E$17,2,false),indirect(I$1),2,false)*B2656+vlookup(VLOOKUP(A2656,'Meal Plan Combinations'!A$5:E$17,3,false),indirect(I$1),2,false)*C2656+vlookup(VLOOKUP(A2656,'Meal Plan Combinations'!A$5:E$17,4,false),indirect(I$1),2,false)*D2656+vlookup(VLOOKUP(A2656,'Meal Plan Combinations'!A$5:E$17,5,false),indirect(I$1),2,false)*E2656</f>
        <v>1253.9835</v>
      </c>
      <c r="G2656" s="173">
        <f>abs(Generate!H$5-F2656)</f>
        <v>1816.0165</v>
      </c>
    </row>
    <row r="2657">
      <c r="A2657" s="71" t="s">
        <v>73</v>
      </c>
      <c r="B2657" s="71">
        <v>0.5</v>
      </c>
      <c r="C2657" s="71">
        <v>1.0</v>
      </c>
      <c r="D2657" s="71">
        <v>2.5</v>
      </c>
      <c r="E2657" s="71">
        <v>2.0</v>
      </c>
      <c r="F2657" s="172">
        <f>vlookup(VLOOKUP(A2657,'Meal Plan Combinations'!A$5:E$17,2,false),indirect(I$1),2,false)*B2657+vlookup(VLOOKUP(A2657,'Meal Plan Combinations'!A$5:E$17,3,false),indirect(I$1),2,false)*C2657+vlookup(VLOOKUP(A2657,'Meal Plan Combinations'!A$5:E$17,4,false),indirect(I$1),2,false)*D2657+vlookup(VLOOKUP(A2657,'Meal Plan Combinations'!A$5:E$17,5,false),indirect(I$1),2,false)*E2657</f>
        <v>1345.9635</v>
      </c>
      <c r="G2657" s="173">
        <f>abs(Generate!H$5-F2657)</f>
        <v>1724.0365</v>
      </c>
    </row>
    <row r="2658">
      <c r="A2658" s="71" t="s">
        <v>73</v>
      </c>
      <c r="B2658" s="71">
        <v>0.5</v>
      </c>
      <c r="C2658" s="71">
        <v>1.0</v>
      </c>
      <c r="D2658" s="71">
        <v>2.5</v>
      </c>
      <c r="E2658" s="71">
        <v>2.5</v>
      </c>
      <c r="F2658" s="172">
        <f>vlookup(VLOOKUP(A2658,'Meal Plan Combinations'!A$5:E$17,2,false),indirect(I$1),2,false)*B2658+vlookup(VLOOKUP(A2658,'Meal Plan Combinations'!A$5:E$17,3,false),indirect(I$1),2,false)*C2658+vlookup(VLOOKUP(A2658,'Meal Plan Combinations'!A$5:E$17,4,false),indirect(I$1),2,false)*D2658+vlookup(VLOOKUP(A2658,'Meal Plan Combinations'!A$5:E$17,5,false),indirect(I$1),2,false)*E2658</f>
        <v>1437.9435</v>
      </c>
      <c r="G2658" s="173">
        <f>abs(Generate!H$5-F2658)</f>
        <v>1632.0565</v>
      </c>
    </row>
    <row r="2659">
      <c r="A2659" s="71" t="s">
        <v>73</v>
      </c>
      <c r="B2659" s="71">
        <v>0.5</v>
      </c>
      <c r="C2659" s="71">
        <v>1.0</v>
      </c>
      <c r="D2659" s="71">
        <v>2.5</v>
      </c>
      <c r="E2659" s="71">
        <v>3.0</v>
      </c>
      <c r="F2659" s="172">
        <f>vlookup(VLOOKUP(A2659,'Meal Plan Combinations'!A$5:E$17,2,false),indirect(I$1),2,false)*B2659+vlookup(VLOOKUP(A2659,'Meal Plan Combinations'!A$5:E$17,3,false),indirect(I$1),2,false)*C2659+vlookup(VLOOKUP(A2659,'Meal Plan Combinations'!A$5:E$17,4,false),indirect(I$1),2,false)*D2659+vlookup(VLOOKUP(A2659,'Meal Plan Combinations'!A$5:E$17,5,false),indirect(I$1),2,false)*E2659</f>
        <v>1529.9235</v>
      </c>
      <c r="G2659" s="173">
        <f>abs(Generate!H$5-F2659)</f>
        <v>1540.0765</v>
      </c>
    </row>
    <row r="2660">
      <c r="A2660" s="71" t="s">
        <v>73</v>
      </c>
      <c r="B2660" s="71">
        <v>0.5</v>
      </c>
      <c r="C2660" s="71">
        <v>1.0</v>
      </c>
      <c r="D2660" s="71">
        <v>3.0</v>
      </c>
      <c r="E2660" s="71">
        <v>0.5</v>
      </c>
      <c r="F2660" s="172">
        <f>vlookup(VLOOKUP(A2660,'Meal Plan Combinations'!A$5:E$17,2,false),indirect(I$1),2,false)*B2660+vlookup(VLOOKUP(A2660,'Meal Plan Combinations'!A$5:E$17,3,false),indirect(I$1),2,false)*C2660+vlookup(VLOOKUP(A2660,'Meal Plan Combinations'!A$5:E$17,4,false),indirect(I$1),2,false)*D2660+vlookup(VLOOKUP(A2660,'Meal Plan Combinations'!A$5:E$17,5,false),indirect(I$1),2,false)*E2660</f>
        <v>1201.1195</v>
      </c>
      <c r="G2660" s="173">
        <f>abs(Generate!H$5-F2660)</f>
        <v>1868.8805</v>
      </c>
    </row>
    <row r="2661">
      <c r="A2661" s="71" t="s">
        <v>73</v>
      </c>
      <c r="B2661" s="71">
        <v>0.5</v>
      </c>
      <c r="C2661" s="71">
        <v>1.0</v>
      </c>
      <c r="D2661" s="71">
        <v>3.0</v>
      </c>
      <c r="E2661" s="71">
        <v>1.0</v>
      </c>
      <c r="F2661" s="172">
        <f>vlookup(VLOOKUP(A2661,'Meal Plan Combinations'!A$5:E$17,2,false),indirect(I$1),2,false)*B2661+vlookup(VLOOKUP(A2661,'Meal Plan Combinations'!A$5:E$17,3,false),indirect(I$1),2,false)*C2661+vlookup(VLOOKUP(A2661,'Meal Plan Combinations'!A$5:E$17,4,false),indirect(I$1),2,false)*D2661+vlookup(VLOOKUP(A2661,'Meal Plan Combinations'!A$5:E$17,5,false),indirect(I$1),2,false)*E2661</f>
        <v>1293.0995</v>
      </c>
      <c r="G2661" s="173">
        <f>abs(Generate!H$5-F2661)</f>
        <v>1776.9005</v>
      </c>
    </row>
    <row r="2662">
      <c r="A2662" s="71" t="s">
        <v>73</v>
      </c>
      <c r="B2662" s="71">
        <v>0.5</v>
      </c>
      <c r="C2662" s="71">
        <v>1.0</v>
      </c>
      <c r="D2662" s="71">
        <v>3.0</v>
      </c>
      <c r="E2662" s="71">
        <v>1.5</v>
      </c>
      <c r="F2662" s="172">
        <f>vlookup(VLOOKUP(A2662,'Meal Plan Combinations'!A$5:E$17,2,false),indirect(I$1),2,false)*B2662+vlookup(VLOOKUP(A2662,'Meal Plan Combinations'!A$5:E$17,3,false),indirect(I$1),2,false)*C2662+vlookup(VLOOKUP(A2662,'Meal Plan Combinations'!A$5:E$17,4,false),indirect(I$1),2,false)*D2662+vlookup(VLOOKUP(A2662,'Meal Plan Combinations'!A$5:E$17,5,false),indirect(I$1),2,false)*E2662</f>
        <v>1385.0795</v>
      </c>
      <c r="G2662" s="173">
        <f>abs(Generate!H$5-F2662)</f>
        <v>1684.9205</v>
      </c>
    </row>
    <row r="2663">
      <c r="A2663" s="71" t="s">
        <v>73</v>
      </c>
      <c r="B2663" s="71">
        <v>0.5</v>
      </c>
      <c r="C2663" s="71">
        <v>1.0</v>
      </c>
      <c r="D2663" s="71">
        <v>3.0</v>
      </c>
      <c r="E2663" s="71">
        <v>2.0</v>
      </c>
      <c r="F2663" s="172">
        <f>vlookup(VLOOKUP(A2663,'Meal Plan Combinations'!A$5:E$17,2,false),indirect(I$1),2,false)*B2663+vlookup(VLOOKUP(A2663,'Meal Plan Combinations'!A$5:E$17,3,false),indirect(I$1),2,false)*C2663+vlookup(VLOOKUP(A2663,'Meal Plan Combinations'!A$5:E$17,4,false),indirect(I$1),2,false)*D2663+vlookup(VLOOKUP(A2663,'Meal Plan Combinations'!A$5:E$17,5,false),indirect(I$1),2,false)*E2663</f>
        <v>1477.0595</v>
      </c>
      <c r="G2663" s="173">
        <f>abs(Generate!H$5-F2663)</f>
        <v>1592.9405</v>
      </c>
    </row>
    <row r="2664">
      <c r="A2664" s="71" t="s">
        <v>73</v>
      </c>
      <c r="B2664" s="71">
        <v>0.5</v>
      </c>
      <c r="C2664" s="71">
        <v>1.0</v>
      </c>
      <c r="D2664" s="71">
        <v>3.0</v>
      </c>
      <c r="E2664" s="71">
        <v>2.5</v>
      </c>
      <c r="F2664" s="172">
        <f>vlookup(VLOOKUP(A2664,'Meal Plan Combinations'!A$5:E$17,2,false),indirect(I$1),2,false)*B2664+vlookup(VLOOKUP(A2664,'Meal Plan Combinations'!A$5:E$17,3,false),indirect(I$1),2,false)*C2664+vlookup(VLOOKUP(A2664,'Meal Plan Combinations'!A$5:E$17,4,false),indirect(I$1),2,false)*D2664+vlookup(VLOOKUP(A2664,'Meal Plan Combinations'!A$5:E$17,5,false),indirect(I$1),2,false)*E2664</f>
        <v>1569.0395</v>
      </c>
      <c r="G2664" s="173">
        <f>abs(Generate!H$5-F2664)</f>
        <v>1500.9605</v>
      </c>
    </row>
    <row r="2665">
      <c r="A2665" s="71" t="s">
        <v>73</v>
      </c>
      <c r="B2665" s="71">
        <v>0.5</v>
      </c>
      <c r="C2665" s="71">
        <v>1.0</v>
      </c>
      <c r="D2665" s="71">
        <v>3.0</v>
      </c>
      <c r="E2665" s="71">
        <v>3.0</v>
      </c>
      <c r="F2665" s="172">
        <f>vlookup(VLOOKUP(A2665,'Meal Plan Combinations'!A$5:E$17,2,false),indirect(I$1),2,false)*B2665+vlookup(VLOOKUP(A2665,'Meal Plan Combinations'!A$5:E$17,3,false),indirect(I$1),2,false)*C2665+vlookup(VLOOKUP(A2665,'Meal Plan Combinations'!A$5:E$17,4,false),indirect(I$1),2,false)*D2665+vlookup(VLOOKUP(A2665,'Meal Plan Combinations'!A$5:E$17,5,false),indirect(I$1),2,false)*E2665</f>
        <v>1661.0195</v>
      </c>
      <c r="G2665" s="173">
        <f>abs(Generate!H$5-F2665)</f>
        <v>1408.9805</v>
      </c>
    </row>
    <row r="2666">
      <c r="A2666" s="71" t="s">
        <v>73</v>
      </c>
      <c r="B2666" s="71">
        <v>0.5</v>
      </c>
      <c r="C2666" s="71">
        <v>1.5</v>
      </c>
      <c r="D2666" s="71">
        <v>0.5</v>
      </c>
      <c r="E2666" s="71">
        <v>0.5</v>
      </c>
      <c r="F2666" s="172">
        <f>vlookup(VLOOKUP(A2666,'Meal Plan Combinations'!A$5:E$17,2,false),indirect(I$1),2,false)*B2666+vlookup(VLOOKUP(A2666,'Meal Plan Combinations'!A$5:E$17,3,false),indirect(I$1),2,false)*C2666+vlookup(VLOOKUP(A2666,'Meal Plan Combinations'!A$5:E$17,4,false),indirect(I$1),2,false)*D2666+vlookup(VLOOKUP(A2666,'Meal Plan Combinations'!A$5:E$17,5,false),indirect(I$1),2,false)*E2666</f>
        <v>636.6995</v>
      </c>
      <c r="G2666" s="173">
        <f>abs(Generate!H$5-F2666)</f>
        <v>2433.3005</v>
      </c>
    </row>
    <row r="2667">
      <c r="A2667" s="71" t="s">
        <v>73</v>
      </c>
      <c r="B2667" s="71">
        <v>0.5</v>
      </c>
      <c r="C2667" s="71">
        <v>1.5</v>
      </c>
      <c r="D2667" s="71">
        <v>0.5</v>
      </c>
      <c r="E2667" s="71">
        <v>1.0</v>
      </c>
      <c r="F2667" s="172">
        <f>vlookup(VLOOKUP(A2667,'Meal Plan Combinations'!A$5:E$17,2,false),indirect(I$1),2,false)*B2667+vlookup(VLOOKUP(A2667,'Meal Plan Combinations'!A$5:E$17,3,false),indirect(I$1),2,false)*C2667+vlookup(VLOOKUP(A2667,'Meal Plan Combinations'!A$5:E$17,4,false),indirect(I$1),2,false)*D2667+vlookup(VLOOKUP(A2667,'Meal Plan Combinations'!A$5:E$17,5,false),indirect(I$1),2,false)*E2667</f>
        <v>728.6795</v>
      </c>
      <c r="G2667" s="173">
        <f>abs(Generate!H$5-F2667)</f>
        <v>2341.3205</v>
      </c>
    </row>
    <row r="2668">
      <c r="A2668" s="71" t="s">
        <v>73</v>
      </c>
      <c r="B2668" s="71">
        <v>0.5</v>
      </c>
      <c r="C2668" s="71">
        <v>1.5</v>
      </c>
      <c r="D2668" s="71">
        <v>0.5</v>
      </c>
      <c r="E2668" s="71">
        <v>1.5</v>
      </c>
      <c r="F2668" s="172">
        <f>vlookup(VLOOKUP(A2668,'Meal Plan Combinations'!A$5:E$17,2,false),indirect(I$1),2,false)*B2668+vlookup(VLOOKUP(A2668,'Meal Plan Combinations'!A$5:E$17,3,false),indirect(I$1),2,false)*C2668+vlookup(VLOOKUP(A2668,'Meal Plan Combinations'!A$5:E$17,4,false),indirect(I$1),2,false)*D2668+vlookup(VLOOKUP(A2668,'Meal Plan Combinations'!A$5:E$17,5,false),indirect(I$1),2,false)*E2668</f>
        <v>820.6595</v>
      </c>
      <c r="G2668" s="173">
        <f>abs(Generate!H$5-F2668)</f>
        <v>2249.3405</v>
      </c>
    </row>
    <row r="2669">
      <c r="A2669" s="71" t="s">
        <v>73</v>
      </c>
      <c r="B2669" s="71">
        <v>0.5</v>
      </c>
      <c r="C2669" s="71">
        <v>1.5</v>
      </c>
      <c r="D2669" s="71">
        <v>0.5</v>
      </c>
      <c r="E2669" s="71">
        <v>2.0</v>
      </c>
      <c r="F2669" s="172">
        <f>vlookup(VLOOKUP(A2669,'Meal Plan Combinations'!A$5:E$17,2,false),indirect(I$1),2,false)*B2669+vlookup(VLOOKUP(A2669,'Meal Plan Combinations'!A$5:E$17,3,false),indirect(I$1),2,false)*C2669+vlookup(VLOOKUP(A2669,'Meal Plan Combinations'!A$5:E$17,4,false),indirect(I$1),2,false)*D2669+vlookup(VLOOKUP(A2669,'Meal Plan Combinations'!A$5:E$17,5,false),indirect(I$1),2,false)*E2669</f>
        <v>912.6395</v>
      </c>
      <c r="G2669" s="173">
        <f>abs(Generate!H$5-F2669)</f>
        <v>2157.3605</v>
      </c>
    </row>
    <row r="2670">
      <c r="A2670" s="71" t="s">
        <v>73</v>
      </c>
      <c r="B2670" s="71">
        <v>0.5</v>
      </c>
      <c r="C2670" s="71">
        <v>1.5</v>
      </c>
      <c r="D2670" s="71">
        <v>0.5</v>
      </c>
      <c r="E2670" s="71">
        <v>2.5</v>
      </c>
      <c r="F2670" s="172">
        <f>vlookup(VLOOKUP(A2670,'Meal Plan Combinations'!A$5:E$17,2,false),indirect(I$1),2,false)*B2670+vlookup(VLOOKUP(A2670,'Meal Plan Combinations'!A$5:E$17,3,false),indirect(I$1),2,false)*C2670+vlookup(VLOOKUP(A2670,'Meal Plan Combinations'!A$5:E$17,4,false),indirect(I$1),2,false)*D2670+vlookup(VLOOKUP(A2670,'Meal Plan Combinations'!A$5:E$17,5,false),indirect(I$1),2,false)*E2670</f>
        <v>1004.6195</v>
      </c>
      <c r="G2670" s="173">
        <f>abs(Generate!H$5-F2670)</f>
        <v>2065.3805</v>
      </c>
    </row>
    <row r="2671">
      <c r="A2671" s="71" t="s">
        <v>73</v>
      </c>
      <c r="B2671" s="71">
        <v>0.5</v>
      </c>
      <c r="C2671" s="71">
        <v>1.5</v>
      </c>
      <c r="D2671" s="71">
        <v>0.5</v>
      </c>
      <c r="E2671" s="71">
        <v>3.0</v>
      </c>
      <c r="F2671" s="172">
        <f>vlookup(VLOOKUP(A2671,'Meal Plan Combinations'!A$5:E$17,2,false),indirect(I$1),2,false)*B2671+vlookup(VLOOKUP(A2671,'Meal Plan Combinations'!A$5:E$17,3,false),indirect(I$1),2,false)*C2671+vlookup(VLOOKUP(A2671,'Meal Plan Combinations'!A$5:E$17,4,false),indirect(I$1),2,false)*D2671+vlookup(VLOOKUP(A2671,'Meal Plan Combinations'!A$5:E$17,5,false),indirect(I$1),2,false)*E2671</f>
        <v>1096.5995</v>
      </c>
      <c r="G2671" s="173">
        <f>abs(Generate!H$5-F2671)</f>
        <v>1973.4005</v>
      </c>
    </row>
    <row r="2672">
      <c r="A2672" s="71" t="s">
        <v>73</v>
      </c>
      <c r="B2672" s="71">
        <v>0.5</v>
      </c>
      <c r="C2672" s="71">
        <v>1.5</v>
      </c>
      <c r="D2672" s="71">
        <v>1.0</v>
      </c>
      <c r="E2672" s="71">
        <v>0.5</v>
      </c>
      <c r="F2672" s="172">
        <f>vlookup(VLOOKUP(A2672,'Meal Plan Combinations'!A$5:E$17,2,false),indirect(I$1),2,false)*B2672+vlookup(VLOOKUP(A2672,'Meal Plan Combinations'!A$5:E$17,3,false),indirect(I$1),2,false)*C2672+vlookup(VLOOKUP(A2672,'Meal Plan Combinations'!A$5:E$17,4,false),indirect(I$1),2,false)*D2672+vlookup(VLOOKUP(A2672,'Meal Plan Combinations'!A$5:E$17,5,false),indirect(I$1),2,false)*E2672</f>
        <v>767.7955</v>
      </c>
      <c r="G2672" s="173">
        <f>abs(Generate!H$5-F2672)</f>
        <v>2302.2045</v>
      </c>
    </row>
    <row r="2673">
      <c r="A2673" s="71" t="s">
        <v>73</v>
      </c>
      <c r="B2673" s="71">
        <v>0.5</v>
      </c>
      <c r="C2673" s="71">
        <v>1.5</v>
      </c>
      <c r="D2673" s="71">
        <v>1.0</v>
      </c>
      <c r="E2673" s="71">
        <v>1.0</v>
      </c>
      <c r="F2673" s="172">
        <f>vlookup(VLOOKUP(A2673,'Meal Plan Combinations'!A$5:E$17,2,false),indirect(I$1),2,false)*B2673+vlookup(VLOOKUP(A2673,'Meal Plan Combinations'!A$5:E$17,3,false),indirect(I$1),2,false)*C2673+vlookup(VLOOKUP(A2673,'Meal Plan Combinations'!A$5:E$17,4,false),indirect(I$1),2,false)*D2673+vlookup(VLOOKUP(A2673,'Meal Plan Combinations'!A$5:E$17,5,false),indirect(I$1),2,false)*E2673</f>
        <v>859.7755</v>
      </c>
      <c r="G2673" s="173">
        <f>abs(Generate!H$5-F2673)</f>
        <v>2210.2245</v>
      </c>
    </row>
    <row r="2674">
      <c r="A2674" s="71" t="s">
        <v>73</v>
      </c>
      <c r="B2674" s="71">
        <v>0.5</v>
      </c>
      <c r="C2674" s="71">
        <v>1.5</v>
      </c>
      <c r="D2674" s="71">
        <v>1.0</v>
      </c>
      <c r="E2674" s="71">
        <v>1.5</v>
      </c>
      <c r="F2674" s="172">
        <f>vlookup(VLOOKUP(A2674,'Meal Plan Combinations'!A$5:E$17,2,false),indirect(I$1),2,false)*B2674+vlookup(VLOOKUP(A2674,'Meal Plan Combinations'!A$5:E$17,3,false),indirect(I$1),2,false)*C2674+vlookup(VLOOKUP(A2674,'Meal Plan Combinations'!A$5:E$17,4,false),indirect(I$1),2,false)*D2674+vlookup(VLOOKUP(A2674,'Meal Plan Combinations'!A$5:E$17,5,false),indirect(I$1),2,false)*E2674</f>
        <v>951.7555</v>
      </c>
      <c r="G2674" s="173">
        <f>abs(Generate!H$5-F2674)</f>
        <v>2118.2445</v>
      </c>
    </row>
    <row r="2675">
      <c r="A2675" s="71" t="s">
        <v>73</v>
      </c>
      <c r="B2675" s="71">
        <v>0.5</v>
      </c>
      <c r="C2675" s="71">
        <v>1.5</v>
      </c>
      <c r="D2675" s="71">
        <v>1.0</v>
      </c>
      <c r="E2675" s="71">
        <v>2.0</v>
      </c>
      <c r="F2675" s="172">
        <f>vlookup(VLOOKUP(A2675,'Meal Plan Combinations'!A$5:E$17,2,false),indirect(I$1),2,false)*B2675+vlookup(VLOOKUP(A2675,'Meal Plan Combinations'!A$5:E$17,3,false),indirect(I$1),2,false)*C2675+vlookup(VLOOKUP(A2675,'Meal Plan Combinations'!A$5:E$17,4,false),indirect(I$1),2,false)*D2675+vlookup(VLOOKUP(A2675,'Meal Plan Combinations'!A$5:E$17,5,false),indirect(I$1),2,false)*E2675</f>
        <v>1043.7355</v>
      </c>
      <c r="G2675" s="173">
        <f>abs(Generate!H$5-F2675)</f>
        <v>2026.2645</v>
      </c>
    </row>
    <row r="2676">
      <c r="A2676" s="71" t="s">
        <v>73</v>
      </c>
      <c r="B2676" s="71">
        <v>0.5</v>
      </c>
      <c r="C2676" s="71">
        <v>1.5</v>
      </c>
      <c r="D2676" s="71">
        <v>1.0</v>
      </c>
      <c r="E2676" s="71">
        <v>2.5</v>
      </c>
      <c r="F2676" s="172">
        <f>vlookup(VLOOKUP(A2676,'Meal Plan Combinations'!A$5:E$17,2,false),indirect(I$1),2,false)*B2676+vlookup(VLOOKUP(A2676,'Meal Plan Combinations'!A$5:E$17,3,false),indirect(I$1),2,false)*C2676+vlookup(VLOOKUP(A2676,'Meal Plan Combinations'!A$5:E$17,4,false),indirect(I$1),2,false)*D2676+vlookup(VLOOKUP(A2676,'Meal Plan Combinations'!A$5:E$17,5,false),indirect(I$1),2,false)*E2676</f>
        <v>1135.7155</v>
      </c>
      <c r="G2676" s="173">
        <f>abs(Generate!H$5-F2676)</f>
        <v>1934.2845</v>
      </c>
    </row>
    <row r="2677">
      <c r="A2677" s="71" t="s">
        <v>73</v>
      </c>
      <c r="B2677" s="71">
        <v>0.5</v>
      </c>
      <c r="C2677" s="71">
        <v>1.5</v>
      </c>
      <c r="D2677" s="71">
        <v>1.0</v>
      </c>
      <c r="E2677" s="71">
        <v>3.0</v>
      </c>
      <c r="F2677" s="172">
        <f>vlookup(VLOOKUP(A2677,'Meal Plan Combinations'!A$5:E$17,2,false),indirect(I$1),2,false)*B2677+vlookup(VLOOKUP(A2677,'Meal Plan Combinations'!A$5:E$17,3,false),indirect(I$1),2,false)*C2677+vlookup(VLOOKUP(A2677,'Meal Plan Combinations'!A$5:E$17,4,false),indirect(I$1),2,false)*D2677+vlookup(VLOOKUP(A2677,'Meal Plan Combinations'!A$5:E$17,5,false),indirect(I$1),2,false)*E2677</f>
        <v>1227.6955</v>
      </c>
      <c r="G2677" s="173">
        <f>abs(Generate!H$5-F2677)</f>
        <v>1842.3045</v>
      </c>
    </row>
    <row r="2678">
      <c r="A2678" s="71" t="s">
        <v>73</v>
      </c>
      <c r="B2678" s="71">
        <v>0.5</v>
      </c>
      <c r="C2678" s="71">
        <v>1.5</v>
      </c>
      <c r="D2678" s="71">
        <v>1.5</v>
      </c>
      <c r="E2678" s="71">
        <v>0.5</v>
      </c>
      <c r="F2678" s="172">
        <f>vlookup(VLOOKUP(A2678,'Meal Plan Combinations'!A$5:E$17,2,false),indirect(I$1),2,false)*B2678+vlookup(VLOOKUP(A2678,'Meal Plan Combinations'!A$5:E$17,3,false),indirect(I$1),2,false)*C2678+vlookup(VLOOKUP(A2678,'Meal Plan Combinations'!A$5:E$17,4,false),indirect(I$1),2,false)*D2678+vlookup(VLOOKUP(A2678,'Meal Plan Combinations'!A$5:E$17,5,false),indirect(I$1),2,false)*E2678</f>
        <v>898.8915</v>
      </c>
      <c r="G2678" s="173">
        <f>abs(Generate!H$5-F2678)</f>
        <v>2171.1085</v>
      </c>
    </row>
    <row r="2679">
      <c r="A2679" s="71" t="s">
        <v>73</v>
      </c>
      <c r="B2679" s="71">
        <v>0.5</v>
      </c>
      <c r="C2679" s="71">
        <v>1.5</v>
      </c>
      <c r="D2679" s="71">
        <v>1.5</v>
      </c>
      <c r="E2679" s="71">
        <v>1.0</v>
      </c>
      <c r="F2679" s="172">
        <f>vlookup(VLOOKUP(A2679,'Meal Plan Combinations'!A$5:E$17,2,false),indirect(I$1),2,false)*B2679+vlookup(VLOOKUP(A2679,'Meal Plan Combinations'!A$5:E$17,3,false),indirect(I$1),2,false)*C2679+vlookup(VLOOKUP(A2679,'Meal Plan Combinations'!A$5:E$17,4,false),indirect(I$1),2,false)*D2679+vlookup(VLOOKUP(A2679,'Meal Plan Combinations'!A$5:E$17,5,false),indirect(I$1),2,false)*E2679</f>
        <v>990.8715</v>
      </c>
      <c r="G2679" s="173">
        <f>abs(Generate!H$5-F2679)</f>
        <v>2079.1285</v>
      </c>
    </row>
    <row r="2680">
      <c r="A2680" s="71" t="s">
        <v>73</v>
      </c>
      <c r="B2680" s="71">
        <v>0.5</v>
      </c>
      <c r="C2680" s="71">
        <v>1.5</v>
      </c>
      <c r="D2680" s="71">
        <v>1.5</v>
      </c>
      <c r="E2680" s="71">
        <v>1.5</v>
      </c>
      <c r="F2680" s="172">
        <f>vlookup(VLOOKUP(A2680,'Meal Plan Combinations'!A$5:E$17,2,false),indirect(I$1),2,false)*B2680+vlookup(VLOOKUP(A2680,'Meal Plan Combinations'!A$5:E$17,3,false),indirect(I$1),2,false)*C2680+vlookup(VLOOKUP(A2680,'Meal Plan Combinations'!A$5:E$17,4,false),indirect(I$1),2,false)*D2680+vlookup(VLOOKUP(A2680,'Meal Plan Combinations'!A$5:E$17,5,false),indirect(I$1),2,false)*E2680</f>
        <v>1082.8515</v>
      </c>
      <c r="G2680" s="173">
        <f>abs(Generate!H$5-F2680)</f>
        <v>1987.1485</v>
      </c>
    </row>
    <row r="2681">
      <c r="A2681" s="71" t="s">
        <v>73</v>
      </c>
      <c r="B2681" s="71">
        <v>0.5</v>
      </c>
      <c r="C2681" s="71">
        <v>1.5</v>
      </c>
      <c r="D2681" s="71">
        <v>1.5</v>
      </c>
      <c r="E2681" s="71">
        <v>2.0</v>
      </c>
      <c r="F2681" s="172">
        <f>vlookup(VLOOKUP(A2681,'Meal Plan Combinations'!A$5:E$17,2,false),indirect(I$1),2,false)*B2681+vlookup(VLOOKUP(A2681,'Meal Plan Combinations'!A$5:E$17,3,false),indirect(I$1),2,false)*C2681+vlookup(VLOOKUP(A2681,'Meal Plan Combinations'!A$5:E$17,4,false),indirect(I$1),2,false)*D2681+vlookup(VLOOKUP(A2681,'Meal Plan Combinations'!A$5:E$17,5,false),indirect(I$1),2,false)*E2681</f>
        <v>1174.8315</v>
      </c>
      <c r="G2681" s="173">
        <f>abs(Generate!H$5-F2681)</f>
        <v>1895.1685</v>
      </c>
    </row>
    <row r="2682">
      <c r="A2682" s="71" t="s">
        <v>73</v>
      </c>
      <c r="B2682" s="71">
        <v>0.5</v>
      </c>
      <c r="C2682" s="71">
        <v>1.5</v>
      </c>
      <c r="D2682" s="71">
        <v>1.5</v>
      </c>
      <c r="E2682" s="71">
        <v>2.5</v>
      </c>
      <c r="F2682" s="172">
        <f>vlookup(VLOOKUP(A2682,'Meal Plan Combinations'!A$5:E$17,2,false),indirect(I$1),2,false)*B2682+vlookup(VLOOKUP(A2682,'Meal Plan Combinations'!A$5:E$17,3,false),indirect(I$1),2,false)*C2682+vlookup(VLOOKUP(A2682,'Meal Plan Combinations'!A$5:E$17,4,false),indirect(I$1),2,false)*D2682+vlookup(VLOOKUP(A2682,'Meal Plan Combinations'!A$5:E$17,5,false),indirect(I$1),2,false)*E2682</f>
        <v>1266.8115</v>
      </c>
      <c r="G2682" s="173">
        <f>abs(Generate!H$5-F2682)</f>
        <v>1803.1885</v>
      </c>
    </row>
    <row r="2683">
      <c r="A2683" s="71" t="s">
        <v>73</v>
      </c>
      <c r="B2683" s="71">
        <v>0.5</v>
      </c>
      <c r="C2683" s="71">
        <v>1.5</v>
      </c>
      <c r="D2683" s="71">
        <v>1.5</v>
      </c>
      <c r="E2683" s="71">
        <v>3.0</v>
      </c>
      <c r="F2683" s="172">
        <f>vlookup(VLOOKUP(A2683,'Meal Plan Combinations'!A$5:E$17,2,false),indirect(I$1),2,false)*B2683+vlookup(VLOOKUP(A2683,'Meal Plan Combinations'!A$5:E$17,3,false),indirect(I$1),2,false)*C2683+vlookup(VLOOKUP(A2683,'Meal Plan Combinations'!A$5:E$17,4,false),indirect(I$1),2,false)*D2683+vlookup(VLOOKUP(A2683,'Meal Plan Combinations'!A$5:E$17,5,false),indirect(I$1),2,false)*E2683</f>
        <v>1358.7915</v>
      </c>
      <c r="G2683" s="173">
        <f>abs(Generate!H$5-F2683)</f>
        <v>1711.2085</v>
      </c>
    </row>
    <row r="2684">
      <c r="A2684" s="71" t="s">
        <v>73</v>
      </c>
      <c r="B2684" s="71">
        <v>0.5</v>
      </c>
      <c r="C2684" s="71">
        <v>1.5</v>
      </c>
      <c r="D2684" s="71">
        <v>2.0</v>
      </c>
      <c r="E2684" s="71">
        <v>0.5</v>
      </c>
      <c r="F2684" s="172">
        <f>vlookup(VLOOKUP(A2684,'Meal Plan Combinations'!A$5:E$17,2,false),indirect(I$1),2,false)*B2684+vlookup(VLOOKUP(A2684,'Meal Plan Combinations'!A$5:E$17,3,false),indirect(I$1),2,false)*C2684+vlookup(VLOOKUP(A2684,'Meal Plan Combinations'!A$5:E$17,4,false),indirect(I$1),2,false)*D2684+vlookup(VLOOKUP(A2684,'Meal Plan Combinations'!A$5:E$17,5,false),indirect(I$1),2,false)*E2684</f>
        <v>1029.9875</v>
      </c>
      <c r="G2684" s="173">
        <f>abs(Generate!H$5-F2684)</f>
        <v>2040.0125</v>
      </c>
    </row>
    <row r="2685">
      <c r="A2685" s="71" t="s">
        <v>73</v>
      </c>
      <c r="B2685" s="71">
        <v>0.5</v>
      </c>
      <c r="C2685" s="71">
        <v>1.5</v>
      </c>
      <c r="D2685" s="71">
        <v>2.0</v>
      </c>
      <c r="E2685" s="71">
        <v>1.0</v>
      </c>
      <c r="F2685" s="172">
        <f>vlookup(VLOOKUP(A2685,'Meal Plan Combinations'!A$5:E$17,2,false),indirect(I$1),2,false)*B2685+vlookup(VLOOKUP(A2685,'Meal Plan Combinations'!A$5:E$17,3,false),indirect(I$1),2,false)*C2685+vlookup(VLOOKUP(A2685,'Meal Plan Combinations'!A$5:E$17,4,false),indirect(I$1),2,false)*D2685+vlookup(VLOOKUP(A2685,'Meal Plan Combinations'!A$5:E$17,5,false),indirect(I$1),2,false)*E2685</f>
        <v>1121.9675</v>
      </c>
      <c r="G2685" s="173">
        <f>abs(Generate!H$5-F2685)</f>
        <v>1948.0325</v>
      </c>
    </row>
    <row r="2686">
      <c r="A2686" s="71" t="s">
        <v>73</v>
      </c>
      <c r="B2686" s="71">
        <v>0.5</v>
      </c>
      <c r="C2686" s="71">
        <v>1.5</v>
      </c>
      <c r="D2686" s="71">
        <v>2.0</v>
      </c>
      <c r="E2686" s="71">
        <v>1.5</v>
      </c>
      <c r="F2686" s="172">
        <f>vlookup(VLOOKUP(A2686,'Meal Plan Combinations'!A$5:E$17,2,false),indirect(I$1),2,false)*B2686+vlookup(VLOOKUP(A2686,'Meal Plan Combinations'!A$5:E$17,3,false),indirect(I$1),2,false)*C2686+vlookup(VLOOKUP(A2686,'Meal Plan Combinations'!A$5:E$17,4,false),indirect(I$1),2,false)*D2686+vlookup(VLOOKUP(A2686,'Meal Plan Combinations'!A$5:E$17,5,false),indirect(I$1),2,false)*E2686</f>
        <v>1213.9475</v>
      </c>
      <c r="G2686" s="173">
        <f>abs(Generate!H$5-F2686)</f>
        <v>1856.0525</v>
      </c>
    </row>
    <row r="2687">
      <c r="A2687" s="71" t="s">
        <v>73</v>
      </c>
      <c r="B2687" s="71">
        <v>0.5</v>
      </c>
      <c r="C2687" s="71">
        <v>1.5</v>
      </c>
      <c r="D2687" s="71">
        <v>2.0</v>
      </c>
      <c r="E2687" s="71">
        <v>2.0</v>
      </c>
      <c r="F2687" s="172">
        <f>vlookup(VLOOKUP(A2687,'Meal Plan Combinations'!A$5:E$17,2,false),indirect(I$1),2,false)*B2687+vlookup(VLOOKUP(A2687,'Meal Plan Combinations'!A$5:E$17,3,false),indirect(I$1),2,false)*C2687+vlookup(VLOOKUP(A2687,'Meal Plan Combinations'!A$5:E$17,4,false),indirect(I$1),2,false)*D2687+vlookup(VLOOKUP(A2687,'Meal Plan Combinations'!A$5:E$17,5,false),indirect(I$1),2,false)*E2687</f>
        <v>1305.9275</v>
      </c>
      <c r="G2687" s="173">
        <f>abs(Generate!H$5-F2687)</f>
        <v>1764.0725</v>
      </c>
    </row>
    <row r="2688">
      <c r="A2688" s="71" t="s">
        <v>73</v>
      </c>
      <c r="B2688" s="71">
        <v>0.5</v>
      </c>
      <c r="C2688" s="71">
        <v>1.5</v>
      </c>
      <c r="D2688" s="71">
        <v>2.0</v>
      </c>
      <c r="E2688" s="71">
        <v>2.5</v>
      </c>
      <c r="F2688" s="172">
        <f>vlookup(VLOOKUP(A2688,'Meal Plan Combinations'!A$5:E$17,2,false),indirect(I$1),2,false)*B2688+vlookup(VLOOKUP(A2688,'Meal Plan Combinations'!A$5:E$17,3,false),indirect(I$1),2,false)*C2688+vlookup(VLOOKUP(A2688,'Meal Plan Combinations'!A$5:E$17,4,false),indirect(I$1),2,false)*D2688+vlookup(VLOOKUP(A2688,'Meal Plan Combinations'!A$5:E$17,5,false),indirect(I$1),2,false)*E2688</f>
        <v>1397.9075</v>
      </c>
      <c r="G2688" s="173">
        <f>abs(Generate!H$5-F2688)</f>
        <v>1672.0925</v>
      </c>
    </row>
    <row r="2689">
      <c r="A2689" s="71" t="s">
        <v>73</v>
      </c>
      <c r="B2689" s="71">
        <v>0.5</v>
      </c>
      <c r="C2689" s="71">
        <v>1.5</v>
      </c>
      <c r="D2689" s="71">
        <v>2.0</v>
      </c>
      <c r="E2689" s="71">
        <v>3.0</v>
      </c>
      <c r="F2689" s="172">
        <f>vlookup(VLOOKUP(A2689,'Meal Plan Combinations'!A$5:E$17,2,false),indirect(I$1),2,false)*B2689+vlookup(VLOOKUP(A2689,'Meal Plan Combinations'!A$5:E$17,3,false),indirect(I$1),2,false)*C2689+vlookup(VLOOKUP(A2689,'Meal Plan Combinations'!A$5:E$17,4,false),indirect(I$1),2,false)*D2689+vlookup(VLOOKUP(A2689,'Meal Plan Combinations'!A$5:E$17,5,false),indirect(I$1),2,false)*E2689</f>
        <v>1489.8875</v>
      </c>
      <c r="G2689" s="173">
        <f>abs(Generate!H$5-F2689)</f>
        <v>1580.1125</v>
      </c>
    </row>
    <row r="2690">
      <c r="A2690" s="71" t="s">
        <v>73</v>
      </c>
      <c r="B2690" s="71">
        <v>0.5</v>
      </c>
      <c r="C2690" s="71">
        <v>1.5</v>
      </c>
      <c r="D2690" s="71">
        <v>2.5</v>
      </c>
      <c r="E2690" s="71">
        <v>0.5</v>
      </c>
      <c r="F2690" s="172">
        <f>vlookup(VLOOKUP(A2690,'Meal Plan Combinations'!A$5:E$17,2,false),indirect(I$1),2,false)*B2690+vlookup(VLOOKUP(A2690,'Meal Plan Combinations'!A$5:E$17,3,false),indirect(I$1),2,false)*C2690+vlookup(VLOOKUP(A2690,'Meal Plan Combinations'!A$5:E$17,4,false),indirect(I$1),2,false)*D2690+vlookup(VLOOKUP(A2690,'Meal Plan Combinations'!A$5:E$17,5,false),indirect(I$1),2,false)*E2690</f>
        <v>1161.0835</v>
      </c>
      <c r="G2690" s="173">
        <f>abs(Generate!H$5-F2690)</f>
        <v>1908.9165</v>
      </c>
    </row>
    <row r="2691">
      <c r="A2691" s="71" t="s">
        <v>73</v>
      </c>
      <c r="B2691" s="71">
        <v>0.5</v>
      </c>
      <c r="C2691" s="71">
        <v>1.5</v>
      </c>
      <c r="D2691" s="71">
        <v>2.5</v>
      </c>
      <c r="E2691" s="71">
        <v>1.0</v>
      </c>
      <c r="F2691" s="172">
        <f>vlookup(VLOOKUP(A2691,'Meal Plan Combinations'!A$5:E$17,2,false),indirect(I$1),2,false)*B2691+vlookup(VLOOKUP(A2691,'Meal Plan Combinations'!A$5:E$17,3,false),indirect(I$1),2,false)*C2691+vlookup(VLOOKUP(A2691,'Meal Plan Combinations'!A$5:E$17,4,false),indirect(I$1),2,false)*D2691+vlookup(VLOOKUP(A2691,'Meal Plan Combinations'!A$5:E$17,5,false),indirect(I$1),2,false)*E2691</f>
        <v>1253.0635</v>
      </c>
      <c r="G2691" s="173">
        <f>abs(Generate!H$5-F2691)</f>
        <v>1816.9365</v>
      </c>
    </row>
    <row r="2692">
      <c r="A2692" s="71" t="s">
        <v>73</v>
      </c>
      <c r="B2692" s="71">
        <v>0.5</v>
      </c>
      <c r="C2692" s="71">
        <v>1.5</v>
      </c>
      <c r="D2692" s="71">
        <v>2.5</v>
      </c>
      <c r="E2692" s="71">
        <v>1.5</v>
      </c>
      <c r="F2692" s="172">
        <f>vlookup(VLOOKUP(A2692,'Meal Plan Combinations'!A$5:E$17,2,false),indirect(I$1),2,false)*B2692+vlookup(VLOOKUP(A2692,'Meal Plan Combinations'!A$5:E$17,3,false),indirect(I$1),2,false)*C2692+vlookup(VLOOKUP(A2692,'Meal Plan Combinations'!A$5:E$17,4,false),indirect(I$1),2,false)*D2692+vlookup(VLOOKUP(A2692,'Meal Plan Combinations'!A$5:E$17,5,false),indirect(I$1),2,false)*E2692</f>
        <v>1345.0435</v>
      </c>
      <c r="G2692" s="173">
        <f>abs(Generate!H$5-F2692)</f>
        <v>1724.9565</v>
      </c>
    </row>
    <row r="2693">
      <c r="A2693" s="71" t="s">
        <v>73</v>
      </c>
      <c r="B2693" s="71">
        <v>0.5</v>
      </c>
      <c r="C2693" s="71">
        <v>1.5</v>
      </c>
      <c r="D2693" s="71">
        <v>2.5</v>
      </c>
      <c r="E2693" s="71">
        <v>2.0</v>
      </c>
      <c r="F2693" s="172">
        <f>vlookup(VLOOKUP(A2693,'Meal Plan Combinations'!A$5:E$17,2,false),indirect(I$1),2,false)*B2693+vlookup(VLOOKUP(A2693,'Meal Plan Combinations'!A$5:E$17,3,false),indirect(I$1),2,false)*C2693+vlookup(VLOOKUP(A2693,'Meal Plan Combinations'!A$5:E$17,4,false),indirect(I$1),2,false)*D2693+vlookup(VLOOKUP(A2693,'Meal Plan Combinations'!A$5:E$17,5,false),indirect(I$1),2,false)*E2693</f>
        <v>1437.0235</v>
      </c>
      <c r="G2693" s="173">
        <f>abs(Generate!H$5-F2693)</f>
        <v>1632.9765</v>
      </c>
    </row>
    <row r="2694">
      <c r="A2694" s="71" t="s">
        <v>73</v>
      </c>
      <c r="B2694" s="71">
        <v>0.5</v>
      </c>
      <c r="C2694" s="71">
        <v>1.5</v>
      </c>
      <c r="D2694" s="71">
        <v>2.5</v>
      </c>
      <c r="E2694" s="71">
        <v>2.5</v>
      </c>
      <c r="F2694" s="172">
        <f>vlookup(VLOOKUP(A2694,'Meal Plan Combinations'!A$5:E$17,2,false),indirect(I$1),2,false)*B2694+vlookup(VLOOKUP(A2694,'Meal Plan Combinations'!A$5:E$17,3,false),indirect(I$1),2,false)*C2694+vlookup(VLOOKUP(A2694,'Meal Plan Combinations'!A$5:E$17,4,false),indirect(I$1),2,false)*D2694+vlookup(VLOOKUP(A2694,'Meal Plan Combinations'!A$5:E$17,5,false),indirect(I$1),2,false)*E2694</f>
        <v>1529.0035</v>
      </c>
      <c r="G2694" s="173">
        <f>abs(Generate!H$5-F2694)</f>
        <v>1540.9965</v>
      </c>
    </row>
    <row r="2695">
      <c r="A2695" s="71" t="s">
        <v>73</v>
      </c>
      <c r="B2695" s="71">
        <v>0.5</v>
      </c>
      <c r="C2695" s="71">
        <v>1.5</v>
      </c>
      <c r="D2695" s="71">
        <v>2.5</v>
      </c>
      <c r="E2695" s="71">
        <v>3.0</v>
      </c>
      <c r="F2695" s="172">
        <f>vlookup(VLOOKUP(A2695,'Meal Plan Combinations'!A$5:E$17,2,false),indirect(I$1),2,false)*B2695+vlookup(VLOOKUP(A2695,'Meal Plan Combinations'!A$5:E$17,3,false),indirect(I$1),2,false)*C2695+vlookup(VLOOKUP(A2695,'Meal Plan Combinations'!A$5:E$17,4,false),indirect(I$1),2,false)*D2695+vlookup(VLOOKUP(A2695,'Meal Plan Combinations'!A$5:E$17,5,false),indirect(I$1),2,false)*E2695</f>
        <v>1620.9835</v>
      </c>
      <c r="G2695" s="173">
        <f>abs(Generate!H$5-F2695)</f>
        <v>1449.0165</v>
      </c>
    </row>
    <row r="2696">
      <c r="A2696" s="71" t="s">
        <v>73</v>
      </c>
      <c r="B2696" s="71">
        <v>0.5</v>
      </c>
      <c r="C2696" s="71">
        <v>1.5</v>
      </c>
      <c r="D2696" s="71">
        <v>3.0</v>
      </c>
      <c r="E2696" s="71">
        <v>0.5</v>
      </c>
      <c r="F2696" s="172">
        <f>vlookup(VLOOKUP(A2696,'Meal Plan Combinations'!A$5:E$17,2,false),indirect(I$1),2,false)*B2696+vlookup(VLOOKUP(A2696,'Meal Plan Combinations'!A$5:E$17,3,false),indirect(I$1),2,false)*C2696+vlookup(VLOOKUP(A2696,'Meal Plan Combinations'!A$5:E$17,4,false),indirect(I$1),2,false)*D2696+vlookup(VLOOKUP(A2696,'Meal Plan Combinations'!A$5:E$17,5,false),indirect(I$1),2,false)*E2696</f>
        <v>1292.1795</v>
      </c>
      <c r="G2696" s="173">
        <f>abs(Generate!H$5-F2696)</f>
        <v>1777.8205</v>
      </c>
    </row>
    <row r="2697">
      <c r="A2697" s="71" t="s">
        <v>73</v>
      </c>
      <c r="B2697" s="71">
        <v>0.5</v>
      </c>
      <c r="C2697" s="71">
        <v>1.5</v>
      </c>
      <c r="D2697" s="71">
        <v>3.0</v>
      </c>
      <c r="E2697" s="71">
        <v>1.0</v>
      </c>
      <c r="F2697" s="172">
        <f>vlookup(VLOOKUP(A2697,'Meal Plan Combinations'!A$5:E$17,2,false),indirect(I$1),2,false)*B2697+vlookup(VLOOKUP(A2697,'Meal Plan Combinations'!A$5:E$17,3,false),indirect(I$1),2,false)*C2697+vlookup(VLOOKUP(A2697,'Meal Plan Combinations'!A$5:E$17,4,false),indirect(I$1),2,false)*D2697+vlookup(VLOOKUP(A2697,'Meal Plan Combinations'!A$5:E$17,5,false),indirect(I$1),2,false)*E2697</f>
        <v>1384.1595</v>
      </c>
      <c r="G2697" s="173">
        <f>abs(Generate!H$5-F2697)</f>
        <v>1685.8405</v>
      </c>
    </row>
    <row r="2698">
      <c r="A2698" s="71" t="s">
        <v>73</v>
      </c>
      <c r="B2698" s="71">
        <v>0.5</v>
      </c>
      <c r="C2698" s="71">
        <v>1.5</v>
      </c>
      <c r="D2698" s="71">
        <v>3.0</v>
      </c>
      <c r="E2698" s="71">
        <v>1.5</v>
      </c>
      <c r="F2698" s="172">
        <f>vlookup(VLOOKUP(A2698,'Meal Plan Combinations'!A$5:E$17,2,false),indirect(I$1),2,false)*B2698+vlookup(VLOOKUP(A2698,'Meal Plan Combinations'!A$5:E$17,3,false),indirect(I$1),2,false)*C2698+vlookup(VLOOKUP(A2698,'Meal Plan Combinations'!A$5:E$17,4,false),indirect(I$1),2,false)*D2698+vlookup(VLOOKUP(A2698,'Meal Plan Combinations'!A$5:E$17,5,false),indirect(I$1),2,false)*E2698</f>
        <v>1476.1395</v>
      </c>
      <c r="G2698" s="173">
        <f>abs(Generate!H$5-F2698)</f>
        <v>1593.8605</v>
      </c>
    </row>
    <row r="2699">
      <c r="A2699" s="71" t="s">
        <v>73</v>
      </c>
      <c r="B2699" s="71">
        <v>0.5</v>
      </c>
      <c r="C2699" s="71">
        <v>1.5</v>
      </c>
      <c r="D2699" s="71">
        <v>3.0</v>
      </c>
      <c r="E2699" s="71">
        <v>2.0</v>
      </c>
      <c r="F2699" s="172">
        <f>vlookup(VLOOKUP(A2699,'Meal Plan Combinations'!A$5:E$17,2,false),indirect(I$1),2,false)*B2699+vlookup(VLOOKUP(A2699,'Meal Plan Combinations'!A$5:E$17,3,false),indirect(I$1),2,false)*C2699+vlookup(VLOOKUP(A2699,'Meal Plan Combinations'!A$5:E$17,4,false),indirect(I$1),2,false)*D2699+vlookup(VLOOKUP(A2699,'Meal Plan Combinations'!A$5:E$17,5,false),indirect(I$1),2,false)*E2699</f>
        <v>1568.1195</v>
      </c>
      <c r="G2699" s="173">
        <f>abs(Generate!H$5-F2699)</f>
        <v>1501.8805</v>
      </c>
    </row>
    <row r="2700">
      <c r="A2700" s="71" t="s">
        <v>73</v>
      </c>
      <c r="B2700" s="71">
        <v>0.5</v>
      </c>
      <c r="C2700" s="71">
        <v>1.5</v>
      </c>
      <c r="D2700" s="71">
        <v>3.0</v>
      </c>
      <c r="E2700" s="71">
        <v>2.5</v>
      </c>
      <c r="F2700" s="172">
        <f>vlookup(VLOOKUP(A2700,'Meal Plan Combinations'!A$5:E$17,2,false),indirect(I$1),2,false)*B2700+vlookup(VLOOKUP(A2700,'Meal Plan Combinations'!A$5:E$17,3,false),indirect(I$1),2,false)*C2700+vlookup(VLOOKUP(A2700,'Meal Plan Combinations'!A$5:E$17,4,false),indirect(I$1),2,false)*D2700+vlookup(VLOOKUP(A2700,'Meal Plan Combinations'!A$5:E$17,5,false),indirect(I$1),2,false)*E2700</f>
        <v>1660.0995</v>
      </c>
      <c r="G2700" s="173">
        <f>abs(Generate!H$5-F2700)</f>
        <v>1409.9005</v>
      </c>
    </row>
    <row r="2701">
      <c r="A2701" s="71" t="s">
        <v>73</v>
      </c>
      <c r="B2701" s="71">
        <v>0.5</v>
      </c>
      <c r="C2701" s="71">
        <v>1.5</v>
      </c>
      <c r="D2701" s="71">
        <v>3.0</v>
      </c>
      <c r="E2701" s="71">
        <v>3.0</v>
      </c>
      <c r="F2701" s="172">
        <f>vlookup(VLOOKUP(A2701,'Meal Plan Combinations'!A$5:E$17,2,false),indirect(I$1),2,false)*B2701+vlookup(VLOOKUP(A2701,'Meal Plan Combinations'!A$5:E$17,3,false),indirect(I$1),2,false)*C2701+vlookup(VLOOKUP(A2701,'Meal Plan Combinations'!A$5:E$17,4,false),indirect(I$1),2,false)*D2701+vlookup(VLOOKUP(A2701,'Meal Plan Combinations'!A$5:E$17,5,false),indirect(I$1),2,false)*E2701</f>
        <v>1752.0795</v>
      </c>
      <c r="G2701" s="173">
        <f>abs(Generate!H$5-F2701)</f>
        <v>1317.9205</v>
      </c>
    </row>
    <row r="2702">
      <c r="A2702" s="71" t="s">
        <v>73</v>
      </c>
      <c r="B2702" s="71">
        <v>0.5</v>
      </c>
      <c r="C2702" s="71">
        <v>2.0</v>
      </c>
      <c r="D2702" s="71">
        <v>0.5</v>
      </c>
      <c r="E2702" s="71">
        <v>0.5</v>
      </c>
      <c r="F2702" s="172">
        <f>vlookup(VLOOKUP(A2702,'Meal Plan Combinations'!A$5:E$17,2,false),indirect(I$1),2,false)*B2702+vlookup(VLOOKUP(A2702,'Meal Plan Combinations'!A$5:E$17,3,false),indirect(I$1),2,false)*C2702+vlookup(VLOOKUP(A2702,'Meal Plan Combinations'!A$5:E$17,4,false),indirect(I$1),2,false)*D2702+vlookup(VLOOKUP(A2702,'Meal Plan Combinations'!A$5:E$17,5,false),indirect(I$1),2,false)*E2702</f>
        <v>727.7595</v>
      </c>
      <c r="G2702" s="173">
        <f>abs(Generate!H$5-F2702)</f>
        <v>2342.2405</v>
      </c>
    </row>
    <row r="2703">
      <c r="A2703" s="71" t="s">
        <v>73</v>
      </c>
      <c r="B2703" s="71">
        <v>0.5</v>
      </c>
      <c r="C2703" s="71">
        <v>2.0</v>
      </c>
      <c r="D2703" s="71">
        <v>0.5</v>
      </c>
      <c r="E2703" s="71">
        <v>1.0</v>
      </c>
      <c r="F2703" s="172">
        <f>vlookup(VLOOKUP(A2703,'Meal Plan Combinations'!A$5:E$17,2,false),indirect(I$1),2,false)*B2703+vlookup(VLOOKUP(A2703,'Meal Plan Combinations'!A$5:E$17,3,false),indirect(I$1),2,false)*C2703+vlookup(VLOOKUP(A2703,'Meal Plan Combinations'!A$5:E$17,4,false),indirect(I$1),2,false)*D2703+vlookup(VLOOKUP(A2703,'Meal Plan Combinations'!A$5:E$17,5,false),indirect(I$1),2,false)*E2703</f>
        <v>819.7395</v>
      </c>
      <c r="G2703" s="173">
        <f>abs(Generate!H$5-F2703)</f>
        <v>2250.2605</v>
      </c>
    </row>
    <row r="2704">
      <c r="A2704" s="71" t="s">
        <v>73</v>
      </c>
      <c r="B2704" s="71">
        <v>0.5</v>
      </c>
      <c r="C2704" s="71">
        <v>2.0</v>
      </c>
      <c r="D2704" s="71">
        <v>0.5</v>
      </c>
      <c r="E2704" s="71">
        <v>1.5</v>
      </c>
      <c r="F2704" s="172">
        <f>vlookup(VLOOKUP(A2704,'Meal Plan Combinations'!A$5:E$17,2,false),indirect(I$1),2,false)*B2704+vlookup(VLOOKUP(A2704,'Meal Plan Combinations'!A$5:E$17,3,false),indirect(I$1),2,false)*C2704+vlookup(VLOOKUP(A2704,'Meal Plan Combinations'!A$5:E$17,4,false),indirect(I$1),2,false)*D2704+vlookup(VLOOKUP(A2704,'Meal Plan Combinations'!A$5:E$17,5,false),indirect(I$1),2,false)*E2704</f>
        <v>911.7195</v>
      </c>
      <c r="G2704" s="173">
        <f>abs(Generate!H$5-F2704)</f>
        <v>2158.2805</v>
      </c>
    </row>
    <row r="2705">
      <c r="A2705" s="71" t="s">
        <v>73</v>
      </c>
      <c r="B2705" s="71">
        <v>0.5</v>
      </c>
      <c r="C2705" s="71">
        <v>2.0</v>
      </c>
      <c r="D2705" s="71">
        <v>0.5</v>
      </c>
      <c r="E2705" s="71">
        <v>2.0</v>
      </c>
      <c r="F2705" s="172">
        <f>vlookup(VLOOKUP(A2705,'Meal Plan Combinations'!A$5:E$17,2,false),indirect(I$1),2,false)*B2705+vlookup(VLOOKUP(A2705,'Meal Plan Combinations'!A$5:E$17,3,false),indirect(I$1),2,false)*C2705+vlookup(VLOOKUP(A2705,'Meal Plan Combinations'!A$5:E$17,4,false),indirect(I$1),2,false)*D2705+vlookup(VLOOKUP(A2705,'Meal Plan Combinations'!A$5:E$17,5,false),indirect(I$1),2,false)*E2705</f>
        <v>1003.6995</v>
      </c>
      <c r="G2705" s="173">
        <f>abs(Generate!H$5-F2705)</f>
        <v>2066.3005</v>
      </c>
    </row>
    <row r="2706">
      <c r="A2706" s="71" t="s">
        <v>73</v>
      </c>
      <c r="B2706" s="71">
        <v>0.5</v>
      </c>
      <c r="C2706" s="71">
        <v>2.0</v>
      </c>
      <c r="D2706" s="71">
        <v>0.5</v>
      </c>
      <c r="E2706" s="71">
        <v>2.5</v>
      </c>
      <c r="F2706" s="172">
        <f>vlookup(VLOOKUP(A2706,'Meal Plan Combinations'!A$5:E$17,2,false),indirect(I$1),2,false)*B2706+vlookup(VLOOKUP(A2706,'Meal Plan Combinations'!A$5:E$17,3,false),indirect(I$1),2,false)*C2706+vlookup(VLOOKUP(A2706,'Meal Plan Combinations'!A$5:E$17,4,false),indirect(I$1),2,false)*D2706+vlookup(VLOOKUP(A2706,'Meal Plan Combinations'!A$5:E$17,5,false),indirect(I$1),2,false)*E2706</f>
        <v>1095.6795</v>
      </c>
      <c r="G2706" s="173">
        <f>abs(Generate!H$5-F2706)</f>
        <v>1974.3205</v>
      </c>
    </row>
    <row r="2707">
      <c r="A2707" s="71" t="s">
        <v>73</v>
      </c>
      <c r="B2707" s="71">
        <v>0.5</v>
      </c>
      <c r="C2707" s="71">
        <v>2.0</v>
      </c>
      <c r="D2707" s="71">
        <v>0.5</v>
      </c>
      <c r="E2707" s="71">
        <v>3.0</v>
      </c>
      <c r="F2707" s="172">
        <f>vlookup(VLOOKUP(A2707,'Meal Plan Combinations'!A$5:E$17,2,false),indirect(I$1),2,false)*B2707+vlookup(VLOOKUP(A2707,'Meal Plan Combinations'!A$5:E$17,3,false),indirect(I$1),2,false)*C2707+vlookup(VLOOKUP(A2707,'Meal Plan Combinations'!A$5:E$17,4,false),indirect(I$1),2,false)*D2707+vlookup(VLOOKUP(A2707,'Meal Plan Combinations'!A$5:E$17,5,false),indirect(I$1),2,false)*E2707</f>
        <v>1187.6595</v>
      </c>
      <c r="G2707" s="173">
        <f>abs(Generate!H$5-F2707)</f>
        <v>1882.3405</v>
      </c>
    </row>
    <row r="2708">
      <c r="A2708" s="71" t="s">
        <v>73</v>
      </c>
      <c r="B2708" s="71">
        <v>0.5</v>
      </c>
      <c r="C2708" s="71">
        <v>2.0</v>
      </c>
      <c r="D2708" s="71">
        <v>1.0</v>
      </c>
      <c r="E2708" s="71">
        <v>0.5</v>
      </c>
      <c r="F2708" s="172">
        <f>vlookup(VLOOKUP(A2708,'Meal Plan Combinations'!A$5:E$17,2,false),indirect(I$1),2,false)*B2708+vlookup(VLOOKUP(A2708,'Meal Plan Combinations'!A$5:E$17,3,false),indirect(I$1),2,false)*C2708+vlookup(VLOOKUP(A2708,'Meal Plan Combinations'!A$5:E$17,4,false),indirect(I$1),2,false)*D2708+vlookup(VLOOKUP(A2708,'Meal Plan Combinations'!A$5:E$17,5,false),indirect(I$1),2,false)*E2708</f>
        <v>858.8555</v>
      </c>
      <c r="G2708" s="173">
        <f>abs(Generate!H$5-F2708)</f>
        <v>2211.1445</v>
      </c>
    </row>
    <row r="2709">
      <c r="A2709" s="71" t="s">
        <v>73</v>
      </c>
      <c r="B2709" s="71">
        <v>0.5</v>
      </c>
      <c r="C2709" s="71">
        <v>2.0</v>
      </c>
      <c r="D2709" s="71">
        <v>1.0</v>
      </c>
      <c r="E2709" s="71">
        <v>1.0</v>
      </c>
      <c r="F2709" s="172">
        <f>vlookup(VLOOKUP(A2709,'Meal Plan Combinations'!A$5:E$17,2,false),indirect(I$1),2,false)*B2709+vlookup(VLOOKUP(A2709,'Meal Plan Combinations'!A$5:E$17,3,false),indirect(I$1),2,false)*C2709+vlookup(VLOOKUP(A2709,'Meal Plan Combinations'!A$5:E$17,4,false),indirect(I$1),2,false)*D2709+vlookup(VLOOKUP(A2709,'Meal Plan Combinations'!A$5:E$17,5,false),indirect(I$1),2,false)*E2709</f>
        <v>950.8355</v>
      </c>
      <c r="G2709" s="173">
        <f>abs(Generate!H$5-F2709)</f>
        <v>2119.1645</v>
      </c>
    </row>
    <row r="2710">
      <c r="A2710" s="71" t="s">
        <v>73</v>
      </c>
      <c r="B2710" s="71">
        <v>0.5</v>
      </c>
      <c r="C2710" s="71">
        <v>2.0</v>
      </c>
      <c r="D2710" s="71">
        <v>1.0</v>
      </c>
      <c r="E2710" s="71">
        <v>1.5</v>
      </c>
      <c r="F2710" s="172">
        <f>vlookup(VLOOKUP(A2710,'Meal Plan Combinations'!A$5:E$17,2,false),indirect(I$1),2,false)*B2710+vlookup(VLOOKUP(A2710,'Meal Plan Combinations'!A$5:E$17,3,false),indirect(I$1),2,false)*C2710+vlookup(VLOOKUP(A2710,'Meal Plan Combinations'!A$5:E$17,4,false),indirect(I$1),2,false)*D2710+vlookup(VLOOKUP(A2710,'Meal Plan Combinations'!A$5:E$17,5,false),indirect(I$1),2,false)*E2710</f>
        <v>1042.8155</v>
      </c>
      <c r="G2710" s="173">
        <f>abs(Generate!H$5-F2710)</f>
        <v>2027.1845</v>
      </c>
    </row>
    <row r="2711">
      <c r="A2711" s="71" t="s">
        <v>73</v>
      </c>
      <c r="B2711" s="71">
        <v>0.5</v>
      </c>
      <c r="C2711" s="71">
        <v>2.0</v>
      </c>
      <c r="D2711" s="71">
        <v>1.0</v>
      </c>
      <c r="E2711" s="71">
        <v>2.0</v>
      </c>
      <c r="F2711" s="172">
        <f>vlookup(VLOOKUP(A2711,'Meal Plan Combinations'!A$5:E$17,2,false),indirect(I$1),2,false)*B2711+vlookup(VLOOKUP(A2711,'Meal Plan Combinations'!A$5:E$17,3,false),indirect(I$1),2,false)*C2711+vlookup(VLOOKUP(A2711,'Meal Plan Combinations'!A$5:E$17,4,false),indirect(I$1),2,false)*D2711+vlookup(VLOOKUP(A2711,'Meal Plan Combinations'!A$5:E$17,5,false),indirect(I$1),2,false)*E2711</f>
        <v>1134.7955</v>
      </c>
      <c r="G2711" s="173">
        <f>abs(Generate!H$5-F2711)</f>
        <v>1935.2045</v>
      </c>
    </row>
    <row r="2712">
      <c r="A2712" s="71" t="s">
        <v>73</v>
      </c>
      <c r="B2712" s="71">
        <v>0.5</v>
      </c>
      <c r="C2712" s="71">
        <v>2.0</v>
      </c>
      <c r="D2712" s="71">
        <v>1.0</v>
      </c>
      <c r="E2712" s="71">
        <v>2.5</v>
      </c>
      <c r="F2712" s="172">
        <f>vlookup(VLOOKUP(A2712,'Meal Plan Combinations'!A$5:E$17,2,false),indirect(I$1),2,false)*B2712+vlookup(VLOOKUP(A2712,'Meal Plan Combinations'!A$5:E$17,3,false),indirect(I$1),2,false)*C2712+vlookup(VLOOKUP(A2712,'Meal Plan Combinations'!A$5:E$17,4,false),indirect(I$1),2,false)*D2712+vlookup(VLOOKUP(A2712,'Meal Plan Combinations'!A$5:E$17,5,false),indirect(I$1),2,false)*E2712</f>
        <v>1226.7755</v>
      </c>
      <c r="G2712" s="173">
        <f>abs(Generate!H$5-F2712)</f>
        <v>1843.2245</v>
      </c>
    </row>
    <row r="2713">
      <c r="A2713" s="71" t="s">
        <v>73</v>
      </c>
      <c r="B2713" s="71">
        <v>0.5</v>
      </c>
      <c r="C2713" s="71">
        <v>2.0</v>
      </c>
      <c r="D2713" s="71">
        <v>1.0</v>
      </c>
      <c r="E2713" s="71">
        <v>3.0</v>
      </c>
      <c r="F2713" s="172">
        <f>vlookup(VLOOKUP(A2713,'Meal Plan Combinations'!A$5:E$17,2,false),indirect(I$1),2,false)*B2713+vlookup(VLOOKUP(A2713,'Meal Plan Combinations'!A$5:E$17,3,false),indirect(I$1),2,false)*C2713+vlookup(VLOOKUP(A2713,'Meal Plan Combinations'!A$5:E$17,4,false),indirect(I$1),2,false)*D2713+vlookup(VLOOKUP(A2713,'Meal Plan Combinations'!A$5:E$17,5,false),indirect(I$1),2,false)*E2713</f>
        <v>1318.7555</v>
      </c>
      <c r="G2713" s="173">
        <f>abs(Generate!H$5-F2713)</f>
        <v>1751.2445</v>
      </c>
    </row>
    <row r="2714">
      <c r="A2714" s="71" t="s">
        <v>73</v>
      </c>
      <c r="B2714" s="71">
        <v>0.5</v>
      </c>
      <c r="C2714" s="71">
        <v>2.0</v>
      </c>
      <c r="D2714" s="71">
        <v>1.5</v>
      </c>
      <c r="E2714" s="71">
        <v>0.5</v>
      </c>
      <c r="F2714" s="172">
        <f>vlookup(VLOOKUP(A2714,'Meal Plan Combinations'!A$5:E$17,2,false),indirect(I$1),2,false)*B2714+vlookup(VLOOKUP(A2714,'Meal Plan Combinations'!A$5:E$17,3,false),indirect(I$1),2,false)*C2714+vlookup(VLOOKUP(A2714,'Meal Plan Combinations'!A$5:E$17,4,false),indirect(I$1),2,false)*D2714+vlookup(VLOOKUP(A2714,'Meal Plan Combinations'!A$5:E$17,5,false),indirect(I$1),2,false)*E2714</f>
        <v>989.9515</v>
      </c>
      <c r="G2714" s="173">
        <f>abs(Generate!H$5-F2714)</f>
        <v>2080.0485</v>
      </c>
    </row>
    <row r="2715">
      <c r="A2715" s="71" t="s">
        <v>73</v>
      </c>
      <c r="B2715" s="71">
        <v>0.5</v>
      </c>
      <c r="C2715" s="71">
        <v>2.0</v>
      </c>
      <c r="D2715" s="71">
        <v>1.5</v>
      </c>
      <c r="E2715" s="71">
        <v>1.0</v>
      </c>
      <c r="F2715" s="172">
        <f>vlookup(VLOOKUP(A2715,'Meal Plan Combinations'!A$5:E$17,2,false),indirect(I$1),2,false)*B2715+vlookup(VLOOKUP(A2715,'Meal Plan Combinations'!A$5:E$17,3,false),indirect(I$1),2,false)*C2715+vlookup(VLOOKUP(A2715,'Meal Plan Combinations'!A$5:E$17,4,false),indirect(I$1),2,false)*D2715+vlookup(VLOOKUP(A2715,'Meal Plan Combinations'!A$5:E$17,5,false),indirect(I$1),2,false)*E2715</f>
        <v>1081.9315</v>
      </c>
      <c r="G2715" s="173">
        <f>abs(Generate!H$5-F2715)</f>
        <v>1988.0685</v>
      </c>
    </row>
    <row r="2716">
      <c r="A2716" s="71" t="s">
        <v>73</v>
      </c>
      <c r="B2716" s="71">
        <v>0.5</v>
      </c>
      <c r="C2716" s="71">
        <v>2.0</v>
      </c>
      <c r="D2716" s="71">
        <v>1.5</v>
      </c>
      <c r="E2716" s="71">
        <v>1.5</v>
      </c>
      <c r="F2716" s="172">
        <f>vlookup(VLOOKUP(A2716,'Meal Plan Combinations'!A$5:E$17,2,false),indirect(I$1),2,false)*B2716+vlookup(VLOOKUP(A2716,'Meal Plan Combinations'!A$5:E$17,3,false),indirect(I$1),2,false)*C2716+vlookup(VLOOKUP(A2716,'Meal Plan Combinations'!A$5:E$17,4,false),indirect(I$1),2,false)*D2716+vlookup(VLOOKUP(A2716,'Meal Plan Combinations'!A$5:E$17,5,false),indirect(I$1),2,false)*E2716</f>
        <v>1173.9115</v>
      </c>
      <c r="G2716" s="173">
        <f>abs(Generate!H$5-F2716)</f>
        <v>1896.0885</v>
      </c>
    </row>
    <row r="2717">
      <c r="A2717" s="71" t="s">
        <v>73</v>
      </c>
      <c r="B2717" s="71">
        <v>0.5</v>
      </c>
      <c r="C2717" s="71">
        <v>2.0</v>
      </c>
      <c r="D2717" s="71">
        <v>1.5</v>
      </c>
      <c r="E2717" s="71">
        <v>2.0</v>
      </c>
      <c r="F2717" s="172">
        <f>vlookup(VLOOKUP(A2717,'Meal Plan Combinations'!A$5:E$17,2,false),indirect(I$1),2,false)*B2717+vlookup(VLOOKUP(A2717,'Meal Plan Combinations'!A$5:E$17,3,false),indirect(I$1),2,false)*C2717+vlookup(VLOOKUP(A2717,'Meal Plan Combinations'!A$5:E$17,4,false),indirect(I$1),2,false)*D2717+vlookup(VLOOKUP(A2717,'Meal Plan Combinations'!A$5:E$17,5,false),indirect(I$1),2,false)*E2717</f>
        <v>1265.8915</v>
      </c>
      <c r="G2717" s="173">
        <f>abs(Generate!H$5-F2717)</f>
        <v>1804.1085</v>
      </c>
    </row>
    <row r="2718">
      <c r="A2718" s="71" t="s">
        <v>73</v>
      </c>
      <c r="B2718" s="71">
        <v>0.5</v>
      </c>
      <c r="C2718" s="71">
        <v>2.0</v>
      </c>
      <c r="D2718" s="71">
        <v>1.5</v>
      </c>
      <c r="E2718" s="71">
        <v>2.5</v>
      </c>
      <c r="F2718" s="172">
        <f>vlookup(VLOOKUP(A2718,'Meal Plan Combinations'!A$5:E$17,2,false),indirect(I$1),2,false)*B2718+vlookup(VLOOKUP(A2718,'Meal Plan Combinations'!A$5:E$17,3,false),indirect(I$1),2,false)*C2718+vlookup(VLOOKUP(A2718,'Meal Plan Combinations'!A$5:E$17,4,false),indirect(I$1),2,false)*D2718+vlookup(VLOOKUP(A2718,'Meal Plan Combinations'!A$5:E$17,5,false),indirect(I$1),2,false)*E2718</f>
        <v>1357.8715</v>
      </c>
      <c r="G2718" s="173">
        <f>abs(Generate!H$5-F2718)</f>
        <v>1712.1285</v>
      </c>
    </row>
    <row r="2719">
      <c r="A2719" s="71" t="s">
        <v>73</v>
      </c>
      <c r="B2719" s="71">
        <v>0.5</v>
      </c>
      <c r="C2719" s="71">
        <v>2.0</v>
      </c>
      <c r="D2719" s="71">
        <v>1.5</v>
      </c>
      <c r="E2719" s="71">
        <v>3.0</v>
      </c>
      <c r="F2719" s="172">
        <f>vlookup(VLOOKUP(A2719,'Meal Plan Combinations'!A$5:E$17,2,false),indirect(I$1),2,false)*B2719+vlookup(VLOOKUP(A2719,'Meal Plan Combinations'!A$5:E$17,3,false),indirect(I$1),2,false)*C2719+vlookup(VLOOKUP(A2719,'Meal Plan Combinations'!A$5:E$17,4,false),indirect(I$1),2,false)*D2719+vlookup(VLOOKUP(A2719,'Meal Plan Combinations'!A$5:E$17,5,false),indirect(I$1),2,false)*E2719</f>
        <v>1449.8515</v>
      </c>
      <c r="G2719" s="173">
        <f>abs(Generate!H$5-F2719)</f>
        <v>1620.1485</v>
      </c>
    </row>
    <row r="2720">
      <c r="A2720" s="71" t="s">
        <v>73</v>
      </c>
      <c r="B2720" s="71">
        <v>0.5</v>
      </c>
      <c r="C2720" s="71">
        <v>2.0</v>
      </c>
      <c r="D2720" s="71">
        <v>2.0</v>
      </c>
      <c r="E2720" s="71">
        <v>0.5</v>
      </c>
      <c r="F2720" s="172">
        <f>vlookup(VLOOKUP(A2720,'Meal Plan Combinations'!A$5:E$17,2,false),indirect(I$1),2,false)*B2720+vlookup(VLOOKUP(A2720,'Meal Plan Combinations'!A$5:E$17,3,false),indirect(I$1),2,false)*C2720+vlookup(VLOOKUP(A2720,'Meal Plan Combinations'!A$5:E$17,4,false),indirect(I$1),2,false)*D2720+vlookup(VLOOKUP(A2720,'Meal Plan Combinations'!A$5:E$17,5,false),indirect(I$1),2,false)*E2720</f>
        <v>1121.0475</v>
      </c>
      <c r="G2720" s="173">
        <f>abs(Generate!H$5-F2720)</f>
        <v>1948.9525</v>
      </c>
    </row>
    <row r="2721">
      <c r="A2721" s="71" t="s">
        <v>73</v>
      </c>
      <c r="B2721" s="71">
        <v>0.5</v>
      </c>
      <c r="C2721" s="71">
        <v>2.0</v>
      </c>
      <c r="D2721" s="71">
        <v>2.0</v>
      </c>
      <c r="E2721" s="71">
        <v>1.0</v>
      </c>
      <c r="F2721" s="172">
        <f>vlookup(VLOOKUP(A2721,'Meal Plan Combinations'!A$5:E$17,2,false),indirect(I$1),2,false)*B2721+vlookup(VLOOKUP(A2721,'Meal Plan Combinations'!A$5:E$17,3,false),indirect(I$1),2,false)*C2721+vlookup(VLOOKUP(A2721,'Meal Plan Combinations'!A$5:E$17,4,false),indirect(I$1),2,false)*D2721+vlookup(VLOOKUP(A2721,'Meal Plan Combinations'!A$5:E$17,5,false),indirect(I$1),2,false)*E2721</f>
        <v>1213.0275</v>
      </c>
      <c r="G2721" s="173">
        <f>abs(Generate!H$5-F2721)</f>
        <v>1856.9725</v>
      </c>
    </row>
    <row r="2722">
      <c r="A2722" s="71" t="s">
        <v>73</v>
      </c>
      <c r="B2722" s="71">
        <v>0.5</v>
      </c>
      <c r="C2722" s="71">
        <v>2.0</v>
      </c>
      <c r="D2722" s="71">
        <v>2.0</v>
      </c>
      <c r="E2722" s="71">
        <v>1.5</v>
      </c>
      <c r="F2722" s="172">
        <f>vlookup(VLOOKUP(A2722,'Meal Plan Combinations'!A$5:E$17,2,false),indirect(I$1),2,false)*B2722+vlookup(VLOOKUP(A2722,'Meal Plan Combinations'!A$5:E$17,3,false),indirect(I$1),2,false)*C2722+vlookup(VLOOKUP(A2722,'Meal Plan Combinations'!A$5:E$17,4,false),indirect(I$1),2,false)*D2722+vlookup(VLOOKUP(A2722,'Meal Plan Combinations'!A$5:E$17,5,false),indirect(I$1),2,false)*E2722</f>
        <v>1305.0075</v>
      </c>
      <c r="G2722" s="173">
        <f>abs(Generate!H$5-F2722)</f>
        <v>1764.9925</v>
      </c>
    </row>
    <row r="2723">
      <c r="A2723" s="71" t="s">
        <v>73</v>
      </c>
      <c r="B2723" s="71">
        <v>0.5</v>
      </c>
      <c r="C2723" s="71">
        <v>2.0</v>
      </c>
      <c r="D2723" s="71">
        <v>2.0</v>
      </c>
      <c r="E2723" s="71">
        <v>2.0</v>
      </c>
      <c r="F2723" s="172">
        <f>vlookup(VLOOKUP(A2723,'Meal Plan Combinations'!A$5:E$17,2,false),indirect(I$1),2,false)*B2723+vlookup(VLOOKUP(A2723,'Meal Plan Combinations'!A$5:E$17,3,false),indirect(I$1),2,false)*C2723+vlookup(VLOOKUP(A2723,'Meal Plan Combinations'!A$5:E$17,4,false),indirect(I$1),2,false)*D2723+vlookup(VLOOKUP(A2723,'Meal Plan Combinations'!A$5:E$17,5,false),indirect(I$1),2,false)*E2723</f>
        <v>1396.9875</v>
      </c>
      <c r="G2723" s="173">
        <f>abs(Generate!H$5-F2723)</f>
        <v>1673.0125</v>
      </c>
    </row>
    <row r="2724">
      <c r="A2724" s="71" t="s">
        <v>73</v>
      </c>
      <c r="B2724" s="71">
        <v>0.5</v>
      </c>
      <c r="C2724" s="71">
        <v>2.0</v>
      </c>
      <c r="D2724" s="71">
        <v>2.0</v>
      </c>
      <c r="E2724" s="71">
        <v>2.5</v>
      </c>
      <c r="F2724" s="172">
        <f>vlookup(VLOOKUP(A2724,'Meal Plan Combinations'!A$5:E$17,2,false),indirect(I$1),2,false)*B2724+vlookup(VLOOKUP(A2724,'Meal Plan Combinations'!A$5:E$17,3,false),indirect(I$1),2,false)*C2724+vlookup(VLOOKUP(A2724,'Meal Plan Combinations'!A$5:E$17,4,false),indirect(I$1),2,false)*D2724+vlookup(VLOOKUP(A2724,'Meal Plan Combinations'!A$5:E$17,5,false),indirect(I$1),2,false)*E2724</f>
        <v>1488.9675</v>
      </c>
      <c r="G2724" s="173">
        <f>abs(Generate!H$5-F2724)</f>
        <v>1581.0325</v>
      </c>
    </row>
    <row r="2725">
      <c r="A2725" s="71" t="s">
        <v>73</v>
      </c>
      <c r="B2725" s="71">
        <v>0.5</v>
      </c>
      <c r="C2725" s="71">
        <v>2.0</v>
      </c>
      <c r="D2725" s="71">
        <v>2.0</v>
      </c>
      <c r="E2725" s="71">
        <v>3.0</v>
      </c>
      <c r="F2725" s="172">
        <f>vlookup(VLOOKUP(A2725,'Meal Plan Combinations'!A$5:E$17,2,false),indirect(I$1),2,false)*B2725+vlookup(VLOOKUP(A2725,'Meal Plan Combinations'!A$5:E$17,3,false),indirect(I$1),2,false)*C2725+vlookup(VLOOKUP(A2725,'Meal Plan Combinations'!A$5:E$17,4,false),indirect(I$1),2,false)*D2725+vlookup(VLOOKUP(A2725,'Meal Plan Combinations'!A$5:E$17,5,false),indirect(I$1),2,false)*E2725</f>
        <v>1580.9475</v>
      </c>
      <c r="G2725" s="173">
        <f>abs(Generate!H$5-F2725)</f>
        <v>1489.0525</v>
      </c>
    </row>
    <row r="2726">
      <c r="A2726" s="71" t="s">
        <v>73</v>
      </c>
      <c r="B2726" s="71">
        <v>0.5</v>
      </c>
      <c r="C2726" s="71">
        <v>2.0</v>
      </c>
      <c r="D2726" s="71">
        <v>2.5</v>
      </c>
      <c r="E2726" s="71">
        <v>0.5</v>
      </c>
      <c r="F2726" s="172">
        <f>vlookup(VLOOKUP(A2726,'Meal Plan Combinations'!A$5:E$17,2,false),indirect(I$1),2,false)*B2726+vlookup(VLOOKUP(A2726,'Meal Plan Combinations'!A$5:E$17,3,false),indirect(I$1),2,false)*C2726+vlookup(VLOOKUP(A2726,'Meal Plan Combinations'!A$5:E$17,4,false),indirect(I$1),2,false)*D2726+vlookup(VLOOKUP(A2726,'Meal Plan Combinations'!A$5:E$17,5,false),indirect(I$1),2,false)*E2726</f>
        <v>1252.1435</v>
      </c>
      <c r="G2726" s="173">
        <f>abs(Generate!H$5-F2726)</f>
        <v>1817.8565</v>
      </c>
    </row>
    <row r="2727">
      <c r="A2727" s="71" t="s">
        <v>73</v>
      </c>
      <c r="B2727" s="71">
        <v>0.5</v>
      </c>
      <c r="C2727" s="71">
        <v>2.0</v>
      </c>
      <c r="D2727" s="71">
        <v>2.5</v>
      </c>
      <c r="E2727" s="71">
        <v>1.0</v>
      </c>
      <c r="F2727" s="172">
        <f>vlookup(VLOOKUP(A2727,'Meal Plan Combinations'!A$5:E$17,2,false),indirect(I$1),2,false)*B2727+vlookup(VLOOKUP(A2727,'Meal Plan Combinations'!A$5:E$17,3,false),indirect(I$1),2,false)*C2727+vlookup(VLOOKUP(A2727,'Meal Plan Combinations'!A$5:E$17,4,false),indirect(I$1),2,false)*D2727+vlookup(VLOOKUP(A2727,'Meal Plan Combinations'!A$5:E$17,5,false),indirect(I$1),2,false)*E2727</f>
        <v>1344.1235</v>
      </c>
      <c r="G2727" s="173">
        <f>abs(Generate!H$5-F2727)</f>
        <v>1725.8765</v>
      </c>
    </row>
    <row r="2728">
      <c r="A2728" s="71" t="s">
        <v>73</v>
      </c>
      <c r="B2728" s="71">
        <v>0.5</v>
      </c>
      <c r="C2728" s="71">
        <v>2.0</v>
      </c>
      <c r="D2728" s="71">
        <v>2.5</v>
      </c>
      <c r="E2728" s="71">
        <v>1.5</v>
      </c>
      <c r="F2728" s="172">
        <f>vlookup(VLOOKUP(A2728,'Meal Plan Combinations'!A$5:E$17,2,false),indirect(I$1),2,false)*B2728+vlookup(VLOOKUP(A2728,'Meal Plan Combinations'!A$5:E$17,3,false),indirect(I$1),2,false)*C2728+vlookup(VLOOKUP(A2728,'Meal Plan Combinations'!A$5:E$17,4,false),indirect(I$1),2,false)*D2728+vlookup(VLOOKUP(A2728,'Meal Plan Combinations'!A$5:E$17,5,false),indirect(I$1),2,false)*E2728</f>
        <v>1436.1035</v>
      </c>
      <c r="G2728" s="173">
        <f>abs(Generate!H$5-F2728)</f>
        <v>1633.8965</v>
      </c>
    </row>
    <row r="2729">
      <c r="A2729" s="71" t="s">
        <v>73</v>
      </c>
      <c r="B2729" s="71">
        <v>0.5</v>
      </c>
      <c r="C2729" s="71">
        <v>2.0</v>
      </c>
      <c r="D2729" s="71">
        <v>2.5</v>
      </c>
      <c r="E2729" s="71">
        <v>2.0</v>
      </c>
      <c r="F2729" s="172">
        <f>vlookup(VLOOKUP(A2729,'Meal Plan Combinations'!A$5:E$17,2,false),indirect(I$1),2,false)*B2729+vlookup(VLOOKUP(A2729,'Meal Plan Combinations'!A$5:E$17,3,false),indirect(I$1),2,false)*C2729+vlookup(VLOOKUP(A2729,'Meal Plan Combinations'!A$5:E$17,4,false),indirect(I$1),2,false)*D2729+vlookup(VLOOKUP(A2729,'Meal Plan Combinations'!A$5:E$17,5,false),indirect(I$1),2,false)*E2729</f>
        <v>1528.0835</v>
      </c>
      <c r="G2729" s="173">
        <f>abs(Generate!H$5-F2729)</f>
        <v>1541.9165</v>
      </c>
    </row>
    <row r="2730">
      <c r="A2730" s="71" t="s">
        <v>73</v>
      </c>
      <c r="B2730" s="71">
        <v>0.5</v>
      </c>
      <c r="C2730" s="71">
        <v>2.0</v>
      </c>
      <c r="D2730" s="71">
        <v>2.5</v>
      </c>
      <c r="E2730" s="71">
        <v>2.5</v>
      </c>
      <c r="F2730" s="172">
        <f>vlookup(VLOOKUP(A2730,'Meal Plan Combinations'!A$5:E$17,2,false),indirect(I$1),2,false)*B2730+vlookup(VLOOKUP(A2730,'Meal Plan Combinations'!A$5:E$17,3,false),indirect(I$1),2,false)*C2730+vlookup(VLOOKUP(A2730,'Meal Plan Combinations'!A$5:E$17,4,false),indirect(I$1),2,false)*D2730+vlookup(VLOOKUP(A2730,'Meal Plan Combinations'!A$5:E$17,5,false),indirect(I$1),2,false)*E2730</f>
        <v>1620.0635</v>
      </c>
      <c r="G2730" s="173">
        <f>abs(Generate!H$5-F2730)</f>
        <v>1449.9365</v>
      </c>
    </row>
    <row r="2731">
      <c r="A2731" s="71" t="s">
        <v>73</v>
      </c>
      <c r="B2731" s="71">
        <v>0.5</v>
      </c>
      <c r="C2731" s="71">
        <v>2.0</v>
      </c>
      <c r="D2731" s="71">
        <v>2.5</v>
      </c>
      <c r="E2731" s="71">
        <v>3.0</v>
      </c>
      <c r="F2731" s="172">
        <f>vlookup(VLOOKUP(A2731,'Meal Plan Combinations'!A$5:E$17,2,false),indirect(I$1),2,false)*B2731+vlookup(VLOOKUP(A2731,'Meal Plan Combinations'!A$5:E$17,3,false),indirect(I$1),2,false)*C2731+vlookup(VLOOKUP(A2731,'Meal Plan Combinations'!A$5:E$17,4,false),indirect(I$1),2,false)*D2731+vlookup(VLOOKUP(A2731,'Meal Plan Combinations'!A$5:E$17,5,false),indirect(I$1),2,false)*E2731</f>
        <v>1712.0435</v>
      </c>
      <c r="G2731" s="173">
        <f>abs(Generate!H$5-F2731)</f>
        <v>1357.9565</v>
      </c>
    </row>
    <row r="2732">
      <c r="A2732" s="71" t="s">
        <v>73</v>
      </c>
      <c r="B2732" s="71">
        <v>0.5</v>
      </c>
      <c r="C2732" s="71">
        <v>2.0</v>
      </c>
      <c r="D2732" s="71">
        <v>3.0</v>
      </c>
      <c r="E2732" s="71">
        <v>0.5</v>
      </c>
      <c r="F2732" s="172">
        <f>vlookup(VLOOKUP(A2732,'Meal Plan Combinations'!A$5:E$17,2,false),indirect(I$1),2,false)*B2732+vlookup(VLOOKUP(A2732,'Meal Plan Combinations'!A$5:E$17,3,false),indirect(I$1),2,false)*C2732+vlookup(VLOOKUP(A2732,'Meal Plan Combinations'!A$5:E$17,4,false),indirect(I$1),2,false)*D2732+vlookup(VLOOKUP(A2732,'Meal Plan Combinations'!A$5:E$17,5,false),indirect(I$1),2,false)*E2732</f>
        <v>1383.2395</v>
      </c>
      <c r="G2732" s="173">
        <f>abs(Generate!H$5-F2732)</f>
        <v>1686.7605</v>
      </c>
    </row>
    <row r="2733">
      <c r="A2733" s="71" t="s">
        <v>73</v>
      </c>
      <c r="B2733" s="71">
        <v>0.5</v>
      </c>
      <c r="C2733" s="71">
        <v>2.0</v>
      </c>
      <c r="D2733" s="71">
        <v>3.0</v>
      </c>
      <c r="E2733" s="71">
        <v>1.0</v>
      </c>
      <c r="F2733" s="172">
        <f>vlookup(VLOOKUP(A2733,'Meal Plan Combinations'!A$5:E$17,2,false),indirect(I$1),2,false)*B2733+vlookup(VLOOKUP(A2733,'Meal Plan Combinations'!A$5:E$17,3,false),indirect(I$1),2,false)*C2733+vlookup(VLOOKUP(A2733,'Meal Plan Combinations'!A$5:E$17,4,false),indirect(I$1),2,false)*D2733+vlookup(VLOOKUP(A2733,'Meal Plan Combinations'!A$5:E$17,5,false),indirect(I$1),2,false)*E2733</f>
        <v>1475.2195</v>
      </c>
      <c r="G2733" s="173">
        <f>abs(Generate!H$5-F2733)</f>
        <v>1594.7805</v>
      </c>
    </row>
    <row r="2734">
      <c r="A2734" s="71" t="s">
        <v>73</v>
      </c>
      <c r="B2734" s="71">
        <v>0.5</v>
      </c>
      <c r="C2734" s="71">
        <v>2.0</v>
      </c>
      <c r="D2734" s="71">
        <v>3.0</v>
      </c>
      <c r="E2734" s="71">
        <v>1.5</v>
      </c>
      <c r="F2734" s="172">
        <f>vlookup(VLOOKUP(A2734,'Meal Plan Combinations'!A$5:E$17,2,false),indirect(I$1),2,false)*B2734+vlookup(VLOOKUP(A2734,'Meal Plan Combinations'!A$5:E$17,3,false),indirect(I$1),2,false)*C2734+vlookup(VLOOKUP(A2734,'Meal Plan Combinations'!A$5:E$17,4,false),indirect(I$1),2,false)*D2734+vlookup(VLOOKUP(A2734,'Meal Plan Combinations'!A$5:E$17,5,false),indirect(I$1),2,false)*E2734</f>
        <v>1567.1995</v>
      </c>
      <c r="G2734" s="173">
        <f>abs(Generate!H$5-F2734)</f>
        <v>1502.8005</v>
      </c>
    </row>
    <row r="2735">
      <c r="A2735" s="71" t="s">
        <v>73</v>
      </c>
      <c r="B2735" s="71">
        <v>0.5</v>
      </c>
      <c r="C2735" s="71">
        <v>2.0</v>
      </c>
      <c r="D2735" s="71">
        <v>3.0</v>
      </c>
      <c r="E2735" s="71">
        <v>2.0</v>
      </c>
      <c r="F2735" s="172">
        <f>vlookup(VLOOKUP(A2735,'Meal Plan Combinations'!A$5:E$17,2,false),indirect(I$1),2,false)*B2735+vlookup(VLOOKUP(A2735,'Meal Plan Combinations'!A$5:E$17,3,false),indirect(I$1),2,false)*C2735+vlookup(VLOOKUP(A2735,'Meal Plan Combinations'!A$5:E$17,4,false),indirect(I$1),2,false)*D2735+vlookup(VLOOKUP(A2735,'Meal Plan Combinations'!A$5:E$17,5,false),indirect(I$1),2,false)*E2735</f>
        <v>1659.1795</v>
      </c>
      <c r="G2735" s="173">
        <f>abs(Generate!H$5-F2735)</f>
        <v>1410.8205</v>
      </c>
    </row>
    <row r="2736">
      <c r="A2736" s="71" t="s">
        <v>73</v>
      </c>
      <c r="B2736" s="71">
        <v>0.5</v>
      </c>
      <c r="C2736" s="71">
        <v>2.0</v>
      </c>
      <c r="D2736" s="71">
        <v>3.0</v>
      </c>
      <c r="E2736" s="71">
        <v>2.5</v>
      </c>
      <c r="F2736" s="172">
        <f>vlookup(VLOOKUP(A2736,'Meal Plan Combinations'!A$5:E$17,2,false),indirect(I$1),2,false)*B2736+vlookup(VLOOKUP(A2736,'Meal Plan Combinations'!A$5:E$17,3,false),indirect(I$1),2,false)*C2736+vlookup(VLOOKUP(A2736,'Meal Plan Combinations'!A$5:E$17,4,false),indirect(I$1),2,false)*D2736+vlookup(VLOOKUP(A2736,'Meal Plan Combinations'!A$5:E$17,5,false),indirect(I$1),2,false)*E2736</f>
        <v>1751.1595</v>
      </c>
      <c r="G2736" s="173">
        <f>abs(Generate!H$5-F2736)</f>
        <v>1318.8405</v>
      </c>
    </row>
    <row r="2737">
      <c r="A2737" s="71" t="s">
        <v>73</v>
      </c>
      <c r="B2737" s="71">
        <v>0.5</v>
      </c>
      <c r="C2737" s="71">
        <v>2.0</v>
      </c>
      <c r="D2737" s="71">
        <v>3.0</v>
      </c>
      <c r="E2737" s="71">
        <v>3.0</v>
      </c>
      <c r="F2737" s="172">
        <f>vlookup(VLOOKUP(A2737,'Meal Plan Combinations'!A$5:E$17,2,false),indirect(I$1),2,false)*B2737+vlookup(VLOOKUP(A2737,'Meal Plan Combinations'!A$5:E$17,3,false),indirect(I$1),2,false)*C2737+vlookup(VLOOKUP(A2737,'Meal Plan Combinations'!A$5:E$17,4,false),indirect(I$1),2,false)*D2737+vlookup(VLOOKUP(A2737,'Meal Plan Combinations'!A$5:E$17,5,false),indirect(I$1),2,false)*E2737</f>
        <v>1843.1395</v>
      </c>
      <c r="G2737" s="173">
        <f>abs(Generate!H$5-F2737)</f>
        <v>1226.8605</v>
      </c>
    </row>
    <row r="2738">
      <c r="A2738" s="71" t="s">
        <v>73</v>
      </c>
      <c r="B2738" s="71">
        <v>0.5</v>
      </c>
      <c r="C2738" s="71">
        <v>2.5</v>
      </c>
      <c r="D2738" s="71">
        <v>0.5</v>
      </c>
      <c r="E2738" s="71">
        <v>0.5</v>
      </c>
      <c r="F2738" s="172">
        <f>vlookup(VLOOKUP(A2738,'Meal Plan Combinations'!A$5:E$17,2,false),indirect(I$1),2,false)*B2738+vlookup(VLOOKUP(A2738,'Meal Plan Combinations'!A$5:E$17,3,false),indirect(I$1),2,false)*C2738+vlookup(VLOOKUP(A2738,'Meal Plan Combinations'!A$5:E$17,4,false),indirect(I$1),2,false)*D2738+vlookup(VLOOKUP(A2738,'Meal Plan Combinations'!A$5:E$17,5,false),indirect(I$1),2,false)*E2738</f>
        <v>818.8195</v>
      </c>
      <c r="G2738" s="173">
        <f>abs(Generate!H$5-F2738)</f>
        <v>2251.1805</v>
      </c>
    </row>
    <row r="2739">
      <c r="A2739" s="71" t="s">
        <v>73</v>
      </c>
      <c r="B2739" s="71">
        <v>0.5</v>
      </c>
      <c r="C2739" s="71">
        <v>2.5</v>
      </c>
      <c r="D2739" s="71">
        <v>0.5</v>
      </c>
      <c r="E2739" s="71">
        <v>1.0</v>
      </c>
      <c r="F2739" s="172">
        <f>vlookup(VLOOKUP(A2739,'Meal Plan Combinations'!A$5:E$17,2,false),indirect(I$1),2,false)*B2739+vlookup(VLOOKUP(A2739,'Meal Plan Combinations'!A$5:E$17,3,false),indirect(I$1),2,false)*C2739+vlookup(VLOOKUP(A2739,'Meal Plan Combinations'!A$5:E$17,4,false),indirect(I$1),2,false)*D2739+vlookup(VLOOKUP(A2739,'Meal Plan Combinations'!A$5:E$17,5,false),indirect(I$1),2,false)*E2739</f>
        <v>910.7995</v>
      </c>
      <c r="G2739" s="173">
        <f>abs(Generate!H$5-F2739)</f>
        <v>2159.2005</v>
      </c>
    </row>
    <row r="2740">
      <c r="A2740" s="71" t="s">
        <v>73</v>
      </c>
      <c r="B2740" s="71">
        <v>0.5</v>
      </c>
      <c r="C2740" s="71">
        <v>2.5</v>
      </c>
      <c r="D2740" s="71">
        <v>0.5</v>
      </c>
      <c r="E2740" s="71">
        <v>1.5</v>
      </c>
      <c r="F2740" s="172">
        <f>vlookup(VLOOKUP(A2740,'Meal Plan Combinations'!A$5:E$17,2,false),indirect(I$1),2,false)*B2740+vlookup(VLOOKUP(A2740,'Meal Plan Combinations'!A$5:E$17,3,false),indirect(I$1),2,false)*C2740+vlookup(VLOOKUP(A2740,'Meal Plan Combinations'!A$5:E$17,4,false),indirect(I$1),2,false)*D2740+vlookup(VLOOKUP(A2740,'Meal Plan Combinations'!A$5:E$17,5,false),indirect(I$1),2,false)*E2740</f>
        <v>1002.7795</v>
      </c>
      <c r="G2740" s="173">
        <f>abs(Generate!H$5-F2740)</f>
        <v>2067.2205</v>
      </c>
    </row>
    <row r="2741">
      <c r="A2741" s="71" t="s">
        <v>73</v>
      </c>
      <c r="B2741" s="71">
        <v>0.5</v>
      </c>
      <c r="C2741" s="71">
        <v>2.5</v>
      </c>
      <c r="D2741" s="71">
        <v>0.5</v>
      </c>
      <c r="E2741" s="71">
        <v>2.0</v>
      </c>
      <c r="F2741" s="172">
        <f>vlookup(VLOOKUP(A2741,'Meal Plan Combinations'!A$5:E$17,2,false),indirect(I$1),2,false)*B2741+vlookup(VLOOKUP(A2741,'Meal Plan Combinations'!A$5:E$17,3,false),indirect(I$1),2,false)*C2741+vlookup(VLOOKUP(A2741,'Meal Plan Combinations'!A$5:E$17,4,false),indirect(I$1),2,false)*D2741+vlookup(VLOOKUP(A2741,'Meal Plan Combinations'!A$5:E$17,5,false),indirect(I$1),2,false)*E2741</f>
        <v>1094.7595</v>
      </c>
      <c r="G2741" s="173">
        <f>abs(Generate!H$5-F2741)</f>
        <v>1975.2405</v>
      </c>
    </row>
    <row r="2742">
      <c r="A2742" s="71" t="s">
        <v>73</v>
      </c>
      <c r="B2742" s="71">
        <v>0.5</v>
      </c>
      <c r="C2742" s="71">
        <v>2.5</v>
      </c>
      <c r="D2742" s="71">
        <v>0.5</v>
      </c>
      <c r="E2742" s="71">
        <v>2.5</v>
      </c>
      <c r="F2742" s="172">
        <f>vlookup(VLOOKUP(A2742,'Meal Plan Combinations'!A$5:E$17,2,false),indirect(I$1),2,false)*B2742+vlookup(VLOOKUP(A2742,'Meal Plan Combinations'!A$5:E$17,3,false),indirect(I$1),2,false)*C2742+vlookup(VLOOKUP(A2742,'Meal Plan Combinations'!A$5:E$17,4,false),indirect(I$1),2,false)*D2742+vlookup(VLOOKUP(A2742,'Meal Plan Combinations'!A$5:E$17,5,false),indirect(I$1),2,false)*E2742</f>
        <v>1186.7395</v>
      </c>
      <c r="G2742" s="173">
        <f>abs(Generate!H$5-F2742)</f>
        <v>1883.2605</v>
      </c>
    </row>
    <row r="2743">
      <c r="A2743" s="71" t="s">
        <v>73</v>
      </c>
      <c r="B2743" s="71">
        <v>0.5</v>
      </c>
      <c r="C2743" s="71">
        <v>2.5</v>
      </c>
      <c r="D2743" s="71">
        <v>0.5</v>
      </c>
      <c r="E2743" s="71">
        <v>3.0</v>
      </c>
      <c r="F2743" s="172">
        <f>vlookup(VLOOKUP(A2743,'Meal Plan Combinations'!A$5:E$17,2,false),indirect(I$1),2,false)*B2743+vlookup(VLOOKUP(A2743,'Meal Plan Combinations'!A$5:E$17,3,false),indirect(I$1),2,false)*C2743+vlookup(VLOOKUP(A2743,'Meal Plan Combinations'!A$5:E$17,4,false),indirect(I$1),2,false)*D2743+vlookup(VLOOKUP(A2743,'Meal Plan Combinations'!A$5:E$17,5,false),indirect(I$1),2,false)*E2743</f>
        <v>1278.7195</v>
      </c>
      <c r="G2743" s="173">
        <f>abs(Generate!H$5-F2743)</f>
        <v>1791.2805</v>
      </c>
    </row>
    <row r="2744">
      <c r="A2744" s="71" t="s">
        <v>73</v>
      </c>
      <c r="B2744" s="71">
        <v>0.5</v>
      </c>
      <c r="C2744" s="71">
        <v>2.5</v>
      </c>
      <c r="D2744" s="71">
        <v>1.0</v>
      </c>
      <c r="E2744" s="71">
        <v>0.5</v>
      </c>
      <c r="F2744" s="172">
        <f>vlookup(VLOOKUP(A2744,'Meal Plan Combinations'!A$5:E$17,2,false),indirect(I$1),2,false)*B2744+vlookup(VLOOKUP(A2744,'Meal Plan Combinations'!A$5:E$17,3,false),indirect(I$1),2,false)*C2744+vlookup(VLOOKUP(A2744,'Meal Plan Combinations'!A$5:E$17,4,false),indirect(I$1),2,false)*D2744+vlookup(VLOOKUP(A2744,'Meal Plan Combinations'!A$5:E$17,5,false),indirect(I$1),2,false)*E2744</f>
        <v>949.9155</v>
      </c>
      <c r="G2744" s="173">
        <f>abs(Generate!H$5-F2744)</f>
        <v>2120.0845</v>
      </c>
    </row>
    <row r="2745">
      <c r="A2745" s="71" t="s">
        <v>73</v>
      </c>
      <c r="B2745" s="71">
        <v>0.5</v>
      </c>
      <c r="C2745" s="71">
        <v>2.5</v>
      </c>
      <c r="D2745" s="71">
        <v>1.0</v>
      </c>
      <c r="E2745" s="71">
        <v>1.0</v>
      </c>
      <c r="F2745" s="172">
        <f>vlookup(VLOOKUP(A2745,'Meal Plan Combinations'!A$5:E$17,2,false),indirect(I$1),2,false)*B2745+vlookup(VLOOKUP(A2745,'Meal Plan Combinations'!A$5:E$17,3,false),indirect(I$1),2,false)*C2745+vlookup(VLOOKUP(A2745,'Meal Plan Combinations'!A$5:E$17,4,false),indirect(I$1),2,false)*D2745+vlookup(VLOOKUP(A2745,'Meal Plan Combinations'!A$5:E$17,5,false),indirect(I$1),2,false)*E2745</f>
        <v>1041.8955</v>
      </c>
      <c r="G2745" s="173">
        <f>abs(Generate!H$5-F2745)</f>
        <v>2028.1045</v>
      </c>
    </row>
    <row r="2746">
      <c r="A2746" s="71" t="s">
        <v>73</v>
      </c>
      <c r="B2746" s="71">
        <v>0.5</v>
      </c>
      <c r="C2746" s="71">
        <v>2.5</v>
      </c>
      <c r="D2746" s="71">
        <v>1.0</v>
      </c>
      <c r="E2746" s="71">
        <v>1.5</v>
      </c>
      <c r="F2746" s="172">
        <f>vlookup(VLOOKUP(A2746,'Meal Plan Combinations'!A$5:E$17,2,false),indirect(I$1),2,false)*B2746+vlookup(VLOOKUP(A2746,'Meal Plan Combinations'!A$5:E$17,3,false),indirect(I$1),2,false)*C2746+vlookup(VLOOKUP(A2746,'Meal Plan Combinations'!A$5:E$17,4,false),indirect(I$1),2,false)*D2746+vlookup(VLOOKUP(A2746,'Meal Plan Combinations'!A$5:E$17,5,false),indirect(I$1),2,false)*E2746</f>
        <v>1133.8755</v>
      </c>
      <c r="G2746" s="173">
        <f>abs(Generate!H$5-F2746)</f>
        <v>1936.1245</v>
      </c>
    </row>
    <row r="2747">
      <c r="A2747" s="71" t="s">
        <v>73</v>
      </c>
      <c r="B2747" s="71">
        <v>0.5</v>
      </c>
      <c r="C2747" s="71">
        <v>2.5</v>
      </c>
      <c r="D2747" s="71">
        <v>1.0</v>
      </c>
      <c r="E2747" s="71">
        <v>2.0</v>
      </c>
      <c r="F2747" s="172">
        <f>vlookup(VLOOKUP(A2747,'Meal Plan Combinations'!A$5:E$17,2,false),indirect(I$1),2,false)*B2747+vlookup(VLOOKUP(A2747,'Meal Plan Combinations'!A$5:E$17,3,false),indirect(I$1),2,false)*C2747+vlookup(VLOOKUP(A2747,'Meal Plan Combinations'!A$5:E$17,4,false),indirect(I$1),2,false)*D2747+vlookup(VLOOKUP(A2747,'Meal Plan Combinations'!A$5:E$17,5,false),indirect(I$1),2,false)*E2747</f>
        <v>1225.8555</v>
      </c>
      <c r="G2747" s="173">
        <f>abs(Generate!H$5-F2747)</f>
        <v>1844.1445</v>
      </c>
    </row>
    <row r="2748">
      <c r="A2748" s="71" t="s">
        <v>73</v>
      </c>
      <c r="B2748" s="71">
        <v>0.5</v>
      </c>
      <c r="C2748" s="71">
        <v>2.5</v>
      </c>
      <c r="D2748" s="71">
        <v>1.0</v>
      </c>
      <c r="E2748" s="71">
        <v>2.5</v>
      </c>
      <c r="F2748" s="172">
        <f>vlookup(VLOOKUP(A2748,'Meal Plan Combinations'!A$5:E$17,2,false),indirect(I$1),2,false)*B2748+vlookup(VLOOKUP(A2748,'Meal Plan Combinations'!A$5:E$17,3,false),indirect(I$1),2,false)*C2748+vlookup(VLOOKUP(A2748,'Meal Plan Combinations'!A$5:E$17,4,false),indirect(I$1),2,false)*D2748+vlookup(VLOOKUP(A2748,'Meal Plan Combinations'!A$5:E$17,5,false),indirect(I$1),2,false)*E2748</f>
        <v>1317.8355</v>
      </c>
      <c r="G2748" s="173">
        <f>abs(Generate!H$5-F2748)</f>
        <v>1752.1645</v>
      </c>
    </row>
    <row r="2749">
      <c r="A2749" s="71" t="s">
        <v>73</v>
      </c>
      <c r="B2749" s="71">
        <v>0.5</v>
      </c>
      <c r="C2749" s="71">
        <v>2.5</v>
      </c>
      <c r="D2749" s="71">
        <v>1.0</v>
      </c>
      <c r="E2749" s="71">
        <v>3.0</v>
      </c>
      <c r="F2749" s="172">
        <f>vlookup(VLOOKUP(A2749,'Meal Plan Combinations'!A$5:E$17,2,false),indirect(I$1),2,false)*B2749+vlookup(VLOOKUP(A2749,'Meal Plan Combinations'!A$5:E$17,3,false),indirect(I$1),2,false)*C2749+vlookup(VLOOKUP(A2749,'Meal Plan Combinations'!A$5:E$17,4,false),indirect(I$1),2,false)*D2749+vlookup(VLOOKUP(A2749,'Meal Plan Combinations'!A$5:E$17,5,false),indirect(I$1),2,false)*E2749</f>
        <v>1409.8155</v>
      </c>
      <c r="G2749" s="173">
        <f>abs(Generate!H$5-F2749)</f>
        <v>1660.1845</v>
      </c>
    </row>
    <row r="2750">
      <c r="A2750" s="71" t="s">
        <v>73</v>
      </c>
      <c r="B2750" s="71">
        <v>0.5</v>
      </c>
      <c r="C2750" s="71">
        <v>2.5</v>
      </c>
      <c r="D2750" s="71">
        <v>1.5</v>
      </c>
      <c r="E2750" s="71">
        <v>0.5</v>
      </c>
      <c r="F2750" s="172">
        <f>vlookup(VLOOKUP(A2750,'Meal Plan Combinations'!A$5:E$17,2,false),indirect(I$1),2,false)*B2750+vlookup(VLOOKUP(A2750,'Meal Plan Combinations'!A$5:E$17,3,false),indirect(I$1),2,false)*C2750+vlookup(VLOOKUP(A2750,'Meal Plan Combinations'!A$5:E$17,4,false),indirect(I$1),2,false)*D2750+vlookup(VLOOKUP(A2750,'Meal Plan Combinations'!A$5:E$17,5,false),indirect(I$1),2,false)*E2750</f>
        <v>1081.0115</v>
      </c>
      <c r="G2750" s="173">
        <f>abs(Generate!H$5-F2750)</f>
        <v>1988.9885</v>
      </c>
    </row>
    <row r="2751">
      <c r="A2751" s="71" t="s">
        <v>73</v>
      </c>
      <c r="B2751" s="71">
        <v>0.5</v>
      </c>
      <c r="C2751" s="71">
        <v>2.5</v>
      </c>
      <c r="D2751" s="71">
        <v>1.5</v>
      </c>
      <c r="E2751" s="71">
        <v>1.0</v>
      </c>
      <c r="F2751" s="172">
        <f>vlookup(VLOOKUP(A2751,'Meal Plan Combinations'!A$5:E$17,2,false),indirect(I$1),2,false)*B2751+vlookup(VLOOKUP(A2751,'Meal Plan Combinations'!A$5:E$17,3,false),indirect(I$1),2,false)*C2751+vlookup(VLOOKUP(A2751,'Meal Plan Combinations'!A$5:E$17,4,false),indirect(I$1),2,false)*D2751+vlookup(VLOOKUP(A2751,'Meal Plan Combinations'!A$5:E$17,5,false),indirect(I$1),2,false)*E2751</f>
        <v>1172.9915</v>
      </c>
      <c r="G2751" s="173">
        <f>abs(Generate!H$5-F2751)</f>
        <v>1897.0085</v>
      </c>
    </row>
    <row r="2752">
      <c r="A2752" s="71" t="s">
        <v>73</v>
      </c>
      <c r="B2752" s="71">
        <v>0.5</v>
      </c>
      <c r="C2752" s="71">
        <v>2.5</v>
      </c>
      <c r="D2752" s="71">
        <v>1.5</v>
      </c>
      <c r="E2752" s="71">
        <v>1.5</v>
      </c>
      <c r="F2752" s="172">
        <f>vlookup(VLOOKUP(A2752,'Meal Plan Combinations'!A$5:E$17,2,false),indirect(I$1),2,false)*B2752+vlookup(VLOOKUP(A2752,'Meal Plan Combinations'!A$5:E$17,3,false),indirect(I$1),2,false)*C2752+vlookup(VLOOKUP(A2752,'Meal Plan Combinations'!A$5:E$17,4,false),indirect(I$1),2,false)*D2752+vlookup(VLOOKUP(A2752,'Meal Plan Combinations'!A$5:E$17,5,false),indirect(I$1),2,false)*E2752</f>
        <v>1264.9715</v>
      </c>
      <c r="G2752" s="173">
        <f>abs(Generate!H$5-F2752)</f>
        <v>1805.0285</v>
      </c>
    </row>
    <row r="2753">
      <c r="A2753" s="71" t="s">
        <v>73</v>
      </c>
      <c r="B2753" s="71">
        <v>0.5</v>
      </c>
      <c r="C2753" s="71">
        <v>2.5</v>
      </c>
      <c r="D2753" s="71">
        <v>1.5</v>
      </c>
      <c r="E2753" s="71">
        <v>2.0</v>
      </c>
      <c r="F2753" s="172">
        <f>vlookup(VLOOKUP(A2753,'Meal Plan Combinations'!A$5:E$17,2,false),indirect(I$1),2,false)*B2753+vlookup(VLOOKUP(A2753,'Meal Plan Combinations'!A$5:E$17,3,false),indirect(I$1),2,false)*C2753+vlookup(VLOOKUP(A2753,'Meal Plan Combinations'!A$5:E$17,4,false),indirect(I$1),2,false)*D2753+vlookup(VLOOKUP(A2753,'Meal Plan Combinations'!A$5:E$17,5,false),indirect(I$1),2,false)*E2753</f>
        <v>1356.9515</v>
      </c>
      <c r="G2753" s="173">
        <f>abs(Generate!H$5-F2753)</f>
        <v>1713.0485</v>
      </c>
    </row>
    <row r="2754">
      <c r="A2754" s="71" t="s">
        <v>73</v>
      </c>
      <c r="B2754" s="71">
        <v>0.5</v>
      </c>
      <c r="C2754" s="71">
        <v>2.5</v>
      </c>
      <c r="D2754" s="71">
        <v>1.5</v>
      </c>
      <c r="E2754" s="71">
        <v>2.5</v>
      </c>
      <c r="F2754" s="172">
        <f>vlookup(VLOOKUP(A2754,'Meal Plan Combinations'!A$5:E$17,2,false),indirect(I$1),2,false)*B2754+vlookup(VLOOKUP(A2754,'Meal Plan Combinations'!A$5:E$17,3,false),indirect(I$1),2,false)*C2754+vlookup(VLOOKUP(A2754,'Meal Plan Combinations'!A$5:E$17,4,false),indirect(I$1),2,false)*D2754+vlookup(VLOOKUP(A2754,'Meal Plan Combinations'!A$5:E$17,5,false),indirect(I$1),2,false)*E2754</f>
        <v>1448.9315</v>
      </c>
      <c r="G2754" s="173">
        <f>abs(Generate!H$5-F2754)</f>
        <v>1621.0685</v>
      </c>
    </row>
    <row r="2755">
      <c r="A2755" s="71" t="s">
        <v>73</v>
      </c>
      <c r="B2755" s="71">
        <v>0.5</v>
      </c>
      <c r="C2755" s="71">
        <v>2.5</v>
      </c>
      <c r="D2755" s="71">
        <v>1.5</v>
      </c>
      <c r="E2755" s="71">
        <v>3.0</v>
      </c>
      <c r="F2755" s="172">
        <f>vlookup(VLOOKUP(A2755,'Meal Plan Combinations'!A$5:E$17,2,false),indirect(I$1),2,false)*B2755+vlookup(VLOOKUP(A2755,'Meal Plan Combinations'!A$5:E$17,3,false),indirect(I$1),2,false)*C2755+vlookup(VLOOKUP(A2755,'Meal Plan Combinations'!A$5:E$17,4,false),indirect(I$1),2,false)*D2755+vlookup(VLOOKUP(A2755,'Meal Plan Combinations'!A$5:E$17,5,false),indirect(I$1),2,false)*E2755</f>
        <v>1540.9115</v>
      </c>
      <c r="G2755" s="173">
        <f>abs(Generate!H$5-F2755)</f>
        <v>1529.0885</v>
      </c>
    </row>
    <row r="2756">
      <c r="A2756" s="71" t="s">
        <v>73</v>
      </c>
      <c r="B2756" s="71">
        <v>0.5</v>
      </c>
      <c r="C2756" s="71">
        <v>2.5</v>
      </c>
      <c r="D2756" s="71">
        <v>2.0</v>
      </c>
      <c r="E2756" s="71">
        <v>0.5</v>
      </c>
      <c r="F2756" s="172">
        <f>vlookup(VLOOKUP(A2756,'Meal Plan Combinations'!A$5:E$17,2,false),indirect(I$1),2,false)*B2756+vlookup(VLOOKUP(A2756,'Meal Plan Combinations'!A$5:E$17,3,false),indirect(I$1),2,false)*C2756+vlookup(VLOOKUP(A2756,'Meal Plan Combinations'!A$5:E$17,4,false),indirect(I$1),2,false)*D2756+vlookup(VLOOKUP(A2756,'Meal Plan Combinations'!A$5:E$17,5,false),indirect(I$1),2,false)*E2756</f>
        <v>1212.1075</v>
      </c>
      <c r="G2756" s="173">
        <f>abs(Generate!H$5-F2756)</f>
        <v>1857.8925</v>
      </c>
    </row>
    <row r="2757">
      <c r="A2757" s="71" t="s">
        <v>73</v>
      </c>
      <c r="B2757" s="71">
        <v>0.5</v>
      </c>
      <c r="C2757" s="71">
        <v>2.5</v>
      </c>
      <c r="D2757" s="71">
        <v>2.0</v>
      </c>
      <c r="E2757" s="71">
        <v>1.0</v>
      </c>
      <c r="F2757" s="172">
        <f>vlookup(VLOOKUP(A2757,'Meal Plan Combinations'!A$5:E$17,2,false),indirect(I$1),2,false)*B2757+vlookup(VLOOKUP(A2757,'Meal Plan Combinations'!A$5:E$17,3,false),indirect(I$1),2,false)*C2757+vlookup(VLOOKUP(A2757,'Meal Plan Combinations'!A$5:E$17,4,false),indirect(I$1),2,false)*D2757+vlookup(VLOOKUP(A2757,'Meal Plan Combinations'!A$5:E$17,5,false),indirect(I$1),2,false)*E2757</f>
        <v>1304.0875</v>
      </c>
      <c r="G2757" s="173">
        <f>abs(Generate!H$5-F2757)</f>
        <v>1765.9125</v>
      </c>
    </row>
    <row r="2758">
      <c r="A2758" s="71" t="s">
        <v>73</v>
      </c>
      <c r="B2758" s="71">
        <v>0.5</v>
      </c>
      <c r="C2758" s="71">
        <v>2.5</v>
      </c>
      <c r="D2758" s="71">
        <v>2.0</v>
      </c>
      <c r="E2758" s="71">
        <v>1.5</v>
      </c>
      <c r="F2758" s="172">
        <f>vlookup(VLOOKUP(A2758,'Meal Plan Combinations'!A$5:E$17,2,false),indirect(I$1),2,false)*B2758+vlookup(VLOOKUP(A2758,'Meal Plan Combinations'!A$5:E$17,3,false),indirect(I$1),2,false)*C2758+vlookup(VLOOKUP(A2758,'Meal Plan Combinations'!A$5:E$17,4,false),indirect(I$1),2,false)*D2758+vlookup(VLOOKUP(A2758,'Meal Plan Combinations'!A$5:E$17,5,false),indirect(I$1),2,false)*E2758</f>
        <v>1396.0675</v>
      </c>
      <c r="G2758" s="173">
        <f>abs(Generate!H$5-F2758)</f>
        <v>1673.9325</v>
      </c>
    </row>
    <row r="2759">
      <c r="A2759" s="71" t="s">
        <v>73</v>
      </c>
      <c r="B2759" s="71">
        <v>0.5</v>
      </c>
      <c r="C2759" s="71">
        <v>2.5</v>
      </c>
      <c r="D2759" s="71">
        <v>2.0</v>
      </c>
      <c r="E2759" s="71">
        <v>2.0</v>
      </c>
      <c r="F2759" s="172">
        <f>vlookup(VLOOKUP(A2759,'Meal Plan Combinations'!A$5:E$17,2,false),indirect(I$1),2,false)*B2759+vlookup(VLOOKUP(A2759,'Meal Plan Combinations'!A$5:E$17,3,false),indirect(I$1),2,false)*C2759+vlookup(VLOOKUP(A2759,'Meal Plan Combinations'!A$5:E$17,4,false),indirect(I$1),2,false)*D2759+vlookup(VLOOKUP(A2759,'Meal Plan Combinations'!A$5:E$17,5,false),indirect(I$1),2,false)*E2759</f>
        <v>1488.0475</v>
      </c>
      <c r="G2759" s="173">
        <f>abs(Generate!H$5-F2759)</f>
        <v>1581.9525</v>
      </c>
    </row>
    <row r="2760">
      <c r="A2760" s="71" t="s">
        <v>73</v>
      </c>
      <c r="B2760" s="71">
        <v>0.5</v>
      </c>
      <c r="C2760" s="71">
        <v>2.5</v>
      </c>
      <c r="D2760" s="71">
        <v>2.0</v>
      </c>
      <c r="E2760" s="71">
        <v>2.5</v>
      </c>
      <c r="F2760" s="172">
        <f>vlookup(VLOOKUP(A2760,'Meal Plan Combinations'!A$5:E$17,2,false),indirect(I$1),2,false)*B2760+vlookup(VLOOKUP(A2760,'Meal Plan Combinations'!A$5:E$17,3,false),indirect(I$1),2,false)*C2760+vlookup(VLOOKUP(A2760,'Meal Plan Combinations'!A$5:E$17,4,false),indirect(I$1),2,false)*D2760+vlookup(VLOOKUP(A2760,'Meal Plan Combinations'!A$5:E$17,5,false),indirect(I$1),2,false)*E2760</f>
        <v>1580.0275</v>
      </c>
      <c r="G2760" s="173">
        <f>abs(Generate!H$5-F2760)</f>
        <v>1489.9725</v>
      </c>
    </row>
    <row r="2761">
      <c r="A2761" s="71" t="s">
        <v>73</v>
      </c>
      <c r="B2761" s="71">
        <v>0.5</v>
      </c>
      <c r="C2761" s="71">
        <v>2.5</v>
      </c>
      <c r="D2761" s="71">
        <v>2.0</v>
      </c>
      <c r="E2761" s="71">
        <v>3.0</v>
      </c>
      <c r="F2761" s="172">
        <f>vlookup(VLOOKUP(A2761,'Meal Plan Combinations'!A$5:E$17,2,false),indirect(I$1),2,false)*B2761+vlookup(VLOOKUP(A2761,'Meal Plan Combinations'!A$5:E$17,3,false),indirect(I$1),2,false)*C2761+vlookup(VLOOKUP(A2761,'Meal Plan Combinations'!A$5:E$17,4,false),indirect(I$1),2,false)*D2761+vlookup(VLOOKUP(A2761,'Meal Plan Combinations'!A$5:E$17,5,false),indirect(I$1),2,false)*E2761</f>
        <v>1672.0075</v>
      </c>
      <c r="G2761" s="173">
        <f>abs(Generate!H$5-F2761)</f>
        <v>1397.9925</v>
      </c>
    </row>
    <row r="2762">
      <c r="A2762" s="71" t="s">
        <v>73</v>
      </c>
      <c r="B2762" s="71">
        <v>0.5</v>
      </c>
      <c r="C2762" s="71">
        <v>2.5</v>
      </c>
      <c r="D2762" s="71">
        <v>2.5</v>
      </c>
      <c r="E2762" s="71">
        <v>0.5</v>
      </c>
      <c r="F2762" s="172">
        <f>vlookup(VLOOKUP(A2762,'Meal Plan Combinations'!A$5:E$17,2,false),indirect(I$1),2,false)*B2762+vlookup(VLOOKUP(A2762,'Meal Plan Combinations'!A$5:E$17,3,false),indirect(I$1),2,false)*C2762+vlookup(VLOOKUP(A2762,'Meal Plan Combinations'!A$5:E$17,4,false),indirect(I$1),2,false)*D2762+vlookup(VLOOKUP(A2762,'Meal Plan Combinations'!A$5:E$17,5,false),indirect(I$1),2,false)*E2762</f>
        <v>1343.2035</v>
      </c>
      <c r="G2762" s="173">
        <f>abs(Generate!H$5-F2762)</f>
        <v>1726.7965</v>
      </c>
    </row>
    <row r="2763">
      <c r="A2763" s="71" t="s">
        <v>73</v>
      </c>
      <c r="B2763" s="71">
        <v>0.5</v>
      </c>
      <c r="C2763" s="71">
        <v>2.5</v>
      </c>
      <c r="D2763" s="71">
        <v>2.5</v>
      </c>
      <c r="E2763" s="71">
        <v>1.0</v>
      </c>
      <c r="F2763" s="172">
        <f>vlookup(VLOOKUP(A2763,'Meal Plan Combinations'!A$5:E$17,2,false),indirect(I$1),2,false)*B2763+vlookup(VLOOKUP(A2763,'Meal Plan Combinations'!A$5:E$17,3,false),indirect(I$1),2,false)*C2763+vlookup(VLOOKUP(A2763,'Meal Plan Combinations'!A$5:E$17,4,false),indirect(I$1),2,false)*D2763+vlookup(VLOOKUP(A2763,'Meal Plan Combinations'!A$5:E$17,5,false),indirect(I$1),2,false)*E2763</f>
        <v>1435.1835</v>
      </c>
      <c r="G2763" s="173">
        <f>abs(Generate!H$5-F2763)</f>
        <v>1634.8165</v>
      </c>
    </row>
    <row r="2764">
      <c r="A2764" s="71" t="s">
        <v>73</v>
      </c>
      <c r="B2764" s="71">
        <v>0.5</v>
      </c>
      <c r="C2764" s="71">
        <v>2.5</v>
      </c>
      <c r="D2764" s="71">
        <v>2.5</v>
      </c>
      <c r="E2764" s="71">
        <v>1.5</v>
      </c>
      <c r="F2764" s="172">
        <f>vlookup(VLOOKUP(A2764,'Meal Plan Combinations'!A$5:E$17,2,false),indirect(I$1),2,false)*B2764+vlookup(VLOOKUP(A2764,'Meal Plan Combinations'!A$5:E$17,3,false),indirect(I$1),2,false)*C2764+vlookup(VLOOKUP(A2764,'Meal Plan Combinations'!A$5:E$17,4,false),indirect(I$1),2,false)*D2764+vlookup(VLOOKUP(A2764,'Meal Plan Combinations'!A$5:E$17,5,false),indirect(I$1),2,false)*E2764</f>
        <v>1527.1635</v>
      </c>
      <c r="G2764" s="173">
        <f>abs(Generate!H$5-F2764)</f>
        <v>1542.8365</v>
      </c>
    </row>
    <row r="2765">
      <c r="A2765" s="71" t="s">
        <v>73</v>
      </c>
      <c r="B2765" s="71">
        <v>0.5</v>
      </c>
      <c r="C2765" s="71">
        <v>2.5</v>
      </c>
      <c r="D2765" s="71">
        <v>2.5</v>
      </c>
      <c r="E2765" s="71">
        <v>2.0</v>
      </c>
      <c r="F2765" s="172">
        <f>vlookup(VLOOKUP(A2765,'Meal Plan Combinations'!A$5:E$17,2,false),indirect(I$1),2,false)*B2765+vlookup(VLOOKUP(A2765,'Meal Plan Combinations'!A$5:E$17,3,false),indirect(I$1),2,false)*C2765+vlookup(VLOOKUP(A2765,'Meal Plan Combinations'!A$5:E$17,4,false),indirect(I$1),2,false)*D2765+vlookup(VLOOKUP(A2765,'Meal Plan Combinations'!A$5:E$17,5,false),indirect(I$1),2,false)*E2765</f>
        <v>1619.1435</v>
      </c>
      <c r="G2765" s="173">
        <f>abs(Generate!H$5-F2765)</f>
        <v>1450.8565</v>
      </c>
    </row>
    <row r="2766">
      <c r="A2766" s="71" t="s">
        <v>73</v>
      </c>
      <c r="B2766" s="71">
        <v>0.5</v>
      </c>
      <c r="C2766" s="71">
        <v>2.5</v>
      </c>
      <c r="D2766" s="71">
        <v>2.5</v>
      </c>
      <c r="E2766" s="71">
        <v>2.5</v>
      </c>
      <c r="F2766" s="172">
        <f>vlookup(VLOOKUP(A2766,'Meal Plan Combinations'!A$5:E$17,2,false),indirect(I$1),2,false)*B2766+vlookup(VLOOKUP(A2766,'Meal Plan Combinations'!A$5:E$17,3,false),indirect(I$1),2,false)*C2766+vlookup(VLOOKUP(A2766,'Meal Plan Combinations'!A$5:E$17,4,false),indirect(I$1),2,false)*D2766+vlookup(VLOOKUP(A2766,'Meal Plan Combinations'!A$5:E$17,5,false),indirect(I$1),2,false)*E2766</f>
        <v>1711.1235</v>
      </c>
      <c r="G2766" s="173">
        <f>abs(Generate!H$5-F2766)</f>
        <v>1358.8765</v>
      </c>
    </row>
    <row r="2767">
      <c r="A2767" s="71" t="s">
        <v>73</v>
      </c>
      <c r="B2767" s="71">
        <v>0.5</v>
      </c>
      <c r="C2767" s="71">
        <v>2.5</v>
      </c>
      <c r="D2767" s="71">
        <v>2.5</v>
      </c>
      <c r="E2767" s="71">
        <v>3.0</v>
      </c>
      <c r="F2767" s="172">
        <f>vlookup(VLOOKUP(A2767,'Meal Plan Combinations'!A$5:E$17,2,false),indirect(I$1),2,false)*B2767+vlookup(VLOOKUP(A2767,'Meal Plan Combinations'!A$5:E$17,3,false),indirect(I$1),2,false)*C2767+vlookup(VLOOKUP(A2767,'Meal Plan Combinations'!A$5:E$17,4,false),indirect(I$1),2,false)*D2767+vlookup(VLOOKUP(A2767,'Meal Plan Combinations'!A$5:E$17,5,false),indirect(I$1),2,false)*E2767</f>
        <v>1803.1035</v>
      </c>
      <c r="G2767" s="173">
        <f>abs(Generate!H$5-F2767)</f>
        <v>1266.8965</v>
      </c>
    </row>
    <row r="2768">
      <c r="A2768" s="71" t="s">
        <v>73</v>
      </c>
      <c r="B2768" s="71">
        <v>0.5</v>
      </c>
      <c r="C2768" s="71">
        <v>2.5</v>
      </c>
      <c r="D2768" s="71">
        <v>3.0</v>
      </c>
      <c r="E2768" s="71">
        <v>0.5</v>
      </c>
      <c r="F2768" s="172">
        <f>vlookup(VLOOKUP(A2768,'Meal Plan Combinations'!A$5:E$17,2,false),indirect(I$1),2,false)*B2768+vlookup(VLOOKUP(A2768,'Meal Plan Combinations'!A$5:E$17,3,false),indirect(I$1),2,false)*C2768+vlookup(VLOOKUP(A2768,'Meal Plan Combinations'!A$5:E$17,4,false),indirect(I$1),2,false)*D2768+vlookup(VLOOKUP(A2768,'Meal Plan Combinations'!A$5:E$17,5,false),indirect(I$1),2,false)*E2768</f>
        <v>1474.2995</v>
      </c>
      <c r="G2768" s="173">
        <f>abs(Generate!H$5-F2768)</f>
        <v>1595.7005</v>
      </c>
    </row>
    <row r="2769">
      <c r="A2769" s="71" t="s">
        <v>73</v>
      </c>
      <c r="B2769" s="71">
        <v>0.5</v>
      </c>
      <c r="C2769" s="71">
        <v>2.5</v>
      </c>
      <c r="D2769" s="71">
        <v>3.0</v>
      </c>
      <c r="E2769" s="71">
        <v>1.0</v>
      </c>
      <c r="F2769" s="172">
        <f>vlookup(VLOOKUP(A2769,'Meal Plan Combinations'!A$5:E$17,2,false),indirect(I$1),2,false)*B2769+vlookup(VLOOKUP(A2769,'Meal Plan Combinations'!A$5:E$17,3,false),indirect(I$1),2,false)*C2769+vlookup(VLOOKUP(A2769,'Meal Plan Combinations'!A$5:E$17,4,false),indirect(I$1),2,false)*D2769+vlookup(VLOOKUP(A2769,'Meal Plan Combinations'!A$5:E$17,5,false),indirect(I$1),2,false)*E2769</f>
        <v>1566.2795</v>
      </c>
      <c r="G2769" s="173">
        <f>abs(Generate!H$5-F2769)</f>
        <v>1503.7205</v>
      </c>
    </row>
    <row r="2770">
      <c r="A2770" s="71" t="s">
        <v>73</v>
      </c>
      <c r="B2770" s="71">
        <v>0.5</v>
      </c>
      <c r="C2770" s="71">
        <v>2.5</v>
      </c>
      <c r="D2770" s="71">
        <v>3.0</v>
      </c>
      <c r="E2770" s="71">
        <v>1.5</v>
      </c>
      <c r="F2770" s="172">
        <f>vlookup(VLOOKUP(A2770,'Meal Plan Combinations'!A$5:E$17,2,false),indirect(I$1),2,false)*B2770+vlookup(VLOOKUP(A2770,'Meal Plan Combinations'!A$5:E$17,3,false),indirect(I$1),2,false)*C2770+vlookup(VLOOKUP(A2770,'Meal Plan Combinations'!A$5:E$17,4,false),indirect(I$1),2,false)*D2770+vlookup(VLOOKUP(A2770,'Meal Plan Combinations'!A$5:E$17,5,false),indirect(I$1),2,false)*E2770</f>
        <v>1658.2595</v>
      </c>
      <c r="G2770" s="173">
        <f>abs(Generate!H$5-F2770)</f>
        <v>1411.7405</v>
      </c>
    </row>
    <row r="2771">
      <c r="A2771" s="71" t="s">
        <v>73</v>
      </c>
      <c r="B2771" s="71">
        <v>0.5</v>
      </c>
      <c r="C2771" s="71">
        <v>2.5</v>
      </c>
      <c r="D2771" s="71">
        <v>3.0</v>
      </c>
      <c r="E2771" s="71">
        <v>2.0</v>
      </c>
      <c r="F2771" s="172">
        <f>vlookup(VLOOKUP(A2771,'Meal Plan Combinations'!A$5:E$17,2,false),indirect(I$1),2,false)*B2771+vlookup(VLOOKUP(A2771,'Meal Plan Combinations'!A$5:E$17,3,false),indirect(I$1),2,false)*C2771+vlookup(VLOOKUP(A2771,'Meal Plan Combinations'!A$5:E$17,4,false),indirect(I$1),2,false)*D2771+vlookup(VLOOKUP(A2771,'Meal Plan Combinations'!A$5:E$17,5,false),indirect(I$1),2,false)*E2771</f>
        <v>1750.2395</v>
      </c>
      <c r="G2771" s="173">
        <f>abs(Generate!H$5-F2771)</f>
        <v>1319.7605</v>
      </c>
    </row>
    <row r="2772">
      <c r="A2772" s="71" t="s">
        <v>73</v>
      </c>
      <c r="B2772" s="71">
        <v>0.5</v>
      </c>
      <c r="C2772" s="71">
        <v>2.5</v>
      </c>
      <c r="D2772" s="71">
        <v>3.0</v>
      </c>
      <c r="E2772" s="71">
        <v>2.5</v>
      </c>
      <c r="F2772" s="172">
        <f>vlookup(VLOOKUP(A2772,'Meal Plan Combinations'!A$5:E$17,2,false),indirect(I$1),2,false)*B2772+vlookup(VLOOKUP(A2772,'Meal Plan Combinations'!A$5:E$17,3,false),indirect(I$1),2,false)*C2772+vlookup(VLOOKUP(A2772,'Meal Plan Combinations'!A$5:E$17,4,false),indirect(I$1),2,false)*D2772+vlookup(VLOOKUP(A2772,'Meal Plan Combinations'!A$5:E$17,5,false),indirect(I$1),2,false)*E2772</f>
        <v>1842.2195</v>
      </c>
      <c r="G2772" s="173">
        <f>abs(Generate!H$5-F2772)</f>
        <v>1227.7805</v>
      </c>
    </row>
    <row r="2773">
      <c r="A2773" s="71" t="s">
        <v>73</v>
      </c>
      <c r="B2773" s="71">
        <v>0.5</v>
      </c>
      <c r="C2773" s="71">
        <v>2.5</v>
      </c>
      <c r="D2773" s="71">
        <v>3.0</v>
      </c>
      <c r="E2773" s="71">
        <v>3.0</v>
      </c>
      <c r="F2773" s="172">
        <f>vlookup(VLOOKUP(A2773,'Meal Plan Combinations'!A$5:E$17,2,false),indirect(I$1),2,false)*B2773+vlookup(VLOOKUP(A2773,'Meal Plan Combinations'!A$5:E$17,3,false),indirect(I$1),2,false)*C2773+vlookup(VLOOKUP(A2773,'Meal Plan Combinations'!A$5:E$17,4,false),indirect(I$1),2,false)*D2773+vlookup(VLOOKUP(A2773,'Meal Plan Combinations'!A$5:E$17,5,false),indirect(I$1),2,false)*E2773</f>
        <v>1934.1995</v>
      </c>
      <c r="G2773" s="173">
        <f>abs(Generate!H$5-F2773)</f>
        <v>1135.8005</v>
      </c>
    </row>
    <row r="2774">
      <c r="A2774" s="71" t="s">
        <v>73</v>
      </c>
      <c r="B2774" s="71">
        <v>0.5</v>
      </c>
      <c r="C2774" s="71">
        <v>3.0</v>
      </c>
      <c r="D2774" s="71">
        <v>0.5</v>
      </c>
      <c r="E2774" s="71">
        <v>0.5</v>
      </c>
      <c r="F2774" s="172">
        <f>vlookup(VLOOKUP(A2774,'Meal Plan Combinations'!A$5:E$17,2,false),indirect(I$1),2,false)*B2774+vlookup(VLOOKUP(A2774,'Meal Plan Combinations'!A$5:E$17,3,false),indirect(I$1),2,false)*C2774+vlookup(VLOOKUP(A2774,'Meal Plan Combinations'!A$5:E$17,4,false),indirect(I$1),2,false)*D2774+vlookup(VLOOKUP(A2774,'Meal Plan Combinations'!A$5:E$17,5,false),indirect(I$1),2,false)*E2774</f>
        <v>909.8795</v>
      </c>
      <c r="G2774" s="173">
        <f>abs(Generate!H$5-F2774)</f>
        <v>2160.1205</v>
      </c>
    </row>
    <row r="2775">
      <c r="A2775" s="71" t="s">
        <v>73</v>
      </c>
      <c r="B2775" s="71">
        <v>0.5</v>
      </c>
      <c r="C2775" s="71">
        <v>3.0</v>
      </c>
      <c r="D2775" s="71">
        <v>0.5</v>
      </c>
      <c r="E2775" s="71">
        <v>1.0</v>
      </c>
      <c r="F2775" s="172">
        <f>vlookup(VLOOKUP(A2775,'Meal Plan Combinations'!A$5:E$17,2,false),indirect(I$1),2,false)*B2775+vlookup(VLOOKUP(A2775,'Meal Plan Combinations'!A$5:E$17,3,false),indirect(I$1),2,false)*C2775+vlookup(VLOOKUP(A2775,'Meal Plan Combinations'!A$5:E$17,4,false),indirect(I$1),2,false)*D2775+vlookup(VLOOKUP(A2775,'Meal Plan Combinations'!A$5:E$17,5,false),indirect(I$1),2,false)*E2775</f>
        <v>1001.8595</v>
      </c>
      <c r="G2775" s="173">
        <f>abs(Generate!H$5-F2775)</f>
        <v>2068.1405</v>
      </c>
    </row>
    <row r="2776">
      <c r="A2776" s="71" t="s">
        <v>73</v>
      </c>
      <c r="B2776" s="71">
        <v>0.5</v>
      </c>
      <c r="C2776" s="71">
        <v>3.0</v>
      </c>
      <c r="D2776" s="71">
        <v>0.5</v>
      </c>
      <c r="E2776" s="71">
        <v>1.5</v>
      </c>
      <c r="F2776" s="172">
        <f>vlookup(VLOOKUP(A2776,'Meal Plan Combinations'!A$5:E$17,2,false),indirect(I$1),2,false)*B2776+vlookup(VLOOKUP(A2776,'Meal Plan Combinations'!A$5:E$17,3,false),indirect(I$1),2,false)*C2776+vlookup(VLOOKUP(A2776,'Meal Plan Combinations'!A$5:E$17,4,false),indirect(I$1),2,false)*D2776+vlookup(VLOOKUP(A2776,'Meal Plan Combinations'!A$5:E$17,5,false),indirect(I$1),2,false)*E2776</f>
        <v>1093.8395</v>
      </c>
      <c r="G2776" s="173">
        <f>abs(Generate!H$5-F2776)</f>
        <v>1976.1605</v>
      </c>
    </row>
    <row r="2777">
      <c r="A2777" s="71" t="s">
        <v>73</v>
      </c>
      <c r="B2777" s="71">
        <v>0.5</v>
      </c>
      <c r="C2777" s="71">
        <v>3.0</v>
      </c>
      <c r="D2777" s="71">
        <v>0.5</v>
      </c>
      <c r="E2777" s="71">
        <v>2.0</v>
      </c>
      <c r="F2777" s="172">
        <f>vlookup(VLOOKUP(A2777,'Meal Plan Combinations'!A$5:E$17,2,false),indirect(I$1),2,false)*B2777+vlookup(VLOOKUP(A2777,'Meal Plan Combinations'!A$5:E$17,3,false),indirect(I$1),2,false)*C2777+vlookup(VLOOKUP(A2777,'Meal Plan Combinations'!A$5:E$17,4,false),indirect(I$1),2,false)*D2777+vlookup(VLOOKUP(A2777,'Meal Plan Combinations'!A$5:E$17,5,false),indirect(I$1),2,false)*E2777</f>
        <v>1185.8195</v>
      </c>
      <c r="G2777" s="173">
        <f>abs(Generate!H$5-F2777)</f>
        <v>1884.1805</v>
      </c>
    </row>
    <row r="2778">
      <c r="A2778" s="71" t="s">
        <v>73</v>
      </c>
      <c r="B2778" s="71">
        <v>0.5</v>
      </c>
      <c r="C2778" s="71">
        <v>3.0</v>
      </c>
      <c r="D2778" s="71">
        <v>0.5</v>
      </c>
      <c r="E2778" s="71">
        <v>2.5</v>
      </c>
      <c r="F2778" s="172">
        <f>vlookup(VLOOKUP(A2778,'Meal Plan Combinations'!A$5:E$17,2,false),indirect(I$1),2,false)*B2778+vlookup(VLOOKUP(A2778,'Meal Plan Combinations'!A$5:E$17,3,false),indirect(I$1),2,false)*C2778+vlookup(VLOOKUP(A2778,'Meal Plan Combinations'!A$5:E$17,4,false),indirect(I$1),2,false)*D2778+vlookup(VLOOKUP(A2778,'Meal Plan Combinations'!A$5:E$17,5,false),indirect(I$1),2,false)*E2778</f>
        <v>1277.7995</v>
      </c>
      <c r="G2778" s="173">
        <f>abs(Generate!H$5-F2778)</f>
        <v>1792.2005</v>
      </c>
    </row>
    <row r="2779">
      <c r="A2779" s="71" t="s">
        <v>73</v>
      </c>
      <c r="B2779" s="71">
        <v>0.5</v>
      </c>
      <c r="C2779" s="71">
        <v>3.0</v>
      </c>
      <c r="D2779" s="71">
        <v>0.5</v>
      </c>
      <c r="E2779" s="71">
        <v>3.0</v>
      </c>
      <c r="F2779" s="172">
        <f>vlookup(VLOOKUP(A2779,'Meal Plan Combinations'!A$5:E$17,2,false),indirect(I$1),2,false)*B2779+vlookup(VLOOKUP(A2779,'Meal Plan Combinations'!A$5:E$17,3,false),indirect(I$1),2,false)*C2779+vlookup(VLOOKUP(A2779,'Meal Plan Combinations'!A$5:E$17,4,false),indirect(I$1),2,false)*D2779+vlookup(VLOOKUP(A2779,'Meal Plan Combinations'!A$5:E$17,5,false),indirect(I$1),2,false)*E2779</f>
        <v>1369.7795</v>
      </c>
      <c r="G2779" s="173">
        <f>abs(Generate!H$5-F2779)</f>
        <v>1700.2205</v>
      </c>
    </row>
    <row r="2780">
      <c r="A2780" s="71" t="s">
        <v>73</v>
      </c>
      <c r="B2780" s="71">
        <v>0.5</v>
      </c>
      <c r="C2780" s="71">
        <v>3.0</v>
      </c>
      <c r="D2780" s="71">
        <v>1.0</v>
      </c>
      <c r="E2780" s="71">
        <v>0.5</v>
      </c>
      <c r="F2780" s="172">
        <f>vlookup(VLOOKUP(A2780,'Meal Plan Combinations'!A$5:E$17,2,false),indirect(I$1),2,false)*B2780+vlookup(VLOOKUP(A2780,'Meal Plan Combinations'!A$5:E$17,3,false),indirect(I$1),2,false)*C2780+vlookup(VLOOKUP(A2780,'Meal Plan Combinations'!A$5:E$17,4,false),indirect(I$1),2,false)*D2780+vlookup(VLOOKUP(A2780,'Meal Plan Combinations'!A$5:E$17,5,false),indirect(I$1),2,false)*E2780</f>
        <v>1040.9755</v>
      </c>
      <c r="G2780" s="173">
        <f>abs(Generate!H$5-F2780)</f>
        <v>2029.0245</v>
      </c>
    </row>
    <row r="2781">
      <c r="A2781" s="71" t="s">
        <v>73</v>
      </c>
      <c r="B2781" s="71">
        <v>0.5</v>
      </c>
      <c r="C2781" s="71">
        <v>3.0</v>
      </c>
      <c r="D2781" s="71">
        <v>1.0</v>
      </c>
      <c r="E2781" s="71">
        <v>1.0</v>
      </c>
      <c r="F2781" s="172">
        <f>vlookup(VLOOKUP(A2781,'Meal Plan Combinations'!A$5:E$17,2,false),indirect(I$1),2,false)*B2781+vlookup(VLOOKUP(A2781,'Meal Plan Combinations'!A$5:E$17,3,false),indirect(I$1),2,false)*C2781+vlookup(VLOOKUP(A2781,'Meal Plan Combinations'!A$5:E$17,4,false),indirect(I$1),2,false)*D2781+vlookup(VLOOKUP(A2781,'Meal Plan Combinations'!A$5:E$17,5,false),indirect(I$1),2,false)*E2781</f>
        <v>1132.9555</v>
      </c>
      <c r="G2781" s="173">
        <f>abs(Generate!H$5-F2781)</f>
        <v>1937.0445</v>
      </c>
    </row>
    <row r="2782">
      <c r="A2782" s="71" t="s">
        <v>73</v>
      </c>
      <c r="B2782" s="71">
        <v>0.5</v>
      </c>
      <c r="C2782" s="71">
        <v>3.0</v>
      </c>
      <c r="D2782" s="71">
        <v>1.0</v>
      </c>
      <c r="E2782" s="71">
        <v>1.5</v>
      </c>
      <c r="F2782" s="172">
        <f>vlookup(VLOOKUP(A2782,'Meal Plan Combinations'!A$5:E$17,2,false),indirect(I$1),2,false)*B2782+vlookup(VLOOKUP(A2782,'Meal Plan Combinations'!A$5:E$17,3,false),indirect(I$1),2,false)*C2782+vlookup(VLOOKUP(A2782,'Meal Plan Combinations'!A$5:E$17,4,false),indirect(I$1),2,false)*D2782+vlookup(VLOOKUP(A2782,'Meal Plan Combinations'!A$5:E$17,5,false),indirect(I$1),2,false)*E2782</f>
        <v>1224.9355</v>
      </c>
      <c r="G2782" s="173">
        <f>abs(Generate!H$5-F2782)</f>
        <v>1845.0645</v>
      </c>
    </row>
    <row r="2783">
      <c r="A2783" s="71" t="s">
        <v>73</v>
      </c>
      <c r="B2783" s="71">
        <v>0.5</v>
      </c>
      <c r="C2783" s="71">
        <v>3.0</v>
      </c>
      <c r="D2783" s="71">
        <v>1.0</v>
      </c>
      <c r="E2783" s="71">
        <v>2.0</v>
      </c>
      <c r="F2783" s="172">
        <f>vlookup(VLOOKUP(A2783,'Meal Plan Combinations'!A$5:E$17,2,false),indirect(I$1),2,false)*B2783+vlookup(VLOOKUP(A2783,'Meal Plan Combinations'!A$5:E$17,3,false),indirect(I$1),2,false)*C2783+vlookup(VLOOKUP(A2783,'Meal Plan Combinations'!A$5:E$17,4,false),indirect(I$1),2,false)*D2783+vlookup(VLOOKUP(A2783,'Meal Plan Combinations'!A$5:E$17,5,false),indirect(I$1),2,false)*E2783</f>
        <v>1316.9155</v>
      </c>
      <c r="G2783" s="173">
        <f>abs(Generate!H$5-F2783)</f>
        <v>1753.0845</v>
      </c>
    </row>
    <row r="2784">
      <c r="A2784" s="71" t="s">
        <v>73</v>
      </c>
      <c r="B2784" s="71">
        <v>0.5</v>
      </c>
      <c r="C2784" s="71">
        <v>3.0</v>
      </c>
      <c r="D2784" s="71">
        <v>1.0</v>
      </c>
      <c r="E2784" s="71">
        <v>2.5</v>
      </c>
      <c r="F2784" s="172">
        <f>vlookup(VLOOKUP(A2784,'Meal Plan Combinations'!A$5:E$17,2,false),indirect(I$1),2,false)*B2784+vlookup(VLOOKUP(A2784,'Meal Plan Combinations'!A$5:E$17,3,false),indirect(I$1),2,false)*C2784+vlookup(VLOOKUP(A2784,'Meal Plan Combinations'!A$5:E$17,4,false),indirect(I$1),2,false)*D2784+vlookup(VLOOKUP(A2784,'Meal Plan Combinations'!A$5:E$17,5,false),indirect(I$1),2,false)*E2784</f>
        <v>1408.8955</v>
      </c>
      <c r="G2784" s="173">
        <f>abs(Generate!H$5-F2784)</f>
        <v>1661.1045</v>
      </c>
    </row>
    <row r="2785">
      <c r="A2785" s="71" t="s">
        <v>73</v>
      </c>
      <c r="B2785" s="71">
        <v>0.5</v>
      </c>
      <c r="C2785" s="71">
        <v>3.0</v>
      </c>
      <c r="D2785" s="71">
        <v>1.0</v>
      </c>
      <c r="E2785" s="71">
        <v>3.0</v>
      </c>
      <c r="F2785" s="172">
        <f>vlookup(VLOOKUP(A2785,'Meal Plan Combinations'!A$5:E$17,2,false),indirect(I$1),2,false)*B2785+vlookup(VLOOKUP(A2785,'Meal Plan Combinations'!A$5:E$17,3,false),indirect(I$1),2,false)*C2785+vlookup(VLOOKUP(A2785,'Meal Plan Combinations'!A$5:E$17,4,false),indirect(I$1),2,false)*D2785+vlookup(VLOOKUP(A2785,'Meal Plan Combinations'!A$5:E$17,5,false),indirect(I$1),2,false)*E2785</f>
        <v>1500.8755</v>
      </c>
      <c r="G2785" s="173">
        <f>abs(Generate!H$5-F2785)</f>
        <v>1569.1245</v>
      </c>
    </row>
    <row r="2786">
      <c r="A2786" s="71" t="s">
        <v>73</v>
      </c>
      <c r="B2786" s="71">
        <v>0.5</v>
      </c>
      <c r="C2786" s="71">
        <v>3.0</v>
      </c>
      <c r="D2786" s="71">
        <v>1.5</v>
      </c>
      <c r="E2786" s="71">
        <v>0.5</v>
      </c>
      <c r="F2786" s="172">
        <f>vlookup(VLOOKUP(A2786,'Meal Plan Combinations'!A$5:E$17,2,false),indirect(I$1),2,false)*B2786+vlookup(VLOOKUP(A2786,'Meal Plan Combinations'!A$5:E$17,3,false),indirect(I$1),2,false)*C2786+vlookup(VLOOKUP(A2786,'Meal Plan Combinations'!A$5:E$17,4,false),indirect(I$1),2,false)*D2786+vlookup(VLOOKUP(A2786,'Meal Plan Combinations'!A$5:E$17,5,false),indirect(I$1),2,false)*E2786</f>
        <v>1172.0715</v>
      </c>
      <c r="G2786" s="173">
        <f>abs(Generate!H$5-F2786)</f>
        <v>1897.9285</v>
      </c>
    </row>
    <row r="2787">
      <c r="A2787" s="71" t="s">
        <v>73</v>
      </c>
      <c r="B2787" s="71">
        <v>0.5</v>
      </c>
      <c r="C2787" s="71">
        <v>3.0</v>
      </c>
      <c r="D2787" s="71">
        <v>1.5</v>
      </c>
      <c r="E2787" s="71">
        <v>1.0</v>
      </c>
      <c r="F2787" s="172">
        <f>vlookup(VLOOKUP(A2787,'Meal Plan Combinations'!A$5:E$17,2,false),indirect(I$1),2,false)*B2787+vlookup(VLOOKUP(A2787,'Meal Plan Combinations'!A$5:E$17,3,false),indirect(I$1),2,false)*C2787+vlookup(VLOOKUP(A2787,'Meal Plan Combinations'!A$5:E$17,4,false),indirect(I$1),2,false)*D2787+vlookup(VLOOKUP(A2787,'Meal Plan Combinations'!A$5:E$17,5,false),indirect(I$1),2,false)*E2787</f>
        <v>1264.0515</v>
      </c>
      <c r="G2787" s="173">
        <f>abs(Generate!H$5-F2787)</f>
        <v>1805.9485</v>
      </c>
    </row>
    <row r="2788">
      <c r="A2788" s="71" t="s">
        <v>73</v>
      </c>
      <c r="B2788" s="71">
        <v>0.5</v>
      </c>
      <c r="C2788" s="71">
        <v>3.0</v>
      </c>
      <c r="D2788" s="71">
        <v>1.5</v>
      </c>
      <c r="E2788" s="71">
        <v>1.5</v>
      </c>
      <c r="F2788" s="172">
        <f>vlookup(VLOOKUP(A2788,'Meal Plan Combinations'!A$5:E$17,2,false),indirect(I$1),2,false)*B2788+vlookup(VLOOKUP(A2788,'Meal Plan Combinations'!A$5:E$17,3,false),indirect(I$1),2,false)*C2788+vlookup(VLOOKUP(A2788,'Meal Plan Combinations'!A$5:E$17,4,false),indirect(I$1),2,false)*D2788+vlookup(VLOOKUP(A2788,'Meal Plan Combinations'!A$5:E$17,5,false),indirect(I$1),2,false)*E2788</f>
        <v>1356.0315</v>
      </c>
      <c r="G2788" s="173">
        <f>abs(Generate!H$5-F2788)</f>
        <v>1713.9685</v>
      </c>
    </row>
    <row r="2789">
      <c r="A2789" s="71" t="s">
        <v>73</v>
      </c>
      <c r="B2789" s="71">
        <v>0.5</v>
      </c>
      <c r="C2789" s="71">
        <v>3.0</v>
      </c>
      <c r="D2789" s="71">
        <v>1.5</v>
      </c>
      <c r="E2789" s="71">
        <v>2.0</v>
      </c>
      <c r="F2789" s="172">
        <f>vlookup(VLOOKUP(A2789,'Meal Plan Combinations'!A$5:E$17,2,false),indirect(I$1),2,false)*B2789+vlookup(VLOOKUP(A2789,'Meal Plan Combinations'!A$5:E$17,3,false),indirect(I$1),2,false)*C2789+vlookup(VLOOKUP(A2789,'Meal Plan Combinations'!A$5:E$17,4,false),indirect(I$1),2,false)*D2789+vlookup(VLOOKUP(A2789,'Meal Plan Combinations'!A$5:E$17,5,false),indirect(I$1),2,false)*E2789</f>
        <v>1448.0115</v>
      </c>
      <c r="G2789" s="173">
        <f>abs(Generate!H$5-F2789)</f>
        <v>1621.9885</v>
      </c>
    </row>
    <row r="2790">
      <c r="A2790" s="71" t="s">
        <v>73</v>
      </c>
      <c r="B2790" s="71">
        <v>0.5</v>
      </c>
      <c r="C2790" s="71">
        <v>3.0</v>
      </c>
      <c r="D2790" s="71">
        <v>1.5</v>
      </c>
      <c r="E2790" s="71">
        <v>2.5</v>
      </c>
      <c r="F2790" s="172">
        <f>vlookup(VLOOKUP(A2790,'Meal Plan Combinations'!A$5:E$17,2,false),indirect(I$1),2,false)*B2790+vlookup(VLOOKUP(A2790,'Meal Plan Combinations'!A$5:E$17,3,false),indirect(I$1),2,false)*C2790+vlookup(VLOOKUP(A2790,'Meal Plan Combinations'!A$5:E$17,4,false),indirect(I$1),2,false)*D2790+vlookup(VLOOKUP(A2790,'Meal Plan Combinations'!A$5:E$17,5,false),indirect(I$1),2,false)*E2790</f>
        <v>1539.9915</v>
      </c>
      <c r="G2790" s="173">
        <f>abs(Generate!H$5-F2790)</f>
        <v>1530.0085</v>
      </c>
    </row>
    <row r="2791">
      <c r="A2791" s="71" t="s">
        <v>73</v>
      </c>
      <c r="B2791" s="71">
        <v>0.5</v>
      </c>
      <c r="C2791" s="71">
        <v>3.0</v>
      </c>
      <c r="D2791" s="71">
        <v>1.5</v>
      </c>
      <c r="E2791" s="71">
        <v>3.0</v>
      </c>
      <c r="F2791" s="172">
        <f>vlookup(VLOOKUP(A2791,'Meal Plan Combinations'!A$5:E$17,2,false),indirect(I$1),2,false)*B2791+vlookup(VLOOKUP(A2791,'Meal Plan Combinations'!A$5:E$17,3,false),indirect(I$1),2,false)*C2791+vlookup(VLOOKUP(A2791,'Meal Plan Combinations'!A$5:E$17,4,false),indirect(I$1),2,false)*D2791+vlookup(VLOOKUP(A2791,'Meal Plan Combinations'!A$5:E$17,5,false),indirect(I$1),2,false)*E2791</f>
        <v>1631.9715</v>
      </c>
      <c r="G2791" s="173">
        <f>abs(Generate!H$5-F2791)</f>
        <v>1438.0285</v>
      </c>
    </row>
    <row r="2792">
      <c r="A2792" s="71" t="s">
        <v>73</v>
      </c>
      <c r="B2792" s="71">
        <v>0.5</v>
      </c>
      <c r="C2792" s="71">
        <v>3.0</v>
      </c>
      <c r="D2792" s="71">
        <v>2.0</v>
      </c>
      <c r="E2792" s="71">
        <v>0.5</v>
      </c>
      <c r="F2792" s="172">
        <f>vlookup(VLOOKUP(A2792,'Meal Plan Combinations'!A$5:E$17,2,false),indirect(I$1),2,false)*B2792+vlookup(VLOOKUP(A2792,'Meal Plan Combinations'!A$5:E$17,3,false),indirect(I$1),2,false)*C2792+vlookup(VLOOKUP(A2792,'Meal Plan Combinations'!A$5:E$17,4,false),indirect(I$1),2,false)*D2792+vlookup(VLOOKUP(A2792,'Meal Plan Combinations'!A$5:E$17,5,false),indirect(I$1),2,false)*E2792</f>
        <v>1303.1675</v>
      </c>
      <c r="G2792" s="173">
        <f>abs(Generate!H$5-F2792)</f>
        <v>1766.8325</v>
      </c>
    </row>
    <row r="2793">
      <c r="A2793" s="71" t="s">
        <v>73</v>
      </c>
      <c r="B2793" s="71">
        <v>0.5</v>
      </c>
      <c r="C2793" s="71">
        <v>3.0</v>
      </c>
      <c r="D2793" s="71">
        <v>2.0</v>
      </c>
      <c r="E2793" s="71">
        <v>1.0</v>
      </c>
      <c r="F2793" s="172">
        <f>vlookup(VLOOKUP(A2793,'Meal Plan Combinations'!A$5:E$17,2,false),indirect(I$1),2,false)*B2793+vlookup(VLOOKUP(A2793,'Meal Plan Combinations'!A$5:E$17,3,false),indirect(I$1),2,false)*C2793+vlookup(VLOOKUP(A2793,'Meal Plan Combinations'!A$5:E$17,4,false),indirect(I$1),2,false)*D2793+vlookup(VLOOKUP(A2793,'Meal Plan Combinations'!A$5:E$17,5,false),indirect(I$1),2,false)*E2793</f>
        <v>1395.1475</v>
      </c>
      <c r="G2793" s="173">
        <f>abs(Generate!H$5-F2793)</f>
        <v>1674.8525</v>
      </c>
    </row>
    <row r="2794">
      <c r="A2794" s="71" t="s">
        <v>73</v>
      </c>
      <c r="B2794" s="71">
        <v>0.5</v>
      </c>
      <c r="C2794" s="71">
        <v>3.0</v>
      </c>
      <c r="D2794" s="71">
        <v>2.0</v>
      </c>
      <c r="E2794" s="71">
        <v>1.5</v>
      </c>
      <c r="F2794" s="172">
        <f>vlookup(VLOOKUP(A2794,'Meal Plan Combinations'!A$5:E$17,2,false),indirect(I$1),2,false)*B2794+vlookup(VLOOKUP(A2794,'Meal Plan Combinations'!A$5:E$17,3,false),indirect(I$1),2,false)*C2794+vlookup(VLOOKUP(A2794,'Meal Plan Combinations'!A$5:E$17,4,false),indirect(I$1),2,false)*D2794+vlookup(VLOOKUP(A2794,'Meal Plan Combinations'!A$5:E$17,5,false),indirect(I$1),2,false)*E2794</f>
        <v>1487.1275</v>
      </c>
      <c r="G2794" s="173">
        <f>abs(Generate!H$5-F2794)</f>
        <v>1582.8725</v>
      </c>
    </row>
    <row r="2795">
      <c r="A2795" s="71" t="s">
        <v>73</v>
      </c>
      <c r="B2795" s="71">
        <v>0.5</v>
      </c>
      <c r="C2795" s="71">
        <v>3.0</v>
      </c>
      <c r="D2795" s="71">
        <v>2.0</v>
      </c>
      <c r="E2795" s="71">
        <v>2.0</v>
      </c>
      <c r="F2795" s="172">
        <f>vlookup(VLOOKUP(A2795,'Meal Plan Combinations'!A$5:E$17,2,false),indirect(I$1),2,false)*B2795+vlookup(VLOOKUP(A2795,'Meal Plan Combinations'!A$5:E$17,3,false),indirect(I$1),2,false)*C2795+vlookup(VLOOKUP(A2795,'Meal Plan Combinations'!A$5:E$17,4,false),indirect(I$1),2,false)*D2795+vlookup(VLOOKUP(A2795,'Meal Plan Combinations'!A$5:E$17,5,false),indirect(I$1),2,false)*E2795</f>
        <v>1579.1075</v>
      </c>
      <c r="G2795" s="173">
        <f>abs(Generate!H$5-F2795)</f>
        <v>1490.8925</v>
      </c>
    </row>
    <row r="2796">
      <c r="A2796" s="71" t="s">
        <v>73</v>
      </c>
      <c r="B2796" s="71">
        <v>0.5</v>
      </c>
      <c r="C2796" s="71">
        <v>3.0</v>
      </c>
      <c r="D2796" s="71">
        <v>2.0</v>
      </c>
      <c r="E2796" s="71">
        <v>2.5</v>
      </c>
      <c r="F2796" s="172">
        <f>vlookup(VLOOKUP(A2796,'Meal Plan Combinations'!A$5:E$17,2,false),indirect(I$1),2,false)*B2796+vlookup(VLOOKUP(A2796,'Meal Plan Combinations'!A$5:E$17,3,false),indirect(I$1),2,false)*C2796+vlookup(VLOOKUP(A2796,'Meal Plan Combinations'!A$5:E$17,4,false),indirect(I$1),2,false)*D2796+vlookup(VLOOKUP(A2796,'Meal Plan Combinations'!A$5:E$17,5,false),indirect(I$1),2,false)*E2796</f>
        <v>1671.0875</v>
      </c>
      <c r="G2796" s="173">
        <f>abs(Generate!H$5-F2796)</f>
        <v>1398.9125</v>
      </c>
    </row>
    <row r="2797">
      <c r="A2797" s="71" t="s">
        <v>73</v>
      </c>
      <c r="B2797" s="71">
        <v>0.5</v>
      </c>
      <c r="C2797" s="71">
        <v>3.0</v>
      </c>
      <c r="D2797" s="71">
        <v>2.0</v>
      </c>
      <c r="E2797" s="71">
        <v>3.0</v>
      </c>
      <c r="F2797" s="172">
        <f>vlookup(VLOOKUP(A2797,'Meal Plan Combinations'!A$5:E$17,2,false),indirect(I$1),2,false)*B2797+vlookup(VLOOKUP(A2797,'Meal Plan Combinations'!A$5:E$17,3,false),indirect(I$1),2,false)*C2797+vlookup(VLOOKUP(A2797,'Meal Plan Combinations'!A$5:E$17,4,false),indirect(I$1),2,false)*D2797+vlookup(VLOOKUP(A2797,'Meal Plan Combinations'!A$5:E$17,5,false),indirect(I$1),2,false)*E2797</f>
        <v>1763.0675</v>
      </c>
      <c r="G2797" s="173">
        <f>abs(Generate!H$5-F2797)</f>
        <v>1306.9325</v>
      </c>
    </row>
    <row r="2798">
      <c r="A2798" s="71" t="s">
        <v>73</v>
      </c>
      <c r="B2798" s="71">
        <v>0.5</v>
      </c>
      <c r="C2798" s="71">
        <v>3.0</v>
      </c>
      <c r="D2798" s="71">
        <v>2.5</v>
      </c>
      <c r="E2798" s="71">
        <v>0.5</v>
      </c>
      <c r="F2798" s="172">
        <f>vlookup(VLOOKUP(A2798,'Meal Plan Combinations'!A$5:E$17,2,false),indirect(I$1),2,false)*B2798+vlookup(VLOOKUP(A2798,'Meal Plan Combinations'!A$5:E$17,3,false),indirect(I$1),2,false)*C2798+vlookup(VLOOKUP(A2798,'Meal Plan Combinations'!A$5:E$17,4,false),indirect(I$1),2,false)*D2798+vlookup(VLOOKUP(A2798,'Meal Plan Combinations'!A$5:E$17,5,false),indirect(I$1),2,false)*E2798</f>
        <v>1434.2635</v>
      </c>
      <c r="G2798" s="173">
        <f>abs(Generate!H$5-F2798)</f>
        <v>1635.7365</v>
      </c>
    </row>
    <row r="2799">
      <c r="A2799" s="71" t="s">
        <v>73</v>
      </c>
      <c r="B2799" s="71">
        <v>0.5</v>
      </c>
      <c r="C2799" s="71">
        <v>3.0</v>
      </c>
      <c r="D2799" s="71">
        <v>2.5</v>
      </c>
      <c r="E2799" s="71">
        <v>1.0</v>
      </c>
      <c r="F2799" s="172">
        <f>vlookup(VLOOKUP(A2799,'Meal Plan Combinations'!A$5:E$17,2,false),indirect(I$1),2,false)*B2799+vlookup(VLOOKUP(A2799,'Meal Plan Combinations'!A$5:E$17,3,false),indirect(I$1),2,false)*C2799+vlookup(VLOOKUP(A2799,'Meal Plan Combinations'!A$5:E$17,4,false),indirect(I$1),2,false)*D2799+vlookup(VLOOKUP(A2799,'Meal Plan Combinations'!A$5:E$17,5,false),indirect(I$1),2,false)*E2799</f>
        <v>1526.2435</v>
      </c>
      <c r="G2799" s="173">
        <f>abs(Generate!H$5-F2799)</f>
        <v>1543.7565</v>
      </c>
    </row>
    <row r="2800">
      <c r="A2800" s="71" t="s">
        <v>73</v>
      </c>
      <c r="B2800" s="71">
        <v>0.5</v>
      </c>
      <c r="C2800" s="71">
        <v>3.0</v>
      </c>
      <c r="D2800" s="71">
        <v>2.5</v>
      </c>
      <c r="E2800" s="71">
        <v>1.5</v>
      </c>
      <c r="F2800" s="172">
        <f>vlookup(VLOOKUP(A2800,'Meal Plan Combinations'!A$5:E$17,2,false),indirect(I$1),2,false)*B2800+vlookup(VLOOKUP(A2800,'Meal Plan Combinations'!A$5:E$17,3,false),indirect(I$1),2,false)*C2800+vlookup(VLOOKUP(A2800,'Meal Plan Combinations'!A$5:E$17,4,false),indirect(I$1),2,false)*D2800+vlookup(VLOOKUP(A2800,'Meal Plan Combinations'!A$5:E$17,5,false),indirect(I$1),2,false)*E2800</f>
        <v>1618.2235</v>
      </c>
      <c r="G2800" s="173">
        <f>abs(Generate!H$5-F2800)</f>
        <v>1451.7765</v>
      </c>
    </row>
    <row r="2801">
      <c r="A2801" s="71" t="s">
        <v>73</v>
      </c>
      <c r="B2801" s="71">
        <v>0.5</v>
      </c>
      <c r="C2801" s="71">
        <v>3.0</v>
      </c>
      <c r="D2801" s="71">
        <v>2.5</v>
      </c>
      <c r="E2801" s="71">
        <v>2.0</v>
      </c>
      <c r="F2801" s="172">
        <f>vlookup(VLOOKUP(A2801,'Meal Plan Combinations'!A$5:E$17,2,false),indirect(I$1),2,false)*B2801+vlookup(VLOOKUP(A2801,'Meal Plan Combinations'!A$5:E$17,3,false),indirect(I$1),2,false)*C2801+vlookup(VLOOKUP(A2801,'Meal Plan Combinations'!A$5:E$17,4,false),indirect(I$1),2,false)*D2801+vlookup(VLOOKUP(A2801,'Meal Plan Combinations'!A$5:E$17,5,false),indirect(I$1),2,false)*E2801</f>
        <v>1710.2035</v>
      </c>
      <c r="G2801" s="173">
        <f>abs(Generate!H$5-F2801)</f>
        <v>1359.7965</v>
      </c>
    </row>
    <row r="2802">
      <c r="A2802" s="71" t="s">
        <v>73</v>
      </c>
      <c r="B2802" s="71">
        <v>0.5</v>
      </c>
      <c r="C2802" s="71">
        <v>3.0</v>
      </c>
      <c r="D2802" s="71">
        <v>2.5</v>
      </c>
      <c r="E2802" s="71">
        <v>2.5</v>
      </c>
      <c r="F2802" s="172">
        <f>vlookup(VLOOKUP(A2802,'Meal Plan Combinations'!A$5:E$17,2,false),indirect(I$1),2,false)*B2802+vlookup(VLOOKUP(A2802,'Meal Plan Combinations'!A$5:E$17,3,false),indirect(I$1),2,false)*C2802+vlookup(VLOOKUP(A2802,'Meal Plan Combinations'!A$5:E$17,4,false),indirect(I$1),2,false)*D2802+vlookup(VLOOKUP(A2802,'Meal Plan Combinations'!A$5:E$17,5,false),indirect(I$1),2,false)*E2802</f>
        <v>1802.1835</v>
      </c>
      <c r="G2802" s="173">
        <f>abs(Generate!H$5-F2802)</f>
        <v>1267.8165</v>
      </c>
    </row>
    <row r="2803">
      <c r="A2803" s="71" t="s">
        <v>73</v>
      </c>
      <c r="B2803" s="71">
        <v>0.5</v>
      </c>
      <c r="C2803" s="71">
        <v>3.0</v>
      </c>
      <c r="D2803" s="71">
        <v>2.5</v>
      </c>
      <c r="E2803" s="71">
        <v>3.0</v>
      </c>
      <c r="F2803" s="172">
        <f>vlookup(VLOOKUP(A2803,'Meal Plan Combinations'!A$5:E$17,2,false),indirect(I$1),2,false)*B2803+vlookup(VLOOKUP(A2803,'Meal Plan Combinations'!A$5:E$17,3,false),indirect(I$1),2,false)*C2803+vlookup(VLOOKUP(A2803,'Meal Plan Combinations'!A$5:E$17,4,false),indirect(I$1),2,false)*D2803+vlookup(VLOOKUP(A2803,'Meal Plan Combinations'!A$5:E$17,5,false),indirect(I$1),2,false)*E2803</f>
        <v>1894.1635</v>
      </c>
      <c r="G2803" s="173">
        <f>abs(Generate!H$5-F2803)</f>
        <v>1175.8365</v>
      </c>
    </row>
    <row r="2804">
      <c r="A2804" s="71" t="s">
        <v>73</v>
      </c>
      <c r="B2804" s="71">
        <v>0.5</v>
      </c>
      <c r="C2804" s="71">
        <v>3.0</v>
      </c>
      <c r="D2804" s="71">
        <v>3.0</v>
      </c>
      <c r="E2804" s="71">
        <v>0.5</v>
      </c>
      <c r="F2804" s="172">
        <f>vlookup(VLOOKUP(A2804,'Meal Plan Combinations'!A$5:E$17,2,false),indirect(I$1),2,false)*B2804+vlookup(VLOOKUP(A2804,'Meal Plan Combinations'!A$5:E$17,3,false),indirect(I$1),2,false)*C2804+vlookup(VLOOKUP(A2804,'Meal Plan Combinations'!A$5:E$17,4,false),indirect(I$1),2,false)*D2804+vlookup(VLOOKUP(A2804,'Meal Plan Combinations'!A$5:E$17,5,false),indirect(I$1),2,false)*E2804</f>
        <v>1565.3595</v>
      </c>
      <c r="G2804" s="173">
        <f>abs(Generate!H$5-F2804)</f>
        <v>1504.6405</v>
      </c>
    </row>
    <row r="2805">
      <c r="A2805" s="71" t="s">
        <v>73</v>
      </c>
      <c r="B2805" s="71">
        <v>0.5</v>
      </c>
      <c r="C2805" s="71">
        <v>3.0</v>
      </c>
      <c r="D2805" s="71">
        <v>3.0</v>
      </c>
      <c r="E2805" s="71">
        <v>1.0</v>
      </c>
      <c r="F2805" s="172">
        <f>vlookup(VLOOKUP(A2805,'Meal Plan Combinations'!A$5:E$17,2,false),indirect(I$1),2,false)*B2805+vlookup(VLOOKUP(A2805,'Meal Plan Combinations'!A$5:E$17,3,false),indirect(I$1),2,false)*C2805+vlookup(VLOOKUP(A2805,'Meal Plan Combinations'!A$5:E$17,4,false),indirect(I$1),2,false)*D2805+vlookup(VLOOKUP(A2805,'Meal Plan Combinations'!A$5:E$17,5,false),indirect(I$1),2,false)*E2805</f>
        <v>1657.3395</v>
      </c>
      <c r="G2805" s="173">
        <f>abs(Generate!H$5-F2805)</f>
        <v>1412.6605</v>
      </c>
    </row>
    <row r="2806">
      <c r="A2806" s="71" t="s">
        <v>73</v>
      </c>
      <c r="B2806" s="71">
        <v>0.5</v>
      </c>
      <c r="C2806" s="71">
        <v>3.0</v>
      </c>
      <c r="D2806" s="71">
        <v>3.0</v>
      </c>
      <c r="E2806" s="71">
        <v>1.5</v>
      </c>
      <c r="F2806" s="172">
        <f>vlookup(VLOOKUP(A2806,'Meal Plan Combinations'!A$5:E$17,2,false),indirect(I$1),2,false)*B2806+vlookup(VLOOKUP(A2806,'Meal Plan Combinations'!A$5:E$17,3,false),indirect(I$1),2,false)*C2806+vlookup(VLOOKUP(A2806,'Meal Plan Combinations'!A$5:E$17,4,false),indirect(I$1),2,false)*D2806+vlookup(VLOOKUP(A2806,'Meal Plan Combinations'!A$5:E$17,5,false),indirect(I$1),2,false)*E2806</f>
        <v>1749.3195</v>
      </c>
      <c r="G2806" s="173">
        <f>abs(Generate!H$5-F2806)</f>
        <v>1320.6805</v>
      </c>
    </row>
    <row r="2807">
      <c r="A2807" s="71" t="s">
        <v>73</v>
      </c>
      <c r="B2807" s="71">
        <v>0.5</v>
      </c>
      <c r="C2807" s="71">
        <v>3.0</v>
      </c>
      <c r="D2807" s="71">
        <v>3.0</v>
      </c>
      <c r="E2807" s="71">
        <v>2.0</v>
      </c>
      <c r="F2807" s="172">
        <f>vlookup(VLOOKUP(A2807,'Meal Plan Combinations'!A$5:E$17,2,false),indirect(I$1),2,false)*B2807+vlookup(VLOOKUP(A2807,'Meal Plan Combinations'!A$5:E$17,3,false),indirect(I$1),2,false)*C2807+vlookup(VLOOKUP(A2807,'Meal Plan Combinations'!A$5:E$17,4,false),indirect(I$1),2,false)*D2807+vlookup(VLOOKUP(A2807,'Meal Plan Combinations'!A$5:E$17,5,false),indirect(I$1),2,false)*E2807</f>
        <v>1841.2995</v>
      </c>
      <c r="G2807" s="173">
        <f>abs(Generate!H$5-F2807)</f>
        <v>1228.7005</v>
      </c>
    </row>
    <row r="2808">
      <c r="A2808" s="71" t="s">
        <v>73</v>
      </c>
      <c r="B2808" s="71">
        <v>0.5</v>
      </c>
      <c r="C2808" s="71">
        <v>3.0</v>
      </c>
      <c r="D2808" s="71">
        <v>3.0</v>
      </c>
      <c r="E2808" s="71">
        <v>2.5</v>
      </c>
      <c r="F2808" s="172">
        <f>vlookup(VLOOKUP(A2808,'Meal Plan Combinations'!A$5:E$17,2,false),indirect(I$1),2,false)*B2808+vlookup(VLOOKUP(A2808,'Meal Plan Combinations'!A$5:E$17,3,false),indirect(I$1),2,false)*C2808+vlookup(VLOOKUP(A2808,'Meal Plan Combinations'!A$5:E$17,4,false),indirect(I$1),2,false)*D2808+vlookup(VLOOKUP(A2808,'Meal Plan Combinations'!A$5:E$17,5,false),indirect(I$1),2,false)*E2808</f>
        <v>1933.2795</v>
      </c>
      <c r="G2808" s="173">
        <f>abs(Generate!H$5-F2808)</f>
        <v>1136.7205</v>
      </c>
    </row>
    <row r="2809">
      <c r="A2809" s="71" t="s">
        <v>73</v>
      </c>
      <c r="B2809" s="71">
        <v>0.5</v>
      </c>
      <c r="C2809" s="71">
        <v>3.0</v>
      </c>
      <c r="D2809" s="71">
        <v>3.0</v>
      </c>
      <c r="E2809" s="71">
        <v>3.0</v>
      </c>
      <c r="F2809" s="172">
        <f>vlookup(VLOOKUP(A2809,'Meal Plan Combinations'!A$5:E$17,2,false),indirect(I$1),2,false)*B2809+vlookup(VLOOKUP(A2809,'Meal Plan Combinations'!A$5:E$17,3,false),indirect(I$1),2,false)*C2809+vlookup(VLOOKUP(A2809,'Meal Plan Combinations'!A$5:E$17,4,false),indirect(I$1),2,false)*D2809+vlookup(VLOOKUP(A2809,'Meal Plan Combinations'!A$5:E$17,5,false),indirect(I$1),2,false)*E2809</f>
        <v>2025.2595</v>
      </c>
      <c r="G2809" s="173">
        <f>abs(Generate!H$5-F2809)</f>
        <v>1044.7405</v>
      </c>
    </row>
    <row r="2810">
      <c r="A2810" s="71" t="s">
        <v>73</v>
      </c>
      <c r="B2810" s="71">
        <v>1.0</v>
      </c>
      <c r="C2810" s="71">
        <v>0.5</v>
      </c>
      <c r="D2810" s="71">
        <v>0.5</v>
      </c>
      <c r="E2810" s="71">
        <v>0.5</v>
      </c>
      <c r="F2810" s="172">
        <f>vlookup(VLOOKUP(A2810,'Meal Plan Combinations'!A$5:E$17,2,false),indirect(I$1),2,false)*B2810+vlookup(VLOOKUP(A2810,'Meal Plan Combinations'!A$5:E$17,3,false),indirect(I$1),2,false)*C2810+vlookup(VLOOKUP(A2810,'Meal Plan Combinations'!A$5:E$17,4,false),indirect(I$1),2,false)*D2810+vlookup(VLOOKUP(A2810,'Meal Plan Combinations'!A$5:E$17,5,false),indirect(I$1),2,false)*E2810</f>
        <v>595.023</v>
      </c>
      <c r="G2810" s="173">
        <f>abs(Generate!H$5-F2810)</f>
        <v>2474.977</v>
      </c>
    </row>
    <row r="2811">
      <c r="A2811" s="71" t="s">
        <v>73</v>
      </c>
      <c r="B2811" s="71">
        <v>1.0</v>
      </c>
      <c r="C2811" s="71">
        <v>0.5</v>
      </c>
      <c r="D2811" s="71">
        <v>0.5</v>
      </c>
      <c r="E2811" s="71">
        <v>1.0</v>
      </c>
      <c r="F2811" s="172">
        <f>vlookup(VLOOKUP(A2811,'Meal Plan Combinations'!A$5:E$17,2,false),indirect(I$1),2,false)*B2811+vlookup(VLOOKUP(A2811,'Meal Plan Combinations'!A$5:E$17,3,false),indirect(I$1),2,false)*C2811+vlookup(VLOOKUP(A2811,'Meal Plan Combinations'!A$5:E$17,4,false),indirect(I$1),2,false)*D2811+vlookup(VLOOKUP(A2811,'Meal Plan Combinations'!A$5:E$17,5,false),indirect(I$1),2,false)*E2811</f>
        <v>687.003</v>
      </c>
      <c r="G2811" s="173">
        <f>abs(Generate!H$5-F2811)</f>
        <v>2382.997</v>
      </c>
    </row>
    <row r="2812">
      <c r="A2812" s="71" t="s">
        <v>73</v>
      </c>
      <c r="B2812" s="71">
        <v>1.0</v>
      </c>
      <c r="C2812" s="71">
        <v>0.5</v>
      </c>
      <c r="D2812" s="71">
        <v>0.5</v>
      </c>
      <c r="E2812" s="71">
        <v>1.5</v>
      </c>
      <c r="F2812" s="172">
        <f>vlookup(VLOOKUP(A2812,'Meal Plan Combinations'!A$5:E$17,2,false),indirect(I$1),2,false)*B2812+vlookup(VLOOKUP(A2812,'Meal Plan Combinations'!A$5:E$17,3,false),indirect(I$1),2,false)*C2812+vlookup(VLOOKUP(A2812,'Meal Plan Combinations'!A$5:E$17,4,false),indirect(I$1),2,false)*D2812+vlookup(VLOOKUP(A2812,'Meal Plan Combinations'!A$5:E$17,5,false),indirect(I$1),2,false)*E2812</f>
        <v>778.983</v>
      </c>
      <c r="G2812" s="173">
        <f>abs(Generate!H$5-F2812)</f>
        <v>2291.017</v>
      </c>
    </row>
    <row r="2813">
      <c r="A2813" s="71" t="s">
        <v>73</v>
      </c>
      <c r="B2813" s="71">
        <v>1.0</v>
      </c>
      <c r="C2813" s="71">
        <v>0.5</v>
      </c>
      <c r="D2813" s="71">
        <v>0.5</v>
      </c>
      <c r="E2813" s="71">
        <v>2.0</v>
      </c>
      <c r="F2813" s="172">
        <f>vlookup(VLOOKUP(A2813,'Meal Plan Combinations'!A$5:E$17,2,false),indirect(I$1),2,false)*B2813+vlookup(VLOOKUP(A2813,'Meal Plan Combinations'!A$5:E$17,3,false),indirect(I$1),2,false)*C2813+vlookup(VLOOKUP(A2813,'Meal Plan Combinations'!A$5:E$17,4,false),indirect(I$1),2,false)*D2813+vlookup(VLOOKUP(A2813,'Meal Plan Combinations'!A$5:E$17,5,false),indirect(I$1),2,false)*E2813</f>
        <v>870.963</v>
      </c>
      <c r="G2813" s="173">
        <f>abs(Generate!H$5-F2813)</f>
        <v>2199.037</v>
      </c>
    </row>
    <row r="2814">
      <c r="A2814" s="71" t="s">
        <v>73</v>
      </c>
      <c r="B2814" s="71">
        <v>1.0</v>
      </c>
      <c r="C2814" s="71">
        <v>0.5</v>
      </c>
      <c r="D2814" s="71">
        <v>0.5</v>
      </c>
      <c r="E2814" s="71">
        <v>2.5</v>
      </c>
      <c r="F2814" s="172">
        <f>vlookup(VLOOKUP(A2814,'Meal Plan Combinations'!A$5:E$17,2,false),indirect(I$1),2,false)*B2814+vlookup(VLOOKUP(A2814,'Meal Plan Combinations'!A$5:E$17,3,false),indirect(I$1),2,false)*C2814+vlookup(VLOOKUP(A2814,'Meal Plan Combinations'!A$5:E$17,4,false),indirect(I$1),2,false)*D2814+vlookup(VLOOKUP(A2814,'Meal Plan Combinations'!A$5:E$17,5,false),indirect(I$1),2,false)*E2814</f>
        <v>962.943</v>
      </c>
      <c r="G2814" s="173">
        <f>abs(Generate!H$5-F2814)</f>
        <v>2107.057</v>
      </c>
    </row>
    <row r="2815">
      <c r="A2815" s="71" t="s">
        <v>73</v>
      </c>
      <c r="B2815" s="71">
        <v>1.0</v>
      </c>
      <c r="C2815" s="71">
        <v>0.5</v>
      </c>
      <c r="D2815" s="71">
        <v>0.5</v>
      </c>
      <c r="E2815" s="71">
        <v>3.0</v>
      </c>
      <c r="F2815" s="172">
        <f>vlookup(VLOOKUP(A2815,'Meal Plan Combinations'!A$5:E$17,2,false),indirect(I$1),2,false)*B2815+vlookup(VLOOKUP(A2815,'Meal Plan Combinations'!A$5:E$17,3,false),indirect(I$1),2,false)*C2815+vlookup(VLOOKUP(A2815,'Meal Plan Combinations'!A$5:E$17,4,false),indirect(I$1),2,false)*D2815+vlookup(VLOOKUP(A2815,'Meal Plan Combinations'!A$5:E$17,5,false),indirect(I$1),2,false)*E2815</f>
        <v>1054.923</v>
      </c>
      <c r="G2815" s="173">
        <f>abs(Generate!H$5-F2815)</f>
        <v>2015.077</v>
      </c>
    </row>
    <row r="2816">
      <c r="A2816" s="71" t="s">
        <v>73</v>
      </c>
      <c r="B2816" s="71">
        <v>1.0</v>
      </c>
      <c r="C2816" s="71">
        <v>0.5</v>
      </c>
      <c r="D2816" s="71">
        <v>1.0</v>
      </c>
      <c r="E2816" s="71">
        <v>0.5</v>
      </c>
      <c r="F2816" s="172">
        <f>vlookup(VLOOKUP(A2816,'Meal Plan Combinations'!A$5:E$17,2,false),indirect(I$1),2,false)*B2816+vlookup(VLOOKUP(A2816,'Meal Plan Combinations'!A$5:E$17,3,false),indirect(I$1),2,false)*C2816+vlookup(VLOOKUP(A2816,'Meal Plan Combinations'!A$5:E$17,4,false),indirect(I$1),2,false)*D2816+vlookup(VLOOKUP(A2816,'Meal Plan Combinations'!A$5:E$17,5,false),indirect(I$1),2,false)*E2816</f>
        <v>726.119</v>
      </c>
      <c r="G2816" s="173">
        <f>abs(Generate!H$5-F2816)</f>
        <v>2343.881</v>
      </c>
    </row>
    <row r="2817">
      <c r="A2817" s="71" t="s">
        <v>73</v>
      </c>
      <c r="B2817" s="71">
        <v>1.0</v>
      </c>
      <c r="C2817" s="71">
        <v>0.5</v>
      </c>
      <c r="D2817" s="71">
        <v>1.0</v>
      </c>
      <c r="E2817" s="71">
        <v>1.0</v>
      </c>
      <c r="F2817" s="172">
        <f>vlookup(VLOOKUP(A2817,'Meal Plan Combinations'!A$5:E$17,2,false),indirect(I$1),2,false)*B2817+vlookup(VLOOKUP(A2817,'Meal Plan Combinations'!A$5:E$17,3,false),indirect(I$1),2,false)*C2817+vlookup(VLOOKUP(A2817,'Meal Plan Combinations'!A$5:E$17,4,false),indirect(I$1),2,false)*D2817+vlookup(VLOOKUP(A2817,'Meal Plan Combinations'!A$5:E$17,5,false),indirect(I$1),2,false)*E2817</f>
        <v>818.099</v>
      </c>
      <c r="G2817" s="173">
        <f>abs(Generate!H$5-F2817)</f>
        <v>2251.901</v>
      </c>
    </row>
    <row r="2818">
      <c r="A2818" s="71" t="s">
        <v>73</v>
      </c>
      <c r="B2818" s="71">
        <v>1.0</v>
      </c>
      <c r="C2818" s="71">
        <v>0.5</v>
      </c>
      <c r="D2818" s="71">
        <v>1.0</v>
      </c>
      <c r="E2818" s="71">
        <v>1.5</v>
      </c>
      <c r="F2818" s="172">
        <f>vlookup(VLOOKUP(A2818,'Meal Plan Combinations'!A$5:E$17,2,false),indirect(I$1),2,false)*B2818+vlookup(VLOOKUP(A2818,'Meal Plan Combinations'!A$5:E$17,3,false),indirect(I$1),2,false)*C2818+vlookup(VLOOKUP(A2818,'Meal Plan Combinations'!A$5:E$17,4,false),indirect(I$1),2,false)*D2818+vlookup(VLOOKUP(A2818,'Meal Plan Combinations'!A$5:E$17,5,false),indirect(I$1),2,false)*E2818</f>
        <v>910.079</v>
      </c>
      <c r="G2818" s="173">
        <f>abs(Generate!H$5-F2818)</f>
        <v>2159.921</v>
      </c>
    </row>
    <row r="2819">
      <c r="A2819" s="71" t="s">
        <v>73</v>
      </c>
      <c r="B2819" s="71">
        <v>1.0</v>
      </c>
      <c r="C2819" s="71">
        <v>0.5</v>
      </c>
      <c r="D2819" s="71">
        <v>1.0</v>
      </c>
      <c r="E2819" s="71">
        <v>2.0</v>
      </c>
      <c r="F2819" s="172">
        <f>vlookup(VLOOKUP(A2819,'Meal Plan Combinations'!A$5:E$17,2,false),indirect(I$1),2,false)*B2819+vlookup(VLOOKUP(A2819,'Meal Plan Combinations'!A$5:E$17,3,false),indirect(I$1),2,false)*C2819+vlookup(VLOOKUP(A2819,'Meal Plan Combinations'!A$5:E$17,4,false),indirect(I$1),2,false)*D2819+vlookup(VLOOKUP(A2819,'Meal Plan Combinations'!A$5:E$17,5,false),indirect(I$1),2,false)*E2819</f>
        <v>1002.059</v>
      </c>
      <c r="G2819" s="173">
        <f>abs(Generate!H$5-F2819)</f>
        <v>2067.941</v>
      </c>
    </row>
    <row r="2820">
      <c r="A2820" s="71" t="s">
        <v>73</v>
      </c>
      <c r="B2820" s="71">
        <v>1.0</v>
      </c>
      <c r="C2820" s="71">
        <v>0.5</v>
      </c>
      <c r="D2820" s="71">
        <v>1.0</v>
      </c>
      <c r="E2820" s="71">
        <v>2.5</v>
      </c>
      <c r="F2820" s="172">
        <f>vlookup(VLOOKUP(A2820,'Meal Plan Combinations'!A$5:E$17,2,false),indirect(I$1),2,false)*B2820+vlookup(VLOOKUP(A2820,'Meal Plan Combinations'!A$5:E$17,3,false),indirect(I$1),2,false)*C2820+vlookup(VLOOKUP(A2820,'Meal Plan Combinations'!A$5:E$17,4,false),indirect(I$1),2,false)*D2820+vlookup(VLOOKUP(A2820,'Meal Plan Combinations'!A$5:E$17,5,false),indirect(I$1),2,false)*E2820</f>
        <v>1094.039</v>
      </c>
      <c r="G2820" s="173">
        <f>abs(Generate!H$5-F2820)</f>
        <v>1975.961</v>
      </c>
    </row>
    <row r="2821">
      <c r="A2821" s="71" t="s">
        <v>73</v>
      </c>
      <c r="B2821" s="71">
        <v>1.0</v>
      </c>
      <c r="C2821" s="71">
        <v>0.5</v>
      </c>
      <c r="D2821" s="71">
        <v>1.0</v>
      </c>
      <c r="E2821" s="71">
        <v>3.0</v>
      </c>
      <c r="F2821" s="172">
        <f>vlookup(VLOOKUP(A2821,'Meal Plan Combinations'!A$5:E$17,2,false),indirect(I$1),2,false)*B2821+vlookup(VLOOKUP(A2821,'Meal Plan Combinations'!A$5:E$17,3,false),indirect(I$1),2,false)*C2821+vlookup(VLOOKUP(A2821,'Meal Plan Combinations'!A$5:E$17,4,false),indirect(I$1),2,false)*D2821+vlookup(VLOOKUP(A2821,'Meal Plan Combinations'!A$5:E$17,5,false),indirect(I$1),2,false)*E2821</f>
        <v>1186.019</v>
      </c>
      <c r="G2821" s="173">
        <f>abs(Generate!H$5-F2821)</f>
        <v>1883.981</v>
      </c>
    </row>
    <row r="2822">
      <c r="A2822" s="71" t="s">
        <v>73</v>
      </c>
      <c r="B2822" s="71">
        <v>1.0</v>
      </c>
      <c r="C2822" s="71">
        <v>0.5</v>
      </c>
      <c r="D2822" s="71">
        <v>1.5</v>
      </c>
      <c r="E2822" s="71">
        <v>0.5</v>
      </c>
      <c r="F2822" s="172">
        <f>vlookup(VLOOKUP(A2822,'Meal Plan Combinations'!A$5:E$17,2,false),indirect(I$1),2,false)*B2822+vlookup(VLOOKUP(A2822,'Meal Plan Combinations'!A$5:E$17,3,false),indirect(I$1),2,false)*C2822+vlookup(VLOOKUP(A2822,'Meal Plan Combinations'!A$5:E$17,4,false),indirect(I$1),2,false)*D2822+vlookup(VLOOKUP(A2822,'Meal Plan Combinations'!A$5:E$17,5,false),indirect(I$1),2,false)*E2822</f>
        <v>857.215</v>
      </c>
      <c r="G2822" s="173">
        <f>abs(Generate!H$5-F2822)</f>
        <v>2212.785</v>
      </c>
    </row>
    <row r="2823">
      <c r="A2823" s="71" t="s">
        <v>73</v>
      </c>
      <c r="B2823" s="71">
        <v>1.0</v>
      </c>
      <c r="C2823" s="71">
        <v>0.5</v>
      </c>
      <c r="D2823" s="71">
        <v>1.5</v>
      </c>
      <c r="E2823" s="71">
        <v>1.0</v>
      </c>
      <c r="F2823" s="172">
        <f>vlookup(VLOOKUP(A2823,'Meal Plan Combinations'!A$5:E$17,2,false),indirect(I$1),2,false)*B2823+vlookup(VLOOKUP(A2823,'Meal Plan Combinations'!A$5:E$17,3,false),indirect(I$1),2,false)*C2823+vlookup(VLOOKUP(A2823,'Meal Plan Combinations'!A$5:E$17,4,false),indirect(I$1),2,false)*D2823+vlookup(VLOOKUP(A2823,'Meal Plan Combinations'!A$5:E$17,5,false),indirect(I$1),2,false)*E2823</f>
        <v>949.195</v>
      </c>
      <c r="G2823" s="173">
        <f>abs(Generate!H$5-F2823)</f>
        <v>2120.805</v>
      </c>
    </row>
    <row r="2824">
      <c r="A2824" s="71" t="s">
        <v>73</v>
      </c>
      <c r="B2824" s="71">
        <v>1.0</v>
      </c>
      <c r="C2824" s="71">
        <v>0.5</v>
      </c>
      <c r="D2824" s="71">
        <v>1.5</v>
      </c>
      <c r="E2824" s="71">
        <v>1.5</v>
      </c>
      <c r="F2824" s="172">
        <f>vlookup(VLOOKUP(A2824,'Meal Plan Combinations'!A$5:E$17,2,false),indirect(I$1),2,false)*B2824+vlookup(VLOOKUP(A2824,'Meal Plan Combinations'!A$5:E$17,3,false),indirect(I$1),2,false)*C2824+vlookup(VLOOKUP(A2824,'Meal Plan Combinations'!A$5:E$17,4,false),indirect(I$1),2,false)*D2824+vlookup(VLOOKUP(A2824,'Meal Plan Combinations'!A$5:E$17,5,false),indirect(I$1),2,false)*E2824</f>
        <v>1041.175</v>
      </c>
      <c r="G2824" s="173">
        <f>abs(Generate!H$5-F2824)</f>
        <v>2028.825</v>
      </c>
    </row>
    <row r="2825">
      <c r="A2825" s="71" t="s">
        <v>73</v>
      </c>
      <c r="B2825" s="71">
        <v>1.0</v>
      </c>
      <c r="C2825" s="71">
        <v>0.5</v>
      </c>
      <c r="D2825" s="71">
        <v>1.5</v>
      </c>
      <c r="E2825" s="71">
        <v>2.0</v>
      </c>
      <c r="F2825" s="172">
        <f>vlookup(VLOOKUP(A2825,'Meal Plan Combinations'!A$5:E$17,2,false),indirect(I$1),2,false)*B2825+vlookup(VLOOKUP(A2825,'Meal Plan Combinations'!A$5:E$17,3,false),indirect(I$1),2,false)*C2825+vlookup(VLOOKUP(A2825,'Meal Plan Combinations'!A$5:E$17,4,false),indirect(I$1),2,false)*D2825+vlookup(VLOOKUP(A2825,'Meal Plan Combinations'!A$5:E$17,5,false),indirect(I$1),2,false)*E2825</f>
        <v>1133.155</v>
      </c>
      <c r="G2825" s="173">
        <f>abs(Generate!H$5-F2825)</f>
        <v>1936.845</v>
      </c>
    </row>
    <row r="2826">
      <c r="A2826" s="71" t="s">
        <v>73</v>
      </c>
      <c r="B2826" s="71">
        <v>1.0</v>
      </c>
      <c r="C2826" s="71">
        <v>0.5</v>
      </c>
      <c r="D2826" s="71">
        <v>1.5</v>
      </c>
      <c r="E2826" s="71">
        <v>2.5</v>
      </c>
      <c r="F2826" s="172">
        <f>vlookup(VLOOKUP(A2826,'Meal Plan Combinations'!A$5:E$17,2,false),indirect(I$1),2,false)*B2826+vlookup(VLOOKUP(A2826,'Meal Plan Combinations'!A$5:E$17,3,false),indirect(I$1),2,false)*C2826+vlookup(VLOOKUP(A2826,'Meal Plan Combinations'!A$5:E$17,4,false),indirect(I$1),2,false)*D2826+vlookup(VLOOKUP(A2826,'Meal Plan Combinations'!A$5:E$17,5,false),indirect(I$1),2,false)*E2826</f>
        <v>1225.135</v>
      </c>
      <c r="G2826" s="173">
        <f>abs(Generate!H$5-F2826)</f>
        <v>1844.865</v>
      </c>
    </row>
    <row r="2827">
      <c r="A2827" s="71" t="s">
        <v>73</v>
      </c>
      <c r="B2827" s="71">
        <v>1.0</v>
      </c>
      <c r="C2827" s="71">
        <v>0.5</v>
      </c>
      <c r="D2827" s="71">
        <v>1.5</v>
      </c>
      <c r="E2827" s="71">
        <v>3.0</v>
      </c>
      <c r="F2827" s="172">
        <f>vlookup(VLOOKUP(A2827,'Meal Plan Combinations'!A$5:E$17,2,false),indirect(I$1),2,false)*B2827+vlookup(VLOOKUP(A2827,'Meal Plan Combinations'!A$5:E$17,3,false),indirect(I$1),2,false)*C2827+vlookup(VLOOKUP(A2827,'Meal Plan Combinations'!A$5:E$17,4,false),indirect(I$1),2,false)*D2827+vlookup(VLOOKUP(A2827,'Meal Plan Combinations'!A$5:E$17,5,false),indirect(I$1),2,false)*E2827</f>
        <v>1317.115</v>
      </c>
      <c r="G2827" s="173">
        <f>abs(Generate!H$5-F2827)</f>
        <v>1752.885</v>
      </c>
    </row>
    <row r="2828">
      <c r="A2828" s="71" t="s">
        <v>73</v>
      </c>
      <c r="B2828" s="71">
        <v>1.0</v>
      </c>
      <c r="C2828" s="71">
        <v>0.5</v>
      </c>
      <c r="D2828" s="71">
        <v>2.0</v>
      </c>
      <c r="E2828" s="71">
        <v>0.5</v>
      </c>
      <c r="F2828" s="172">
        <f>vlookup(VLOOKUP(A2828,'Meal Plan Combinations'!A$5:E$17,2,false),indirect(I$1),2,false)*B2828+vlookup(VLOOKUP(A2828,'Meal Plan Combinations'!A$5:E$17,3,false),indirect(I$1),2,false)*C2828+vlookup(VLOOKUP(A2828,'Meal Plan Combinations'!A$5:E$17,4,false),indirect(I$1),2,false)*D2828+vlookup(VLOOKUP(A2828,'Meal Plan Combinations'!A$5:E$17,5,false),indirect(I$1),2,false)*E2828</f>
        <v>988.311</v>
      </c>
      <c r="G2828" s="173">
        <f>abs(Generate!H$5-F2828)</f>
        <v>2081.689</v>
      </c>
    </row>
    <row r="2829">
      <c r="A2829" s="71" t="s">
        <v>73</v>
      </c>
      <c r="B2829" s="71">
        <v>1.0</v>
      </c>
      <c r="C2829" s="71">
        <v>0.5</v>
      </c>
      <c r="D2829" s="71">
        <v>2.0</v>
      </c>
      <c r="E2829" s="71">
        <v>1.0</v>
      </c>
      <c r="F2829" s="172">
        <f>vlookup(VLOOKUP(A2829,'Meal Plan Combinations'!A$5:E$17,2,false),indirect(I$1),2,false)*B2829+vlookup(VLOOKUP(A2829,'Meal Plan Combinations'!A$5:E$17,3,false),indirect(I$1),2,false)*C2829+vlookup(VLOOKUP(A2829,'Meal Plan Combinations'!A$5:E$17,4,false),indirect(I$1),2,false)*D2829+vlookup(VLOOKUP(A2829,'Meal Plan Combinations'!A$5:E$17,5,false),indirect(I$1),2,false)*E2829</f>
        <v>1080.291</v>
      </c>
      <c r="G2829" s="173">
        <f>abs(Generate!H$5-F2829)</f>
        <v>1989.709</v>
      </c>
    </row>
    <row r="2830">
      <c r="A2830" s="71" t="s">
        <v>73</v>
      </c>
      <c r="B2830" s="71">
        <v>1.0</v>
      </c>
      <c r="C2830" s="71">
        <v>0.5</v>
      </c>
      <c r="D2830" s="71">
        <v>2.0</v>
      </c>
      <c r="E2830" s="71">
        <v>1.5</v>
      </c>
      <c r="F2830" s="172">
        <f>vlookup(VLOOKUP(A2830,'Meal Plan Combinations'!A$5:E$17,2,false),indirect(I$1),2,false)*B2830+vlookup(VLOOKUP(A2830,'Meal Plan Combinations'!A$5:E$17,3,false),indirect(I$1),2,false)*C2830+vlookup(VLOOKUP(A2830,'Meal Plan Combinations'!A$5:E$17,4,false),indirect(I$1),2,false)*D2830+vlookup(VLOOKUP(A2830,'Meal Plan Combinations'!A$5:E$17,5,false),indirect(I$1),2,false)*E2830</f>
        <v>1172.271</v>
      </c>
      <c r="G2830" s="173">
        <f>abs(Generate!H$5-F2830)</f>
        <v>1897.729</v>
      </c>
    </row>
    <row r="2831">
      <c r="A2831" s="71" t="s">
        <v>73</v>
      </c>
      <c r="B2831" s="71">
        <v>1.0</v>
      </c>
      <c r="C2831" s="71">
        <v>0.5</v>
      </c>
      <c r="D2831" s="71">
        <v>2.0</v>
      </c>
      <c r="E2831" s="71">
        <v>2.0</v>
      </c>
      <c r="F2831" s="172">
        <f>vlookup(VLOOKUP(A2831,'Meal Plan Combinations'!A$5:E$17,2,false),indirect(I$1),2,false)*B2831+vlookup(VLOOKUP(A2831,'Meal Plan Combinations'!A$5:E$17,3,false),indirect(I$1),2,false)*C2831+vlookup(VLOOKUP(A2831,'Meal Plan Combinations'!A$5:E$17,4,false),indirect(I$1),2,false)*D2831+vlookup(VLOOKUP(A2831,'Meal Plan Combinations'!A$5:E$17,5,false),indirect(I$1),2,false)*E2831</f>
        <v>1264.251</v>
      </c>
      <c r="G2831" s="173">
        <f>abs(Generate!H$5-F2831)</f>
        <v>1805.749</v>
      </c>
    </row>
    <row r="2832">
      <c r="A2832" s="71" t="s">
        <v>73</v>
      </c>
      <c r="B2832" s="71">
        <v>1.0</v>
      </c>
      <c r="C2832" s="71">
        <v>0.5</v>
      </c>
      <c r="D2832" s="71">
        <v>2.0</v>
      </c>
      <c r="E2832" s="71">
        <v>2.5</v>
      </c>
      <c r="F2832" s="172">
        <f>vlookup(VLOOKUP(A2832,'Meal Plan Combinations'!A$5:E$17,2,false),indirect(I$1),2,false)*B2832+vlookup(VLOOKUP(A2832,'Meal Plan Combinations'!A$5:E$17,3,false),indirect(I$1),2,false)*C2832+vlookup(VLOOKUP(A2832,'Meal Plan Combinations'!A$5:E$17,4,false),indirect(I$1),2,false)*D2832+vlookup(VLOOKUP(A2832,'Meal Plan Combinations'!A$5:E$17,5,false),indirect(I$1),2,false)*E2832</f>
        <v>1356.231</v>
      </c>
      <c r="G2832" s="173">
        <f>abs(Generate!H$5-F2832)</f>
        <v>1713.769</v>
      </c>
    </row>
    <row r="2833">
      <c r="A2833" s="71" t="s">
        <v>73</v>
      </c>
      <c r="B2833" s="71">
        <v>1.0</v>
      </c>
      <c r="C2833" s="71">
        <v>0.5</v>
      </c>
      <c r="D2833" s="71">
        <v>2.0</v>
      </c>
      <c r="E2833" s="71">
        <v>3.0</v>
      </c>
      <c r="F2833" s="172">
        <f>vlookup(VLOOKUP(A2833,'Meal Plan Combinations'!A$5:E$17,2,false),indirect(I$1),2,false)*B2833+vlookup(VLOOKUP(A2833,'Meal Plan Combinations'!A$5:E$17,3,false),indirect(I$1),2,false)*C2833+vlookup(VLOOKUP(A2833,'Meal Plan Combinations'!A$5:E$17,4,false),indirect(I$1),2,false)*D2833+vlookup(VLOOKUP(A2833,'Meal Plan Combinations'!A$5:E$17,5,false),indirect(I$1),2,false)*E2833</f>
        <v>1448.211</v>
      </c>
      <c r="G2833" s="173">
        <f>abs(Generate!H$5-F2833)</f>
        <v>1621.789</v>
      </c>
    </row>
    <row r="2834">
      <c r="A2834" s="71" t="s">
        <v>73</v>
      </c>
      <c r="B2834" s="71">
        <v>1.0</v>
      </c>
      <c r="C2834" s="71">
        <v>0.5</v>
      </c>
      <c r="D2834" s="71">
        <v>2.5</v>
      </c>
      <c r="E2834" s="71">
        <v>0.5</v>
      </c>
      <c r="F2834" s="172">
        <f>vlookup(VLOOKUP(A2834,'Meal Plan Combinations'!A$5:E$17,2,false),indirect(I$1),2,false)*B2834+vlookup(VLOOKUP(A2834,'Meal Plan Combinations'!A$5:E$17,3,false),indirect(I$1),2,false)*C2834+vlookup(VLOOKUP(A2834,'Meal Plan Combinations'!A$5:E$17,4,false),indirect(I$1),2,false)*D2834+vlookup(VLOOKUP(A2834,'Meal Plan Combinations'!A$5:E$17,5,false),indirect(I$1),2,false)*E2834</f>
        <v>1119.407</v>
      </c>
      <c r="G2834" s="173">
        <f>abs(Generate!H$5-F2834)</f>
        <v>1950.593</v>
      </c>
    </row>
    <row r="2835">
      <c r="A2835" s="71" t="s">
        <v>73</v>
      </c>
      <c r="B2835" s="71">
        <v>1.0</v>
      </c>
      <c r="C2835" s="71">
        <v>0.5</v>
      </c>
      <c r="D2835" s="71">
        <v>2.5</v>
      </c>
      <c r="E2835" s="71">
        <v>1.0</v>
      </c>
      <c r="F2835" s="172">
        <f>vlookup(VLOOKUP(A2835,'Meal Plan Combinations'!A$5:E$17,2,false),indirect(I$1),2,false)*B2835+vlookup(VLOOKUP(A2835,'Meal Plan Combinations'!A$5:E$17,3,false),indirect(I$1),2,false)*C2835+vlookup(VLOOKUP(A2835,'Meal Plan Combinations'!A$5:E$17,4,false),indirect(I$1),2,false)*D2835+vlookup(VLOOKUP(A2835,'Meal Plan Combinations'!A$5:E$17,5,false),indirect(I$1),2,false)*E2835</f>
        <v>1211.387</v>
      </c>
      <c r="G2835" s="173">
        <f>abs(Generate!H$5-F2835)</f>
        <v>1858.613</v>
      </c>
    </row>
    <row r="2836">
      <c r="A2836" s="71" t="s">
        <v>73</v>
      </c>
      <c r="B2836" s="71">
        <v>1.0</v>
      </c>
      <c r="C2836" s="71">
        <v>0.5</v>
      </c>
      <c r="D2836" s="71">
        <v>2.5</v>
      </c>
      <c r="E2836" s="71">
        <v>1.5</v>
      </c>
      <c r="F2836" s="172">
        <f>vlookup(VLOOKUP(A2836,'Meal Plan Combinations'!A$5:E$17,2,false),indirect(I$1),2,false)*B2836+vlookup(VLOOKUP(A2836,'Meal Plan Combinations'!A$5:E$17,3,false),indirect(I$1),2,false)*C2836+vlookup(VLOOKUP(A2836,'Meal Plan Combinations'!A$5:E$17,4,false),indirect(I$1),2,false)*D2836+vlookup(VLOOKUP(A2836,'Meal Plan Combinations'!A$5:E$17,5,false),indirect(I$1),2,false)*E2836</f>
        <v>1303.367</v>
      </c>
      <c r="G2836" s="173">
        <f>abs(Generate!H$5-F2836)</f>
        <v>1766.633</v>
      </c>
    </row>
    <row r="2837">
      <c r="A2837" s="71" t="s">
        <v>73</v>
      </c>
      <c r="B2837" s="71">
        <v>1.0</v>
      </c>
      <c r="C2837" s="71">
        <v>0.5</v>
      </c>
      <c r="D2837" s="71">
        <v>2.5</v>
      </c>
      <c r="E2837" s="71">
        <v>2.0</v>
      </c>
      <c r="F2837" s="172">
        <f>vlookup(VLOOKUP(A2837,'Meal Plan Combinations'!A$5:E$17,2,false),indirect(I$1),2,false)*B2837+vlookup(VLOOKUP(A2837,'Meal Plan Combinations'!A$5:E$17,3,false),indirect(I$1),2,false)*C2837+vlookup(VLOOKUP(A2837,'Meal Plan Combinations'!A$5:E$17,4,false),indirect(I$1),2,false)*D2837+vlookup(VLOOKUP(A2837,'Meal Plan Combinations'!A$5:E$17,5,false),indirect(I$1),2,false)*E2837</f>
        <v>1395.347</v>
      </c>
      <c r="G2837" s="173">
        <f>abs(Generate!H$5-F2837)</f>
        <v>1674.653</v>
      </c>
    </row>
    <row r="2838">
      <c r="A2838" s="71" t="s">
        <v>73</v>
      </c>
      <c r="B2838" s="71">
        <v>1.0</v>
      </c>
      <c r="C2838" s="71">
        <v>0.5</v>
      </c>
      <c r="D2838" s="71">
        <v>2.5</v>
      </c>
      <c r="E2838" s="71">
        <v>2.5</v>
      </c>
      <c r="F2838" s="172">
        <f>vlookup(VLOOKUP(A2838,'Meal Plan Combinations'!A$5:E$17,2,false),indirect(I$1),2,false)*B2838+vlookup(VLOOKUP(A2838,'Meal Plan Combinations'!A$5:E$17,3,false),indirect(I$1),2,false)*C2838+vlookup(VLOOKUP(A2838,'Meal Plan Combinations'!A$5:E$17,4,false),indirect(I$1),2,false)*D2838+vlookup(VLOOKUP(A2838,'Meal Plan Combinations'!A$5:E$17,5,false),indirect(I$1),2,false)*E2838</f>
        <v>1487.327</v>
      </c>
      <c r="G2838" s="173">
        <f>abs(Generate!H$5-F2838)</f>
        <v>1582.673</v>
      </c>
    </row>
    <row r="2839">
      <c r="A2839" s="71" t="s">
        <v>73</v>
      </c>
      <c r="B2839" s="71">
        <v>1.0</v>
      </c>
      <c r="C2839" s="71">
        <v>0.5</v>
      </c>
      <c r="D2839" s="71">
        <v>2.5</v>
      </c>
      <c r="E2839" s="71">
        <v>3.0</v>
      </c>
      <c r="F2839" s="172">
        <f>vlookup(VLOOKUP(A2839,'Meal Plan Combinations'!A$5:E$17,2,false),indirect(I$1),2,false)*B2839+vlookup(VLOOKUP(A2839,'Meal Plan Combinations'!A$5:E$17,3,false),indirect(I$1),2,false)*C2839+vlookup(VLOOKUP(A2839,'Meal Plan Combinations'!A$5:E$17,4,false),indirect(I$1),2,false)*D2839+vlookup(VLOOKUP(A2839,'Meal Plan Combinations'!A$5:E$17,5,false),indirect(I$1),2,false)*E2839</f>
        <v>1579.307</v>
      </c>
      <c r="G2839" s="173">
        <f>abs(Generate!H$5-F2839)</f>
        <v>1490.693</v>
      </c>
    </row>
    <row r="2840">
      <c r="A2840" s="71" t="s">
        <v>73</v>
      </c>
      <c r="B2840" s="71">
        <v>1.0</v>
      </c>
      <c r="C2840" s="71">
        <v>0.5</v>
      </c>
      <c r="D2840" s="71">
        <v>3.0</v>
      </c>
      <c r="E2840" s="71">
        <v>0.5</v>
      </c>
      <c r="F2840" s="172">
        <f>vlookup(VLOOKUP(A2840,'Meal Plan Combinations'!A$5:E$17,2,false),indirect(I$1),2,false)*B2840+vlookup(VLOOKUP(A2840,'Meal Plan Combinations'!A$5:E$17,3,false),indirect(I$1),2,false)*C2840+vlookup(VLOOKUP(A2840,'Meal Plan Combinations'!A$5:E$17,4,false),indirect(I$1),2,false)*D2840+vlookup(VLOOKUP(A2840,'Meal Plan Combinations'!A$5:E$17,5,false),indirect(I$1),2,false)*E2840</f>
        <v>1250.503</v>
      </c>
      <c r="G2840" s="173">
        <f>abs(Generate!H$5-F2840)</f>
        <v>1819.497</v>
      </c>
    </row>
    <row r="2841">
      <c r="A2841" s="71" t="s">
        <v>73</v>
      </c>
      <c r="B2841" s="71">
        <v>1.0</v>
      </c>
      <c r="C2841" s="71">
        <v>0.5</v>
      </c>
      <c r="D2841" s="71">
        <v>3.0</v>
      </c>
      <c r="E2841" s="71">
        <v>1.0</v>
      </c>
      <c r="F2841" s="172">
        <f>vlookup(VLOOKUP(A2841,'Meal Plan Combinations'!A$5:E$17,2,false),indirect(I$1),2,false)*B2841+vlookup(VLOOKUP(A2841,'Meal Plan Combinations'!A$5:E$17,3,false),indirect(I$1),2,false)*C2841+vlookup(VLOOKUP(A2841,'Meal Plan Combinations'!A$5:E$17,4,false),indirect(I$1),2,false)*D2841+vlookup(VLOOKUP(A2841,'Meal Plan Combinations'!A$5:E$17,5,false),indirect(I$1),2,false)*E2841</f>
        <v>1342.483</v>
      </c>
      <c r="G2841" s="173">
        <f>abs(Generate!H$5-F2841)</f>
        <v>1727.517</v>
      </c>
    </row>
    <row r="2842">
      <c r="A2842" s="71" t="s">
        <v>73</v>
      </c>
      <c r="B2842" s="71">
        <v>1.0</v>
      </c>
      <c r="C2842" s="71">
        <v>0.5</v>
      </c>
      <c r="D2842" s="71">
        <v>3.0</v>
      </c>
      <c r="E2842" s="71">
        <v>1.5</v>
      </c>
      <c r="F2842" s="172">
        <f>vlookup(VLOOKUP(A2842,'Meal Plan Combinations'!A$5:E$17,2,false),indirect(I$1),2,false)*B2842+vlookup(VLOOKUP(A2842,'Meal Plan Combinations'!A$5:E$17,3,false),indirect(I$1),2,false)*C2842+vlookup(VLOOKUP(A2842,'Meal Plan Combinations'!A$5:E$17,4,false),indirect(I$1),2,false)*D2842+vlookup(VLOOKUP(A2842,'Meal Plan Combinations'!A$5:E$17,5,false),indirect(I$1),2,false)*E2842</f>
        <v>1434.463</v>
      </c>
      <c r="G2842" s="173">
        <f>abs(Generate!H$5-F2842)</f>
        <v>1635.537</v>
      </c>
    </row>
    <row r="2843">
      <c r="A2843" s="71" t="s">
        <v>73</v>
      </c>
      <c r="B2843" s="71">
        <v>1.0</v>
      </c>
      <c r="C2843" s="71">
        <v>0.5</v>
      </c>
      <c r="D2843" s="71">
        <v>3.0</v>
      </c>
      <c r="E2843" s="71">
        <v>2.0</v>
      </c>
      <c r="F2843" s="172">
        <f>vlookup(VLOOKUP(A2843,'Meal Plan Combinations'!A$5:E$17,2,false),indirect(I$1),2,false)*B2843+vlookup(VLOOKUP(A2843,'Meal Plan Combinations'!A$5:E$17,3,false),indirect(I$1),2,false)*C2843+vlookup(VLOOKUP(A2843,'Meal Plan Combinations'!A$5:E$17,4,false),indirect(I$1),2,false)*D2843+vlookup(VLOOKUP(A2843,'Meal Plan Combinations'!A$5:E$17,5,false),indirect(I$1),2,false)*E2843</f>
        <v>1526.443</v>
      </c>
      <c r="G2843" s="173">
        <f>abs(Generate!H$5-F2843)</f>
        <v>1543.557</v>
      </c>
    </row>
    <row r="2844">
      <c r="A2844" s="71" t="s">
        <v>73</v>
      </c>
      <c r="B2844" s="71">
        <v>1.0</v>
      </c>
      <c r="C2844" s="71">
        <v>0.5</v>
      </c>
      <c r="D2844" s="71">
        <v>3.0</v>
      </c>
      <c r="E2844" s="71">
        <v>2.5</v>
      </c>
      <c r="F2844" s="172">
        <f>vlookup(VLOOKUP(A2844,'Meal Plan Combinations'!A$5:E$17,2,false),indirect(I$1),2,false)*B2844+vlookup(VLOOKUP(A2844,'Meal Plan Combinations'!A$5:E$17,3,false),indirect(I$1),2,false)*C2844+vlookup(VLOOKUP(A2844,'Meal Plan Combinations'!A$5:E$17,4,false),indirect(I$1),2,false)*D2844+vlookup(VLOOKUP(A2844,'Meal Plan Combinations'!A$5:E$17,5,false),indirect(I$1),2,false)*E2844</f>
        <v>1618.423</v>
      </c>
      <c r="G2844" s="173">
        <f>abs(Generate!H$5-F2844)</f>
        <v>1451.577</v>
      </c>
    </row>
    <row r="2845">
      <c r="A2845" s="71" t="s">
        <v>73</v>
      </c>
      <c r="B2845" s="71">
        <v>1.0</v>
      </c>
      <c r="C2845" s="71">
        <v>0.5</v>
      </c>
      <c r="D2845" s="71">
        <v>3.0</v>
      </c>
      <c r="E2845" s="71">
        <v>3.0</v>
      </c>
      <c r="F2845" s="172">
        <f>vlookup(VLOOKUP(A2845,'Meal Plan Combinations'!A$5:E$17,2,false),indirect(I$1),2,false)*B2845+vlookup(VLOOKUP(A2845,'Meal Plan Combinations'!A$5:E$17,3,false),indirect(I$1),2,false)*C2845+vlookup(VLOOKUP(A2845,'Meal Plan Combinations'!A$5:E$17,4,false),indirect(I$1),2,false)*D2845+vlookup(VLOOKUP(A2845,'Meal Plan Combinations'!A$5:E$17,5,false),indirect(I$1),2,false)*E2845</f>
        <v>1710.403</v>
      </c>
      <c r="G2845" s="173">
        <f>abs(Generate!H$5-F2845)</f>
        <v>1359.597</v>
      </c>
    </row>
    <row r="2846">
      <c r="A2846" s="71" t="s">
        <v>73</v>
      </c>
      <c r="B2846" s="71">
        <v>1.0</v>
      </c>
      <c r="C2846" s="71">
        <v>1.0</v>
      </c>
      <c r="D2846" s="71">
        <v>0.5</v>
      </c>
      <c r="E2846" s="71">
        <v>0.5</v>
      </c>
      <c r="F2846" s="172">
        <f>vlookup(VLOOKUP(A2846,'Meal Plan Combinations'!A$5:E$17,2,false),indirect(I$1),2,false)*B2846+vlookup(VLOOKUP(A2846,'Meal Plan Combinations'!A$5:E$17,3,false),indirect(I$1),2,false)*C2846+vlookup(VLOOKUP(A2846,'Meal Plan Combinations'!A$5:E$17,4,false),indirect(I$1),2,false)*D2846+vlookup(VLOOKUP(A2846,'Meal Plan Combinations'!A$5:E$17,5,false),indirect(I$1),2,false)*E2846</f>
        <v>686.083</v>
      </c>
      <c r="G2846" s="173">
        <f>abs(Generate!H$5-F2846)</f>
        <v>2383.917</v>
      </c>
    </row>
    <row r="2847">
      <c r="A2847" s="71" t="s">
        <v>73</v>
      </c>
      <c r="B2847" s="71">
        <v>1.0</v>
      </c>
      <c r="C2847" s="71">
        <v>1.0</v>
      </c>
      <c r="D2847" s="71">
        <v>0.5</v>
      </c>
      <c r="E2847" s="71">
        <v>1.0</v>
      </c>
      <c r="F2847" s="172">
        <f>vlookup(VLOOKUP(A2847,'Meal Plan Combinations'!A$5:E$17,2,false),indirect(I$1),2,false)*B2847+vlookup(VLOOKUP(A2847,'Meal Plan Combinations'!A$5:E$17,3,false),indirect(I$1),2,false)*C2847+vlookup(VLOOKUP(A2847,'Meal Plan Combinations'!A$5:E$17,4,false),indirect(I$1),2,false)*D2847+vlookup(VLOOKUP(A2847,'Meal Plan Combinations'!A$5:E$17,5,false),indirect(I$1),2,false)*E2847</f>
        <v>778.063</v>
      </c>
      <c r="G2847" s="173">
        <f>abs(Generate!H$5-F2847)</f>
        <v>2291.937</v>
      </c>
    </row>
    <row r="2848">
      <c r="A2848" s="71" t="s">
        <v>73</v>
      </c>
      <c r="B2848" s="71">
        <v>1.0</v>
      </c>
      <c r="C2848" s="71">
        <v>1.0</v>
      </c>
      <c r="D2848" s="71">
        <v>0.5</v>
      </c>
      <c r="E2848" s="71">
        <v>1.5</v>
      </c>
      <c r="F2848" s="172">
        <f>vlookup(VLOOKUP(A2848,'Meal Plan Combinations'!A$5:E$17,2,false),indirect(I$1),2,false)*B2848+vlookup(VLOOKUP(A2848,'Meal Plan Combinations'!A$5:E$17,3,false),indirect(I$1),2,false)*C2848+vlookup(VLOOKUP(A2848,'Meal Plan Combinations'!A$5:E$17,4,false),indirect(I$1),2,false)*D2848+vlookup(VLOOKUP(A2848,'Meal Plan Combinations'!A$5:E$17,5,false),indirect(I$1),2,false)*E2848</f>
        <v>870.043</v>
      </c>
      <c r="G2848" s="173">
        <f>abs(Generate!H$5-F2848)</f>
        <v>2199.957</v>
      </c>
    </row>
    <row r="2849">
      <c r="A2849" s="71" t="s">
        <v>73</v>
      </c>
      <c r="B2849" s="71">
        <v>1.0</v>
      </c>
      <c r="C2849" s="71">
        <v>1.0</v>
      </c>
      <c r="D2849" s="71">
        <v>0.5</v>
      </c>
      <c r="E2849" s="71">
        <v>2.0</v>
      </c>
      <c r="F2849" s="172">
        <f>vlookup(VLOOKUP(A2849,'Meal Plan Combinations'!A$5:E$17,2,false),indirect(I$1),2,false)*B2849+vlookup(VLOOKUP(A2849,'Meal Plan Combinations'!A$5:E$17,3,false),indirect(I$1),2,false)*C2849+vlookup(VLOOKUP(A2849,'Meal Plan Combinations'!A$5:E$17,4,false),indirect(I$1),2,false)*D2849+vlookup(VLOOKUP(A2849,'Meal Plan Combinations'!A$5:E$17,5,false),indirect(I$1),2,false)*E2849</f>
        <v>962.023</v>
      </c>
      <c r="G2849" s="173">
        <f>abs(Generate!H$5-F2849)</f>
        <v>2107.977</v>
      </c>
    </row>
    <row r="2850">
      <c r="A2850" s="71" t="s">
        <v>73</v>
      </c>
      <c r="B2850" s="71">
        <v>1.0</v>
      </c>
      <c r="C2850" s="71">
        <v>1.0</v>
      </c>
      <c r="D2850" s="71">
        <v>0.5</v>
      </c>
      <c r="E2850" s="71">
        <v>2.5</v>
      </c>
      <c r="F2850" s="172">
        <f>vlookup(VLOOKUP(A2850,'Meal Plan Combinations'!A$5:E$17,2,false),indirect(I$1),2,false)*B2850+vlookup(VLOOKUP(A2850,'Meal Plan Combinations'!A$5:E$17,3,false),indirect(I$1),2,false)*C2850+vlookup(VLOOKUP(A2850,'Meal Plan Combinations'!A$5:E$17,4,false),indirect(I$1),2,false)*D2850+vlookup(VLOOKUP(A2850,'Meal Plan Combinations'!A$5:E$17,5,false),indirect(I$1),2,false)*E2850</f>
        <v>1054.003</v>
      </c>
      <c r="G2850" s="173">
        <f>abs(Generate!H$5-F2850)</f>
        <v>2015.997</v>
      </c>
    </row>
    <row r="2851">
      <c r="A2851" s="71" t="s">
        <v>73</v>
      </c>
      <c r="B2851" s="71">
        <v>1.0</v>
      </c>
      <c r="C2851" s="71">
        <v>1.0</v>
      </c>
      <c r="D2851" s="71">
        <v>0.5</v>
      </c>
      <c r="E2851" s="71">
        <v>3.0</v>
      </c>
      <c r="F2851" s="172">
        <f>vlookup(VLOOKUP(A2851,'Meal Plan Combinations'!A$5:E$17,2,false),indirect(I$1),2,false)*B2851+vlookup(VLOOKUP(A2851,'Meal Plan Combinations'!A$5:E$17,3,false),indirect(I$1),2,false)*C2851+vlookup(VLOOKUP(A2851,'Meal Plan Combinations'!A$5:E$17,4,false),indirect(I$1),2,false)*D2851+vlookup(VLOOKUP(A2851,'Meal Plan Combinations'!A$5:E$17,5,false),indirect(I$1),2,false)*E2851</f>
        <v>1145.983</v>
      </c>
      <c r="G2851" s="173">
        <f>abs(Generate!H$5-F2851)</f>
        <v>1924.017</v>
      </c>
    </row>
    <row r="2852">
      <c r="A2852" s="71" t="s">
        <v>73</v>
      </c>
      <c r="B2852" s="71">
        <v>1.0</v>
      </c>
      <c r="C2852" s="71">
        <v>1.0</v>
      </c>
      <c r="D2852" s="71">
        <v>1.0</v>
      </c>
      <c r="E2852" s="71">
        <v>0.5</v>
      </c>
      <c r="F2852" s="172">
        <f>vlookup(VLOOKUP(A2852,'Meal Plan Combinations'!A$5:E$17,2,false),indirect(I$1),2,false)*B2852+vlookup(VLOOKUP(A2852,'Meal Plan Combinations'!A$5:E$17,3,false),indirect(I$1),2,false)*C2852+vlookup(VLOOKUP(A2852,'Meal Plan Combinations'!A$5:E$17,4,false),indirect(I$1),2,false)*D2852+vlookup(VLOOKUP(A2852,'Meal Plan Combinations'!A$5:E$17,5,false),indirect(I$1),2,false)*E2852</f>
        <v>817.179</v>
      </c>
      <c r="G2852" s="173">
        <f>abs(Generate!H$5-F2852)</f>
        <v>2252.821</v>
      </c>
    </row>
    <row r="2853">
      <c r="A2853" s="71" t="s">
        <v>73</v>
      </c>
      <c r="B2853" s="71">
        <v>1.0</v>
      </c>
      <c r="C2853" s="71">
        <v>1.0</v>
      </c>
      <c r="D2853" s="71">
        <v>1.0</v>
      </c>
      <c r="E2853" s="71">
        <v>1.0</v>
      </c>
      <c r="F2853" s="172">
        <f>vlookup(VLOOKUP(A2853,'Meal Plan Combinations'!A$5:E$17,2,false),indirect(I$1),2,false)*B2853+vlookup(VLOOKUP(A2853,'Meal Plan Combinations'!A$5:E$17,3,false),indirect(I$1),2,false)*C2853+vlookup(VLOOKUP(A2853,'Meal Plan Combinations'!A$5:E$17,4,false),indirect(I$1),2,false)*D2853+vlookup(VLOOKUP(A2853,'Meal Plan Combinations'!A$5:E$17,5,false),indirect(I$1),2,false)*E2853</f>
        <v>909.159</v>
      </c>
      <c r="G2853" s="173">
        <f>abs(Generate!H$5-F2853)</f>
        <v>2160.841</v>
      </c>
    </row>
    <row r="2854">
      <c r="A2854" s="71" t="s">
        <v>73</v>
      </c>
      <c r="B2854" s="71">
        <v>1.0</v>
      </c>
      <c r="C2854" s="71">
        <v>1.0</v>
      </c>
      <c r="D2854" s="71">
        <v>1.0</v>
      </c>
      <c r="E2854" s="71">
        <v>1.5</v>
      </c>
      <c r="F2854" s="172">
        <f>vlookup(VLOOKUP(A2854,'Meal Plan Combinations'!A$5:E$17,2,false),indirect(I$1),2,false)*B2854+vlookup(VLOOKUP(A2854,'Meal Plan Combinations'!A$5:E$17,3,false),indirect(I$1),2,false)*C2854+vlookup(VLOOKUP(A2854,'Meal Plan Combinations'!A$5:E$17,4,false),indirect(I$1),2,false)*D2854+vlookup(VLOOKUP(A2854,'Meal Plan Combinations'!A$5:E$17,5,false),indirect(I$1),2,false)*E2854</f>
        <v>1001.139</v>
      </c>
      <c r="G2854" s="173">
        <f>abs(Generate!H$5-F2854)</f>
        <v>2068.861</v>
      </c>
    </row>
    <row r="2855">
      <c r="A2855" s="71" t="s">
        <v>73</v>
      </c>
      <c r="B2855" s="71">
        <v>1.0</v>
      </c>
      <c r="C2855" s="71">
        <v>1.0</v>
      </c>
      <c r="D2855" s="71">
        <v>1.0</v>
      </c>
      <c r="E2855" s="71">
        <v>2.0</v>
      </c>
      <c r="F2855" s="172">
        <f>vlookup(VLOOKUP(A2855,'Meal Plan Combinations'!A$5:E$17,2,false),indirect(I$1),2,false)*B2855+vlookup(VLOOKUP(A2855,'Meal Plan Combinations'!A$5:E$17,3,false),indirect(I$1),2,false)*C2855+vlookup(VLOOKUP(A2855,'Meal Plan Combinations'!A$5:E$17,4,false),indirect(I$1),2,false)*D2855+vlookup(VLOOKUP(A2855,'Meal Plan Combinations'!A$5:E$17,5,false),indirect(I$1),2,false)*E2855</f>
        <v>1093.119</v>
      </c>
      <c r="G2855" s="173">
        <f>abs(Generate!H$5-F2855)</f>
        <v>1976.881</v>
      </c>
    </row>
    <row r="2856">
      <c r="A2856" s="71" t="s">
        <v>73</v>
      </c>
      <c r="B2856" s="71">
        <v>1.0</v>
      </c>
      <c r="C2856" s="71">
        <v>1.0</v>
      </c>
      <c r="D2856" s="71">
        <v>1.0</v>
      </c>
      <c r="E2856" s="71">
        <v>2.5</v>
      </c>
      <c r="F2856" s="172">
        <f>vlookup(VLOOKUP(A2856,'Meal Plan Combinations'!A$5:E$17,2,false),indirect(I$1),2,false)*B2856+vlookup(VLOOKUP(A2856,'Meal Plan Combinations'!A$5:E$17,3,false),indirect(I$1),2,false)*C2856+vlookup(VLOOKUP(A2856,'Meal Plan Combinations'!A$5:E$17,4,false),indirect(I$1),2,false)*D2856+vlookup(VLOOKUP(A2856,'Meal Plan Combinations'!A$5:E$17,5,false),indirect(I$1),2,false)*E2856</f>
        <v>1185.099</v>
      </c>
      <c r="G2856" s="173">
        <f>abs(Generate!H$5-F2856)</f>
        <v>1884.901</v>
      </c>
    </row>
    <row r="2857">
      <c r="A2857" s="71" t="s">
        <v>73</v>
      </c>
      <c r="B2857" s="71">
        <v>1.0</v>
      </c>
      <c r="C2857" s="71">
        <v>1.0</v>
      </c>
      <c r="D2857" s="71">
        <v>1.0</v>
      </c>
      <c r="E2857" s="71">
        <v>3.0</v>
      </c>
      <c r="F2857" s="172">
        <f>vlookup(VLOOKUP(A2857,'Meal Plan Combinations'!A$5:E$17,2,false),indirect(I$1),2,false)*B2857+vlookup(VLOOKUP(A2857,'Meal Plan Combinations'!A$5:E$17,3,false),indirect(I$1),2,false)*C2857+vlookup(VLOOKUP(A2857,'Meal Plan Combinations'!A$5:E$17,4,false),indirect(I$1),2,false)*D2857+vlookup(VLOOKUP(A2857,'Meal Plan Combinations'!A$5:E$17,5,false),indirect(I$1),2,false)*E2857</f>
        <v>1277.079</v>
      </c>
      <c r="G2857" s="173">
        <f>abs(Generate!H$5-F2857)</f>
        <v>1792.921</v>
      </c>
    </row>
    <row r="2858">
      <c r="A2858" s="71" t="s">
        <v>73</v>
      </c>
      <c r="B2858" s="71">
        <v>1.0</v>
      </c>
      <c r="C2858" s="71">
        <v>1.0</v>
      </c>
      <c r="D2858" s="71">
        <v>1.5</v>
      </c>
      <c r="E2858" s="71">
        <v>0.5</v>
      </c>
      <c r="F2858" s="172">
        <f>vlookup(VLOOKUP(A2858,'Meal Plan Combinations'!A$5:E$17,2,false),indirect(I$1),2,false)*B2858+vlookup(VLOOKUP(A2858,'Meal Plan Combinations'!A$5:E$17,3,false),indirect(I$1),2,false)*C2858+vlookup(VLOOKUP(A2858,'Meal Plan Combinations'!A$5:E$17,4,false),indirect(I$1),2,false)*D2858+vlookup(VLOOKUP(A2858,'Meal Plan Combinations'!A$5:E$17,5,false),indirect(I$1),2,false)*E2858</f>
        <v>948.275</v>
      </c>
      <c r="G2858" s="173">
        <f>abs(Generate!H$5-F2858)</f>
        <v>2121.725</v>
      </c>
    </row>
    <row r="2859">
      <c r="A2859" s="71" t="s">
        <v>73</v>
      </c>
      <c r="B2859" s="71">
        <v>1.0</v>
      </c>
      <c r="C2859" s="71">
        <v>1.0</v>
      </c>
      <c r="D2859" s="71">
        <v>1.5</v>
      </c>
      <c r="E2859" s="71">
        <v>1.0</v>
      </c>
      <c r="F2859" s="172">
        <f>vlookup(VLOOKUP(A2859,'Meal Plan Combinations'!A$5:E$17,2,false),indirect(I$1),2,false)*B2859+vlookup(VLOOKUP(A2859,'Meal Plan Combinations'!A$5:E$17,3,false),indirect(I$1),2,false)*C2859+vlookup(VLOOKUP(A2859,'Meal Plan Combinations'!A$5:E$17,4,false),indirect(I$1),2,false)*D2859+vlookup(VLOOKUP(A2859,'Meal Plan Combinations'!A$5:E$17,5,false),indirect(I$1),2,false)*E2859</f>
        <v>1040.255</v>
      </c>
      <c r="G2859" s="173">
        <f>abs(Generate!H$5-F2859)</f>
        <v>2029.745</v>
      </c>
    </row>
    <row r="2860">
      <c r="A2860" s="71" t="s">
        <v>73</v>
      </c>
      <c r="B2860" s="71">
        <v>1.0</v>
      </c>
      <c r="C2860" s="71">
        <v>1.0</v>
      </c>
      <c r="D2860" s="71">
        <v>1.5</v>
      </c>
      <c r="E2860" s="71">
        <v>1.5</v>
      </c>
      <c r="F2860" s="172">
        <f>vlookup(VLOOKUP(A2860,'Meal Plan Combinations'!A$5:E$17,2,false),indirect(I$1),2,false)*B2860+vlookup(VLOOKUP(A2860,'Meal Plan Combinations'!A$5:E$17,3,false),indirect(I$1),2,false)*C2860+vlookup(VLOOKUP(A2860,'Meal Plan Combinations'!A$5:E$17,4,false),indirect(I$1),2,false)*D2860+vlookup(VLOOKUP(A2860,'Meal Plan Combinations'!A$5:E$17,5,false),indirect(I$1),2,false)*E2860</f>
        <v>1132.235</v>
      </c>
      <c r="G2860" s="173">
        <f>abs(Generate!H$5-F2860)</f>
        <v>1937.765</v>
      </c>
    </row>
    <row r="2861">
      <c r="A2861" s="71" t="s">
        <v>73</v>
      </c>
      <c r="B2861" s="71">
        <v>1.0</v>
      </c>
      <c r="C2861" s="71">
        <v>1.0</v>
      </c>
      <c r="D2861" s="71">
        <v>1.5</v>
      </c>
      <c r="E2861" s="71">
        <v>2.0</v>
      </c>
      <c r="F2861" s="172">
        <f>vlookup(VLOOKUP(A2861,'Meal Plan Combinations'!A$5:E$17,2,false),indirect(I$1),2,false)*B2861+vlookup(VLOOKUP(A2861,'Meal Plan Combinations'!A$5:E$17,3,false),indirect(I$1),2,false)*C2861+vlookup(VLOOKUP(A2861,'Meal Plan Combinations'!A$5:E$17,4,false),indirect(I$1),2,false)*D2861+vlookup(VLOOKUP(A2861,'Meal Plan Combinations'!A$5:E$17,5,false),indirect(I$1),2,false)*E2861</f>
        <v>1224.215</v>
      </c>
      <c r="G2861" s="173">
        <f>abs(Generate!H$5-F2861)</f>
        <v>1845.785</v>
      </c>
    </row>
    <row r="2862">
      <c r="A2862" s="71" t="s">
        <v>73</v>
      </c>
      <c r="B2862" s="71">
        <v>1.0</v>
      </c>
      <c r="C2862" s="71">
        <v>1.0</v>
      </c>
      <c r="D2862" s="71">
        <v>1.5</v>
      </c>
      <c r="E2862" s="71">
        <v>2.5</v>
      </c>
      <c r="F2862" s="172">
        <f>vlookup(VLOOKUP(A2862,'Meal Plan Combinations'!A$5:E$17,2,false),indirect(I$1),2,false)*B2862+vlookup(VLOOKUP(A2862,'Meal Plan Combinations'!A$5:E$17,3,false),indirect(I$1),2,false)*C2862+vlookup(VLOOKUP(A2862,'Meal Plan Combinations'!A$5:E$17,4,false),indirect(I$1),2,false)*D2862+vlookup(VLOOKUP(A2862,'Meal Plan Combinations'!A$5:E$17,5,false),indirect(I$1),2,false)*E2862</f>
        <v>1316.195</v>
      </c>
      <c r="G2862" s="173">
        <f>abs(Generate!H$5-F2862)</f>
        <v>1753.805</v>
      </c>
    </row>
    <row r="2863">
      <c r="A2863" s="71" t="s">
        <v>73</v>
      </c>
      <c r="B2863" s="71">
        <v>1.0</v>
      </c>
      <c r="C2863" s="71">
        <v>1.0</v>
      </c>
      <c r="D2863" s="71">
        <v>1.5</v>
      </c>
      <c r="E2863" s="71">
        <v>3.0</v>
      </c>
      <c r="F2863" s="172">
        <f>vlookup(VLOOKUP(A2863,'Meal Plan Combinations'!A$5:E$17,2,false),indirect(I$1),2,false)*B2863+vlookup(VLOOKUP(A2863,'Meal Plan Combinations'!A$5:E$17,3,false),indirect(I$1),2,false)*C2863+vlookup(VLOOKUP(A2863,'Meal Plan Combinations'!A$5:E$17,4,false),indirect(I$1),2,false)*D2863+vlookup(VLOOKUP(A2863,'Meal Plan Combinations'!A$5:E$17,5,false),indirect(I$1),2,false)*E2863</f>
        <v>1408.175</v>
      </c>
      <c r="G2863" s="173">
        <f>abs(Generate!H$5-F2863)</f>
        <v>1661.825</v>
      </c>
    </row>
    <row r="2864">
      <c r="A2864" s="71" t="s">
        <v>73</v>
      </c>
      <c r="B2864" s="71">
        <v>1.0</v>
      </c>
      <c r="C2864" s="71">
        <v>1.0</v>
      </c>
      <c r="D2864" s="71">
        <v>2.0</v>
      </c>
      <c r="E2864" s="71">
        <v>0.5</v>
      </c>
      <c r="F2864" s="172">
        <f>vlookup(VLOOKUP(A2864,'Meal Plan Combinations'!A$5:E$17,2,false),indirect(I$1),2,false)*B2864+vlookup(VLOOKUP(A2864,'Meal Plan Combinations'!A$5:E$17,3,false),indirect(I$1),2,false)*C2864+vlookup(VLOOKUP(A2864,'Meal Plan Combinations'!A$5:E$17,4,false),indirect(I$1),2,false)*D2864+vlookup(VLOOKUP(A2864,'Meal Plan Combinations'!A$5:E$17,5,false),indirect(I$1),2,false)*E2864</f>
        <v>1079.371</v>
      </c>
      <c r="G2864" s="173">
        <f>abs(Generate!H$5-F2864)</f>
        <v>1990.629</v>
      </c>
    </row>
    <row r="2865">
      <c r="A2865" s="71" t="s">
        <v>73</v>
      </c>
      <c r="B2865" s="71">
        <v>1.0</v>
      </c>
      <c r="C2865" s="71">
        <v>1.0</v>
      </c>
      <c r="D2865" s="71">
        <v>2.0</v>
      </c>
      <c r="E2865" s="71">
        <v>1.0</v>
      </c>
      <c r="F2865" s="172">
        <f>vlookup(VLOOKUP(A2865,'Meal Plan Combinations'!A$5:E$17,2,false),indirect(I$1),2,false)*B2865+vlookup(VLOOKUP(A2865,'Meal Plan Combinations'!A$5:E$17,3,false),indirect(I$1),2,false)*C2865+vlookup(VLOOKUP(A2865,'Meal Plan Combinations'!A$5:E$17,4,false),indirect(I$1),2,false)*D2865+vlookup(VLOOKUP(A2865,'Meal Plan Combinations'!A$5:E$17,5,false),indirect(I$1),2,false)*E2865</f>
        <v>1171.351</v>
      </c>
      <c r="G2865" s="173">
        <f>abs(Generate!H$5-F2865)</f>
        <v>1898.649</v>
      </c>
    </row>
    <row r="2866">
      <c r="A2866" s="71" t="s">
        <v>73</v>
      </c>
      <c r="B2866" s="71">
        <v>1.0</v>
      </c>
      <c r="C2866" s="71">
        <v>1.0</v>
      </c>
      <c r="D2866" s="71">
        <v>2.0</v>
      </c>
      <c r="E2866" s="71">
        <v>1.5</v>
      </c>
      <c r="F2866" s="172">
        <f>vlookup(VLOOKUP(A2866,'Meal Plan Combinations'!A$5:E$17,2,false),indirect(I$1),2,false)*B2866+vlookup(VLOOKUP(A2866,'Meal Plan Combinations'!A$5:E$17,3,false),indirect(I$1),2,false)*C2866+vlookup(VLOOKUP(A2866,'Meal Plan Combinations'!A$5:E$17,4,false),indirect(I$1),2,false)*D2866+vlookup(VLOOKUP(A2866,'Meal Plan Combinations'!A$5:E$17,5,false),indirect(I$1),2,false)*E2866</f>
        <v>1263.331</v>
      </c>
      <c r="G2866" s="173">
        <f>abs(Generate!H$5-F2866)</f>
        <v>1806.669</v>
      </c>
    </row>
    <row r="2867">
      <c r="A2867" s="71" t="s">
        <v>73</v>
      </c>
      <c r="B2867" s="71">
        <v>1.0</v>
      </c>
      <c r="C2867" s="71">
        <v>1.0</v>
      </c>
      <c r="D2867" s="71">
        <v>2.0</v>
      </c>
      <c r="E2867" s="71">
        <v>2.0</v>
      </c>
      <c r="F2867" s="172">
        <f>vlookup(VLOOKUP(A2867,'Meal Plan Combinations'!A$5:E$17,2,false),indirect(I$1),2,false)*B2867+vlookup(VLOOKUP(A2867,'Meal Plan Combinations'!A$5:E$17,3,false),indirect(I$1),2,false)*C2867+vlookup(VLOOKUP(A2867,'Meal Plan Combinations'!A$5:E$17,4,false),indirect(I$1),2,false)*D2867+vlookup(VLOOKUP(A2867,'Meal Plan Combinations'!A$5:E$17,5,false),indirect(I$1),2,false)*E2867</f>
        <v>1355.311</v>
      </c>
      <c r="G2867" s="173">
        <f>abs(Generate!H$5-F2867)</f>
        <v>1714.689</v>
      </c>
    </row>
    <row r="2868">
      <c r="A2868" s="71" t="s">
        <v>73</v>
      </c>
      <c r="B2868" s="71">
        <v>1.0</v>
      </c>
      <c r="C2868" s="71">
        <v>1.0</v>
      </c>
      <c r="D2868" s="71">
        <v>2.0</v>
      </c>
      <c r="E2868" s="71">
        <v>2.5</v>
      </c>
      <c r="F2868" s="172">
        <f>vlookup(VLOOKUP(A2868,'Meal Plan Combinations'!A$5:E$17,2,false),indirect(I$1),2,false)*B2868+vlookup(VLOOKUP(A2868,'Meal Plan Combinations'!A$5:E$17,3,false),indirect(I$1),2,false)*C2868+vlookup(VLOOKUP(A2868,'Meal Plan Combinations'!A$5:E$17,4,false),indirect(I$1),2,false)*D2868+vlookup(VLOOKUP(A2868,'Meal Plan Combinations'!A$5:E$17,5,false),indirect(I$1),2,false)*E2868</f>
        <v>1447.291</v>
      </c>
      <c r="G2868" s="173">
        <f>abs(Generate!H$5-F2868)</f>
        <v>1622.709</v>
      </c>
    </row>
    <row r="2869">
      <c r="A2869" s="71" t="s">
        <v>73</v>
      </c>
      <c r="B2869" s="71">
        <v>1.0</v>
      </c>
      <c r="C2869" s="71">
        <v>1.0</v>
      </c>
      <c r="D2869" s="71">
        <v>2.0</v>
      </c>
      <c r="E2869" s="71">
        <v>3.0</v>
      </c>
      <c r="F2869" s="172">
        <f>vlookup(VLOOKUP(A2869,'Meal Plan Combinations'!A$5:E$17,2,false),indirect(I$1),2,false)*B2869+vlookup(VLOOKUP(A2869,'Meal Plan Combinations'!A$5:E$17,3,false),indirect(I$1),2,false)*C2869+vlookup(VLOOKUP(A2869,'Meal Plan Combinations'!A$5:E$17,4,false),indirect(I$1),2,false)*D2869+vlookup(VLOOKUP(A2869,'Meal Plan Combinations'!A$5:E$17,5,false),indirect(I$1),2,false)*E2869</f>
        <v>1539.271</v>
      </c>
      <c r="G2869" s="173">
        <f>abs(Generate!H$5-F2869)</f>
        <v>1530.729</v>
      </c>
    </row>
    <row r="2870">
      <c r="A2870" s="71" t="s">
        <v>73</v>
      </c>
      <c r="B2870" s="71">
        <v>1.0</v>
      </c>
      <c r="C2870" s="71">
        <v>1.0</v>
      </c>
      <c r="D2870" s="71">
        <v>2.5</v>
      </c>
      <c r="E2870" s="71">
        <v>0.5</v>
      </c>
      <c r="F2870" s="172">
        <f>vlookup(VLOOKUP(A2870,'Meal Plan Combinations'!A$5:E$17,2,false),indirect(I$1),2,false)*B2870+vlookup(VLOOKUP(A2870,'Meal Plan Combinations'!A$5:E$17,3,false),indirect(I$1),2,false)*C2870+vlookup(VLOOKUP(A2870,'Meal Plan Combinations'!A$5:E$17,4,false),indirect(I$1),2,false)*D2870+vlookup(VLOOKUP(A2870,'Meal Plan Combinations'!A$5:E$17,5,false),indirect(I$1),2,false)*E2870</f>
        <v>1210.467</v>
      </c>
      <c r="G2870" s="173">
        <f>abs(Generate!H$5-F2870)</f>
        <v>1859.533</v>
      </c>
    </row>
    <row r="2871">
      <c r="A2871" s="71" t="s">
        <v>73</v>
      </c>
      <c r="B2871" s="71">
        <v>1.0</v>
      </c>
      <c r="C2871" s="71">
        <v>1.0</v>
      </c>
      <c r="D2871" s="71">
        <v>2.5</v>
      </c>
      <c r="E2871" s="71">
        <v>1.0</v>
      </c>
      <c r="F2871" s="172">
        <f>vlookup(VLOOKUP(A2871,'Meal Plan Combinations'!A$5:E$17,2,false),indirect(I$1),2,false)*B2871+vlookup(VLOOKUP(A2871,'Meal Plan Combinations'!A$5:E$17,3,false),indirect(I$1),2,false)*C2871+vlookup(VLOOKUP(A2871,'Meal Plan Combinations'!A$5:E$17,4,false),indirect(I$1),2,false)*D2871+vlookup(VLOOKUP(A2871,'Meal Plan Combinations'!A$5:E$17,5,false),indirect(I$1),2,false)*E2871</f>
        <v>1302.447</v>
      </c>
      <c r="G2871" s="173">
        <f>abs(Generate!H$5-F2871)</f>
        <v>1767.553</v>
      </c>
    </row>
    <row r="2872">
      <c r="A2872" s="71" t="s">
        <v>73</v>
      </c>
      <c r="B2872" s="71">
        <v>1.0</v>
      </c>
      <c r="C2872" s="71">
        <v>1.0</v>
      </c>
      <c r="D2872" s="71">
        <v>2.5</v>
      </c>
      <c r="E2872" s="71">
        <v>1.5</v>
      </c>
      <c r="F2872" s="172">
        <f>vlookup(VLOOKUP(A2872,'Meal Plan Combinations'!A$5:E$17,2,false),indirect(I$1),2,false)*B2872+vlookup(VLOOKUP(A2872,'Meal Plan Combinations'!A$5:E$17,3,false),indirect(I$1),2,false)*C2872+vlookup(VLOOKUP(A2872,'Meal Plan Combinations'!A$5:E$17,4,false),indirect(I$1),2,false)*D2872+vlookup(VLOOKUP(A2872,'Meal Plan Combinations'!A$5:E$17,5,false),indirect(I$1),2,false)*E2872</f>
        <v>1394.427</v>
      </c>
      <c r="G2872" s="173">
        <f>abs(Generate!H$5-F2872)</f>
        <v>1675.573</v>
      </c>
    </row>
    <row r="2873">
      <c r="A2873" s="71" t="s">
        <v>73</v>
      </c>
      <c r="B2873" s="71">
        <v>1.0</v>
      </c>
      <c r="C2873" s="71">
        <v>1.0</v>
      </c>
      <c r="D2873" s="71">
        <v>2.5</v>
      </c>
      <c r="E2873" s="71">
        <v>2.0</v>
      </c>
      <c r="F2873" s="172">
        <f>vlookup(VLOOKUP(A2873,'Meal Plan Combinations'!A$5:E$17,2,false),indirect(I$1),2,false)*B2873+vlookup(VLOOKUP(A2873,'Meal Plan Combinations'!A$5:E$17,3,false),indirect(I$1),2,false)*C2873+vlookup(VLOOKUP(A2873,'Meal Plan Combinations'!A$5:E$17,4,false),indirect(I$1),2,false)*D2873+vlookup(VLOOKUP(A2873,'Meal Plan Combinations'!A$5:E$17,5,false),indirect(I$1),2,false)*E2873</f>
        <v>1486.407</v>
      </c>
      <c r="G2873" s="173">
        <f>abs(Generate!H$5-F2873)</f>
        <v>1583.593</v>
      </c>
    </row>
    <row r="2874">
      <c r="A2874" s="71" t="s">
        <v>73</v>
      </c>
      <c r="B2874" s="71">
        <v>1.0</v>
      </c>
      <c r="C2874" s="71">
        <v>1.0</v>
      </c>
      <c r="D2874" s="71">
        <v>2.5</v>
      </c>
      <c r="E2874" s="71">
        <v>2.5</v>
      </c>
      <c r="F2874" s="172">
        <f>vlookup(VLOOKUP(A2874,'Meal Plan Combinations'!A$5:E$17,2,false),indirect(I$1),2,false)*B2874+vlookup(VLOOKUP(A2874,'Meal Plan Combinations'!A$5:E$17,3,false),indirect(I$1),2,false)*C2874+vlookup(VLOOKUP(A2874,'Meal Plan Combinations'!A$5:E$17,4,false),indirect(I$1),2,false)*D2874+vlookup(VLOOKUP(A2874,'Meal Plan Combinations'!A$5:E$17,5,false),indirect(I$1),2,false)*E2874</f>
        <v>1578.387</v>
      </c>
      <c r="G2874" s="173">
        <f>abs(Generate!H$5-F2874)</f>
        <v>1491.613</v>
      </c>
    </row>
    <row r="2875">
      <c r="A2875" s="71" t="s">
        <v>73</v>
      </c>
      <c r="B2875" s="71">
        <v>1.0</v>
      </c>
      <c r="C2875" s="71">
        <v>1.0</v>
      </c>
      <c r="D2875" s="71">
        <v>2.5</v>
      </c>
      <c r="E2875" s="71">
        <v>3.0</v>
      </c>
      <c r="F2875" s="172">
        <f>vlookup(VLOOKUP(A2875,'Meal Plan Combinations'!A$5:E$17,2,false),indirect(I$1),2,false)*B2875+vlookup(VLOOKUP(A2875,'Meal Plan Combinations'!A$5:E$17,3,false),indirect(I$1),2,false)*C2875+vlookup(VLOOKUP(A2875,'Meal Plan Combinations'!A$5:E$17,4,false),indirect(I$1),2,false)*D2875+vlookup(VLOOKUP(A2875,'Meal Plan Combinations'!A$5:E$17,5,false),indirect(I$1),2,false)*E2875</f>
        <v>1670.367</v>
      </c>
      <c r="G2875" s="173">
        <f>abs(Generate!H$5-F2875)</f>
        <v>1399.633</v>
      </c>
    </row>
    <row r="2876">
      <c r="A2876" s="71" t="s">
        <v>73</v>
      </c>
      <c r="B2876" s="71">
        <v>1.0</v>
      </c>
      <c r="C2876" s="71">
        <v>1.0</v>
      </c>
      <c r="D2876" s="71">
        <v>3.0</v>
      </c>
      <c r="E2876" s="71">
        <v>0.5</v>
      </c>
      <c r="F2876" s="172">
        <f>vlookup(VLOOKUP(A2876,'Meal Plan Combinations'!A$5:E$17,2,false),indirect(I$1),2,false)*B2876+vlookup(VLOOKUP(A2876,'Meal Plan Combinations'!A$5:E$17,3,false),indirect(I$1),2,false)*C2876+vlookup(VLOOKUP(A2876,'Meal Plan Combinations'!A$5:E$17,4,false),indirect(I$1),2,false)*D2876+vlookup(VLOOKUP(A2876,'Meal Plan Combinations'!A$5:E$17,5,false),indirect(I$1),2,false)*E2876</f>
        <v>1341.563</v>
      </c>
      <c r="G2876" s="173">
        <f>abs(Generate!H$5-F2876)</f>
        <v>1728.437</v>
      </c>
    </row>
    <row r="2877">
      <c r="A2877" s="71" t="s">
        <v>73</v>
      </c>
      <c r="B2877" s="71">
        <v>1.0</v>
      </c>
      <c r="C2877" s="71">
        <v>1.0</v>
      </c>
      <c r="D2877" s="71">
        <v>3.0</v>
      </c>
      <c r="E2877" s="71">
        <v>1.0</v>
      </c>
      <c r="F2877" s="172">
        <f>vlookup(VLOOKUP(A2877,'Meal Plan Combinations'!A$5:E$17,2,false),indirect(I$1),2,false)*B2877+vlookup(VLOOKUP(A2877,'Meal Plan Combinations'!A$5:E$17,3,false),indirect(I$1),2,false)*C2877+vlookup(VLOOKUP(A2877,'Meal Plan Combinations'!A$5:E$17,4,false),indirect(I$1),2,false)*D2877+vlookup(VLOOKUP(A2877,'Meal Plan Combinations'!A$5:E$17,5,false),indirect(I$1),2,false)*E2877</f>
        <v>1433.543</v>
      </c>
      <c r="G2877" s="173">
        <f>abs(Generate!H$5-F2877)</f>
        <v>1636.457</v>
      </c>
    </row>
    <row r="2878">
      <c r="A2878" s="71" t="s">
        <v>73</v>
      </c>
      <c r="B2878" s="71">
        <v>1.0</v>
      </c>
      <c r="C2878" s="71">
        <v>1.0</v>
      </c>
      <c r="D2878" s="71">
        <v>3.0</v>
      </c>
      <c r="E2878" s="71">
        <v>1.5</v>
      </c>
      <c r="F2878" s="172">
        <f>vlookup(VLOOKUP(A2878,'Meal Plan Combinations'!A$5:E$17,2,false),indirect(I$1),2,false)*B2878+vlookup(VLOOKUP(A2878,'Meal Plan Combinations'!A$5:E$17,3,false),indirect(I$1),2,false)*C2878+vlookup(VLOOKUP(A2878,'Meal Plan Combinations'!A$5:E$17,4,false),indirect(I$1),2,false)*D2878+vlookup(VLOOKUP(A2878,'Meal Plan Combinations'!A$5:E$17,5,false),indirect(I$1),2,false)*E2878</f>
        <v>1525.523</v>
      </c>
      <c r="G2878" s="173">
        <f>abs(Generate!H$5-F2878)</f>
        <v>1544.477</v>
      </c>
    </row>
    <row r="2879">
      <c r="A2879" s="71" t="s">
        <v>73</v>
      </c>
      <c r="B2879" s="71">
        <v>1.0</v>
      </c>
      <c r="C2879" s="71">
        <v>1.0</v>
      </c>
      <c r="D2879" s="71">
        <v>3.0</v>
      </c>
      <c r="E2879" s="71">
        <v>2.0</v>
      </c>
      <c r="F2879" s="172">
        <f>vlookup(VLOOKUP(A2879,'Meal Plan Combinations'!A$5:E$17,2,false),indirect(I$1),2,false)*B2879+vlookup(VLOOKUP(A2879,'Meal Plan Combinations'!A$5:E$17,3,false),indirect(I$1),2,false)*C2879+vlookup(VLOOKUP(A2879,'Meal Plan Combinations'!A$5:E$17,4,false),indirect(I$1),2,false)*D2879+vlookup(VLOOKUP(A2879,'Meal Plan Combinations'!A$5:E$17,5,false),indirect(I$1),2,false)*E2879</f>
        <v>1617.503</v>
      </c>
      <c r="G2879" s="173">
        <f>abs(Generate!H$5-F2879)</f>
        <v>1452.497</v>
      </c>
    </row>
    <row r="2880">
      <c r="A2880" s="71" t="s">
        <v>73</v>
      </c>
      <c r="B2880" s="71">
        <v>1.0</v>
      </c>
      <c r="C2880" s="71">
        <v>1.0</v>
      </c>
      <c r="D2880" s="71">
        <v>3.0</v>
      </c>
      <c r="E2880" s="71">
        <v>2.5</v>
      </c>
      <c r="F2880" s="172">
        <f>vlookup(VLOOKUP(A2880,'Meal Plan Combinations'!A$5:E$17,2,false),indirect(I$1),2,false)*B2880+vlookup(VLOOKUP(A2880,'Meal Plan Combinations'!A$5:E$17,3,false),indirect(I$1),2,false)*C2880+vlookup(VLOOKUP(A2880,'Meal Plan Combinations'!A$5:E$17,4,false),indirect(I$1),2,false)*D2880+vlookup(VLOOKUP(A2880,'Meal Plan Combinations'!A$5:E$17,5,false),indirect(I$1),2,false)*E2880</f>
        <v>1709.483</v>
      </c>
      <c r="G2880" s="173">
        <f>abs(Generate!H$5-F2880)</f>
        <v>1360.517</v>
      </c>
    </row>
    <row r="2881">
      <c r="A2881" s="71" t="s">
        <v>73</v>
      </c>
      <c r="B2881" s="71">
        <v>1.0</v>
      </c>
      <c r="C2881" s="71">
        <v>1.0</v>
      </c>
      <c r="D2881" s="71">
        <v>3.0</v>
      </c>
      <c r="E2881" s="71">
        <v>3.0</v>
      </c>
      <c r="F2881" s="172">
        <f>vlookup(VLOOKUP(A2881,'Meal Plan Combinations'!A$5:E$17,2,false),indirect(I$1),2,false)*B2881+vlookup(VLOOKUP(A2881,'Meal Plan Combinations'!A$5:E$17,3,false),indirect(I$1),2,false)*C2881+vlookup(VLOOKUP(A2881,'Meal Plan Combinations'!A$5:E$17,4,false),indirect(I$1),2,false)*D2881+vlookup(VLOOKUP(A2881,'Meal Plan Combinations'!A$5:E$17,5,false),indirect(I$1),2,false)*E2881</f>
        <v>1801.463</v>
      </c>
      <c r="G2881" s="173">
        <f>abs(Generate!H$5-F2881)</f>
        <v>1268.537</v>
      </c>
    </row>
    <row r="2882">
      <c r="A2882" s="71" t="s">
        <v>73</v>
      </c>
      <c r="B2882" s="71">
        <v>1.0</v>
      </c>
      <c r="C2882" s="71">
        <v>1.5</v>
      </c>
      <c r="D2882" s="71">
        <v>0.5</v>
      </c>
      <c r="E2882" s="71">
        <v>0.5</v>
      </c>
      <c r="F2882" s="172">
        <f>vlookup(VLOOKUP(A2882,'Meal Plan Combinations'!A$5:E$17,2,false),indirect(I$1),2,false)*B2882+vlookup(VLOOKUP(A2882,'Meal Plan Combinations'!A$5:E$17,3,false),indirect(I$1),2,false)*C2882+vlookup(VLOOKUP(A2882,'Meal Plan Combinations'!A$5:E$17,4,false),indirect(I$1),2,false)*D2882+vlookup(VLOOKUP(A2882,'Meal Plan Combinations'!A$5:E$17,5,false),indirect(I$1),2,false)*E2882</f>
        <v>777.143</v>
      </c>
      <c r="G2882" s="173">
        <f>abs(Generate!H$5-F2882)</f>
        <v>2292.857</v>
      </c>
    </row>
    <row r="2883">
      <c r="A2883" s="71" t="s">
        <v>73</v>
      </c>
      <c r="B2883" s="71">
        <v>1.0</v>
      </c>
      <c r="C2883" s="71">
        <v>1.5</v>
      </c>
      <c r="D2883" s="71">
        <v>0.5</v>
      </c>
      <c r="E2883" s="71">
        <v>1.0</v>
      </c>
      <c r="F2883" s="172">
        <f>vlookup(VLOOKUP(A2883,'Meal Plan Combinations'!A$5:E$17,2,false),indirect(I$1),2,false)*B2883+vlookup(VLOOKUP(A2883,'Meal Plan Combinations'!A$5:E$17,3,false),indirect(I$1),2,false)*C2883+vlookup(VLOOKUP(A2883,'Meal Plan Combinations'!A$5:E$17,4,false),indirect(I$1),2,false)*D2883+vlookup(VLOOKUP(A2883,'Meal Plan Combinations'!A$5:E$17,5,false),indirect(I$1),2,false)*E2883</f>
        <v>869.123</v>
      </c>
      <c r="G2883" s="173">
        <f>abs(Generate!H$5-F2883)</f>
        <v>2200.877</v>
      </c>
    </row>
    <row r="2884">
      <c r="A2884" s="71" t="s">
        <v>73</v>
      </c>
      <c r="B2884" s="71">
        <v>1.0</v>
      </c>
      <c r="C2884" s="71">
        <v>1.5</v>
      </c>
      <c r="D2884" s="71">
        <v>0.5</v>
      </c>
      <c r="E2884" s="71">
        <v>1.5</v>
      </c>
      <c r="F2884" s="172">
        <f>vlookup(VLOOKUP(A2884,'Meal Plan Combinations'!A$5:E$17,2,false),indirect(I$1),2,false)*B2884+vlookup(VLOOKUP(A2884,'Meal Plan Combinations'!A$5:E$17,3,false),indirect(I$1),2,false)*C2884+vlookup(VLOOKUP(A2884,'Meal Plan Combinations'!A$5:E$17,4,false),indirect(I$1),2,false)*D2884+vlookup(VLOOKUP(A2884,'Meal Plan Combinations'!A$5:E$17,5,false),indirect(I$1),2,false)*E2884</f>
        <v>961.103</v>
      </c>
      <c r="G2884" s="173">
        <f>abs(Generate!H$5-F2884)</f>
        <v>2108.897</v>
      </c>
    </row>
    <row r="2885">
      <c r="A2885" s="71" t="s">
        <v>73</v>
      </c>
      <c r="B2885" s="71">
        <v>1.0</v>
      </c>
      <c r="C2885" s="71">
        <v>1.5</v>
      </c>
      <c r="D2885" s="71">
        <v>0.5</v>
      </c>
      <c r="E2885" s="71">
        <v>2.0</v>
      </c>
      <c r="F2885" s="172">
        <f>vlookup(VLOOKUP(A2885,'Meal Plan Combinations'!A$5:E$17,2,false),indirect(I$1),2,false)*B2885+vlookup(VLOOKUP(A2885,'Meal Plan Combinations'!A$5:E$17,3,false),indirect(I$1),2,false)*C2885+vlookup(VLOOKUP(A2885,'Meal Plan Combinations'!A$5:E$17,4,false),indirect(I$1),2,false)*D2885+vlookup(VLOOKUP(A2885,'Meal Plan Combinations'!A$5:E$17,5,false),indirect(I$1),2,false)*E2885</f>
        <v>1053.083</v>
      </c>
      <c r="G2885" s="173">
        <f>abs(Generate!H$5-F2885)</f>
        <v>2016.917</v>
      </c>
    </row>
    <row r="2886">
      <c r="A2886" s="71" t="s">
        <v>73</v>
      </c>
      <c r="B2886" s="71">
        <v>1.0</v>
      </c>
      <c r="C2886" s="71">
        <v>1.5</v>
      </c>
      <c r="D2886" s="71">
        <v>0.5</v>
      </c>
      <c r="E2886" s="71">
        <v>2.5</v>
      </c>
      <c r="F2886" s="172">
        <f>vlookup(VLOOKUP(A2886,'Meal Plan Combinations'!A$5:E$17,2,false),indirect(I$1),2,false)*B2886+vlookup(VLOOKUP(A2886,'Meal Plan Combinations'!A$5:E$17,3,false),indirect(I$1),2,false)*C2886+vlookup(VLOOKUP(A2886,'Meal Plan Combinations'!A$5:E$17,4,false),indirect(I$1),2,false)*D2886+vlookup(VLOOKUP(A2886,'Meal Plan Combinations'!A$5:E$17,5,false),indirect(I$1),2,false)*E2886</f>
        <v>1145.063</v>
      </c>
      <c r="G2886" s="173">
        <f>abs(Generate!H$5-F2886)</f>
        <v>1924.937</v>
      </c>
    </row>
    <row r="2887">
      <c r="A2887" s="71" t="s">
        <v>73</v>
      </c>
      <c r="B2887" s="71">
        <v>1.0</v>
      </c>
      <c r="C2887" s="71">
        <v>1.5</v>
      </c>
      <c r="D2887" s="71">
        <v>0.5</v>
      </c>
      <c r="E2887" s="71">
        <v>3.0</v>
      </c>
      <c r="F2887" s="172">
        <f>vlookup(VLOOKUP(A2887,'Meal Plan Combinations'!A$5:E$17,2,false),indirect(I$1),2,false)*B2887+vlookup(VLOOKUP(A2887,'Meal Plan Combinations'!A$5:E$17,3,false),indirect(I$1),2,false)*C2887+vlookup(VLOOKUP(A2887,'Meal Plan Combinations'!A$5:E$17,4,false),indirect(I$1),2,false)*D2887+vlookup(VLOOKUP(A2887,'Meal Plan Combinations'!A$5:E$17,5,false),indirect(I$1),2,false)*E2887</f>
        <v>1237.043</v>
      </c>
      <c r="G2887" s="173">
        <f>abs(Generate!H$5-F2887)</f>
        <v>1832.957</v>
      </c>
    </row>
    <row r="2888">
      <c r="A2888" s="71" t="s">
        <v>73</v>
      </c>
      <c r="B2888" s="71">
        <v>1.0</v>
      </c>
      <c r="C2888" s="71">
        <v>1.5</v>
      </c>
      <c r="D2888" s="71">
        <v>1.0</v>
      </c>
      <c r="E2888" s="71">
        <v>0.5</v>
      </c>
      <c r="F2888" s="172">
        <f>vlookup(VLOOKUP(A2888,'Meal Plan Combinations'!A$5:E$17,2,false),indirect(I$1),2,false)*B2888+vlookup(VLOOKUP(A2888,'Meal Plan Combinations'!A$5:E$17,3,false),indirect(I$1),2,false)*C2888+vlookup(VLOOKUP(A2888,'Meal Plan Combinations'!A$5:E$17,4,false),indirect(I$1),2,false)*D2888+vlookup(VLOOKUP(A2888,'Meal Plan Combinations'!A$5:E$17,5,false),indirect(I$1),2,false)*E2888</f>
        <v>908.239</v>
      </c>
      <c r="G2888" s="173">
        <f>abs(Generate!H$5-F2888)</f>
        <v>2161.761</v>
      </c>
    </row>
    <row r="2889">
      <c r="A2889" s="71" t="s">
        <v>73</v>
      </c>
      <c r="B2889" s="71">
        <v>1.0</v>
      </c>
      <c r="C2889" s="71">
        <v>1.5</v>
      </c>
      <c r="D2889" s="71">
        <v>1.0</v>
      </c>
      <c r="E2889" s="71">
        <v>1.0</v>
      </c>
      <c r="F2889" s="172">
        <f>vlookup(VLOOKUP(A2889,'Meal Plan Combinations'!A$5:E$17,2,false),indirect(I$1),2,false)*B2889+vlookup(VLOOKUP(A2889,'Meal Plan Combinations'!A$5:E$17,3,false),indirect(I$1),2,false)*C2889+vlookup(VLOOKUP(A2889,'Meal Plan Combinations'!A$5:E$17,4,false),indirect(I$1),2,false)*D2889+vlookup(VLOOKUP(A2889,'Meal Plan Combinations'!A$5:E$17,5,false),indirect(I$1),2,false)*E2889</f>
        <v>1000.219</v>
      </c>
      <c r="G2889" s="173">
        <f>abs(Generate!H$5-F2889)</f>
        <v>2069.781</v>
      </c>
    </row>
    <row r="2890">
      <c r="A2890" s="71" t="s">
        <v>73</v>
      </c>
      <c r="B2890" s="71">
        <v>1.0</v>
      </c>
      <c r="C2890" s="71">
        <v>1.5</v>
      </c>
      <c r="D2890" s="71">
        <v>1.0</v>
      </c>
      <c r="E2890" s="71">
        <v>1.5</v>
      </c>
      <c r="F2890" s="172">
        <f>vlookup(VLOOKUP(A2890,'Meal Plan Combinations'!A$5:E$17,2,false),indirect(I$1),2,false)*B2890+vlookup(VLOOKUP(A2890,'Meal Plan Combinations'!A$5:E$17,3,false),indirect(I$1),2,false)*C2890+vlookup(VLOOKUP(A2890,'Meal Plan Combinations'!A$5:E$17,4,false),indirect(I$1),2,false)*D2890+vlookup(VLOOKUP(A2890,'Meal Plan Combinations'!A$5:E$17,5,false),indirect(I$1),2,false)*E2890</f>
        <v>1092.199</v>
      </c>
      <c r="G2890" s="173">
        <f>abs(Generate!H$5-F2890)</f>
        <v>1977.801</v>
      </c>
    </row>
    <row r="2891">
      <c r="A2891" s="71" t="s">
        <v>73</v>
      </c>
      <c r="B2891" s="71">
        <v>1.0</v>
      </c>
      <c r="C2891" s="71">
        <v>1.5</v>
      </c>
      <c r="D2891" s="71">
        <v>1.0</v>
      </c>
      <c r="E2891" s="71">
        <v>2.0</v>
      </c>
      <c r="F2891" s="172">
        <f>vlookup(VLOOKUP(A2891,'Meal Plan Combinations'!A$5:E$17,2,false),indirect(I$1),2,false)*B2891+vlookup(VLOOKUP(A2891,'Meal Plan Combinations'!A$5:E$17,3,false),indirect(I$1),2,false)*C2891+vlookup(VLOOKUP(A2891,'Meal Plan Combinations'!A$5:E$17,4,false),indirect(I$1),2,false)*D2891+vlookup(VLOOKUP(A2891,'Meal Plan Combinations'!A$5:E$17,5,false),indirect(I$1),2,false)*E2891</f>
        <v>1184.179</v>
      </c>
      <c r="G2891" s="173">
        <f>abs(Generate!H$5-F2891)</f>
        <v>1885.821</v>
      </c>
    </row>
    <row r="2892">
      <c r="A2892" s="71" t="s">
        <v>73</v>
      </c>
      <c r="B2892" s="71">
        <v>1.0</v>
      </c>
      <c r="C2892" s="71">
        <v>1.5</v>
      </c>
      <c r="D2892" s="71">
        <v>1.0</v>
      </c>
      <c r="E2892" s="71">
        <v>2.5</v>
      </c>
      <c r="F2892" s="172">
        <f>vlookup(VLOOKUP(A2892,'Meal Plan Combinations'!A$5:E$17,2,false),indirect(I$1),2,false)*B2892+vlookup(VLOOKUP(A2892,'Meal Plan Combinations'!A$5:E$17,3,false),indirect(I$1),2,false)*C2892+vlookup(VLOOKUP(A2892,'Meal Plan Combinations'!A$5:E$17,4,false),indirect(I$1),2,false)*D2892+vlookup(VLOOKUP(A2892,'Meal Plan Combinations'!A$5:E$17,5,false),indirect(I$1),2,false)*E2892</f>
        <v>1276.159</v>
      </c>
      <c r="G2892" s="173">
        <f>abs(Generate!H$5-F2892)</f>
        <v>1793.841</v>
      </c>
    </row>
    <row r="2893">
      <c r="A2893" s="71" t="s">
        <v>73</v>
      </c>
      <c r="B2893" s="71">
        <v>1.0</v>
      </c>
      <c r="C2893" s="71">
        <v>1.5</v>
      </c>
      <c r="D2893" s="71">
        <v>1.0</v>
      </c>
      <c r="E2893" s="71">
        <v>3.0</v>
      </c>
      <c r="F2893" s="172">
        <f>vlookup(VLOOKUP(A2893,'Meal Plan Combinations'!A$5:E$17,2,false),indirect(I$1),2,false)*B2893+vlookup(VLOOKUP(A2893,'Meal Plan Combinations'!A$5:E$17,3,false),indirect(I$1),2,false)*C2893+vlookup(VLOOKUP(A2893,'Meal Plan Combinations'!A$5:E$17,4,false),indirect(I$1),2,false)*D2893+vlookup(VLOOKUP(A2893,'Meal Plan Combinations'!A$5:E$17,5,false),indirect(I$1),2,false)*E2893</f>
        <v>1368.139</v>
      </c>
      <c r="G2893" s="173">
        <f>abs(Generate!H$5-F2893)</f>
        <v>1701.861</v>
      </c>
    </row>
    <row r="2894">
      <c r="A2894" s="71" t="s">
        <v>73</v>
      </c>
      <c r="B2894" s="71">
        <v>1.0</v>
      </c>
      <c r="C2894" s="71">
        <v>1.5</v>
      </c>
      <c r="D2894" s="71">
        <v>1.5</v>
      </c>
      <c r="E2894" s="71">
        <v>0.5</v>
      </c>
      <c r="F2894" s="172">
        <f>vlookup(VLOOKUP(A2894,'Meal Plan Combinations'!A$5:E$17,2,false),indirect(I$1),2,false)*B2894+vlookup(VLOOKUP(A2894,'Meal Plan Combinations'!A$5:E$17,3,false),indirect(I$1),2,false)*C2894+vlookup(VLOOKUP(A2894,'Meal Plan Combinations'!A$5:E$17,4,false),indirect(I$1),2,false)*D2894+vlookup(VLOOKUP(A2894,'Meal Plan Combinations'!A$5:E$17,5,false),indirect(I$1),2,false)*E2894</f>
        <v>1039.335</v>
      </c>
      <c r="G2894" s="173">
        <f>abs(Generate!H$5-F2894)</f>
        <v>2030.665</v>
      </c>
    </row>
    <row r="2895">
      <c r="A2895" s="71" t="s">
        <v>73</v>
      </c>
      <c r="B2895" s="71">
        <v>1.0</v>
      </c>
      <c r="C2895" s="71">
        <v>1.5</v>
      </c>
      <c r="D2895" s="71">
        <v>1.5</v>
      </c>
      <c r="E2895" s="71">
        <v>1.0</v>
      </c>
      <c r="F2895" s="172">
        <f>vlookup(VLOOKUP(A2895,'Meal Plan Combinations'!A$5:E$17,2,false),indirect(I$1),2,false)*B2895+vlookup(VLOOKUP(A2895,'Meal Plan Combinations'!A$5:E$17,3,false),indirect(I$1),2,false)*C2895+vlookup(VLOOKUP(A2895,'Meal Plan Combinations'!A$5:E$17,4,false),indirect(I$1),2,false)*D2895+vlookup(VLOOKUP(A2895,'Meal Plan Combinations'!A$5:E$17,5,false),indirect(I$1),2,false)*E2895</f>
        <v>1131.315</v>
      </c>
      <c r="G2895" s="173">
        <f>abs(Generate!H$5-F2895)</f>
        <v>1938.685</v>
      </c>
    </row>
    <row r="2896">
      <c r="A2896" s="71" t="s">
        <v>73</v>
      </c>
      <c r="B2896" s="71">
        <v>1.0</v>
      </c>
      <c r="C2896" s="71">
        <v>1.5</v>
      </c>
      <c r="D2896" s="71">
        <v>1.5</v>
      </c>
      <c r="E2896" s="71">
        <v>1.5</v>
      </c>
      <c r="F2896" s="172">
        <f>vlookup(VLOOKUP(A2896,'Meal Plan Combinations'!A$5:E$17,2,false),indirect(I$1),2,false)*B2896+vlookup(VLOOKUP(A2896,'Meal Plan Combinations'!A$5:E$17,3,false),indirect(I$1),2,false)*C2896+vlookup(VLOOKUP(A2896,'Meal Plan Combinations'!A$5:E$17,4,false),indirect(I$1),2,false)*D2896+vlookup(VLOOKUP(A2896,'Meal Plan Combinations'!A$5:E$17,5,false),indirect(I$1),2,false)*E2896</f>
        <v>1223.295</v>
      </c>
      <c r="G2896" s="173">
        <f>abs(Generate!H$5-F2896)</f>
        <v>1846.705</v>
      </c>
    </row>
    <row r="2897">
      <c r="A2897" s="71" t="s">
        <v>73</v>
      </c>
      <c r="B2897" s="71">
        <v>1.0</v>
      </c>
      <c r="C2897" s="71">
        <v>1.5</v>
      </c>
      <c r="D2897" s="71">
        <v>1.5</v>
      </c>
      <c r="E2897" s="71">
        <v>2.0</v>
      </c>
      <c r="F2897" s="172">
        <f>vlookup(VLOOKUP(A2897,'Meal Plan Combinations'!A$5:E$17,2,false),indirect(I$1),2,false)*B2897+vlookup(VLOOKUP(A2897,'Meal Plan Combinations'!A$5:E$17,3,false),indirect(I$1),2,false)*C2897+vlookup(VLOOKUP(A2897,'Meal Plan Combinations'!A$5:E$17,4,false),indirect(I$1),2,false)*D2897+vlookup(VLOOKUP(A2897,'Meal Plan Combinations'!A$5:E$17,5,false),indirect(I$1),2,false)*E2897</f>
        <v>1315.275</v>
      </c>
      <c r="G2897" s="173">
        <f>abs(Generate!H$5-F2897)</f>
        <v>1754.725</v>
      </c>
    </row>
    <row r="2898">
      <c r="A2898" s="71" t="s">
        <v>73</v>
      </c>
      <c r="B2898" s="71">
        <v>1.0</v>
      </c>
      <c r="C2898" s="71">
        <v>1.5</v>
      </c>
      <c r="D2898" s="71">
        <v>1.5</v>
      </c>
      <c r="E2898" s="71">
        <v>2.5</v>
      </c>
      <c r="F2898" s="172">
        <f>vlookup(VLOOKUP(A2898,'Meal Plan Combinations'!A$5:E$17,2,false),indirect(I$1),2,false)*B2898+vlookup(VLOOKUP(A2898,'Meal Plan Combinations'!A$5:E$17,3,false),indirect(I$1),2,false)*C2898+vlookup(VLOOKUP(A2898,'Meal Plan Combinations'!A$5:E$17,4,false),indirect(I$1),2,false)*D2898+vlookup(VLOOKUP(A2898,'Meal Plan Combinations'!A$5:E$17,5,false),indirect(I$1),2,false)*E2898</f>
        <v>1407.255</v>
      </c>
      <c r="G2898" s="173">
        <f>abs(Generate!H$5-F2898)</f>
        <v>1662.745</v>
      </c>
    </row>
    <row r="2899">
      <c r="A2899" s="71" t="s">
        <v>73</v>
      </c>
      <c r="B2899" s="71">
        <v>1.0</v>
      </c>
      <c r="C2899" s="71">
        <v>1.5</v>
      </c>
      <c r="D2899" s="71">
        <v>1.5</v>
      </c>
      <c r="E2899" s="71">
        <v>3.0</v>
      </c>
      <c r="F2899" s="172">
        <f>vlookup(VLOOKUP(A2899,'Meal Plan Combinations'!A$5:E$17,2,false),indirect(I$1),2,false)*B2899+vlookup(VLOOKUP(A2899,'Meal Plan Combinations'!A$5:E$17,3,false),indirect(I$1),2,false)*C2899+vlookup(VLOOKUP(A2899,'Meal Plan Combinations'!A$5:E$17,4,false),indirect(I$1),2,false)*D2899+vlookup(VLOOKUP(A2899,'Meal Plan Combinations'!A$5:E$17,5,false),indirect(I$1),2,false)*E2899</f>
        <v>1499.235</v>
      </c>
      <c r="G2899" s="173">
        <f>abs(Generate!H$5-F2899)</f>
        <v>1570.765</v>
      </c>
    </row>
    <row r="2900">
      <c r="A2900" s="71" t="s">
        <v>73</v>
      </c>
      <c r="B2900" s="71">
        <v>1.0</v>
      </c>
      <c r="C2900" s="71">
        <v>1.5</v>
      </c>
      <c r="D2900" s="71">
        <v>2.0</v>
      </c>
      <c r="E2900" s="71">
        <v>0.5</v>
      </c>
      <c r="F2900" s="172">
        <f>vlookup(VLOOKUP(A2900,'Meal Plan Combinations'!A$5:E$17,2,false),indirect(I$1),2,false)*B2900+vlookup(VLOOKUP(A2900,'Meal Plan Combinations'!A$5:E$17,3,false),indirect(I$1),2,false)*C2900+vlookup(VLOOKUP(A2900,'Meal Plan Combinations'!A$5:E$17,4,false),indirect(I$1),2,false)*D2900+vlookup(VLOOKUP(A2900,'Meal Plan Combinations'!A$5:E$17,5,false),indirect(I$1),2,false)*E2900</f>
        <v>1170.431</v>
      </c>
      <c r="G2900" s="173">
        <f>abs(Generate!H$5-F2900)</f>
        <v>1899.569</v>
      </c>
    </row>
    <row r="2901">
      <c r="A2901" s="71" t="s">
        <v>73</v>
      </c>
      <c r="B2901" s="71">
        <v>1.0</v>
      </c>
      <c r="C2901" s="71">
        <v>1.5</v>
      </c>
      <c r="D2901" s="71">
        <v>2.0</v>
      </c>
      <c r="E2901" s="71">
        <v>1.0</v>
      </c>
      <c r="F2901" s="172">
        <f>vlookup(VLOOKUP(A2901,'Meal Plan Combinations'!A$5:E$17,2,false),indirect(I$1),2,false)*B2901+vlookup(VLOOKUP(A2901,'Meal Plan Combinations'!A$5:E$17,3,false),indirect(I$1),2,false)*C2901+vlookup(VLOOKUP(A2901,'Meal Plan Combinations'!A$5:E$17,4,false),indirect(I$1),2,false)*D2901+vlookup(VLOOKUP(A2901,'Meal Plan Combinations'!A$5:E$17,5,false),indirect(I$1),2,false)*E2901</f>
        <v>1262.411</v>
      </c>
      <c r="G2901" s="173">
        <f>abs(Generate!H$5-F2901)</f>
        <v>1807.589</v>
      </c>
    </row>
    <row r="2902">
      <c r="A2902" s="71" t="s">
        <v>73</v>
      </c>
      <c r="B2902" s="71">
        <v>1.0</v>
      </c>
      <c r="C2902" s="71">
        <v>1.5</v>
      </c>
      <c r="D2902" s="71">
        <v>2.0</v>
      </c>
      <c r="E2902" s="71">
        <v>1.5</v>
      </c>
      <c r="F2902" s="172">
        <f>vlookup(VLOOKUP(A2902,'Meal Plan Combinations'!A$5:E$17,2,false),indirect(I$1),2,false)*B2902+vlookup(VLOOKUP(A2902,'Meal Plan Combinations'!A$5:E$17,3,false),indirect(I$1),2,false)*C2902+vlookup(VLOOKUP(A2902,'Meal Plan Combinations'!A$5:E$17,4,false),indirect(I$1),2,false)*D2902+vlookup(VLOOKUP(A2902,'Meal Plan Combinations'!A$5:E$17,5,false),indirect(I$1),2,false)*E2902</f>
        <v>1354.391</v>
      </c>
      <c r="G2902" s="173">
        <f>abs(Generate!H$5-F2902)</f>
        <v>1715.609</v>
      </c>
    </row>
    <row r="2903">
      <c r="A2903" s="71" t="s">
        <v>73</v>
      </c>
      <c r="B2903" s="71">
        <v>1.0</v>
      </c>
      <c r="C2903" s="71">
        <v>1.5</v>
      </c>
      <c r="D2903" s="71">
        <v>2.0</v>
      </c>
      <c r="E2903" s="71">
        <v>2.0</v>
      </c>
      <c r="F2903" s="172">
        <f>vlookup(VLOOKUP(A2903,'Meal Plan Combinations'!A$5:E$17,2,false),indirect(I$1),2,false)*B2903+vlookup(VLOOKUP(A2903,'Meal Plan Combinations'!A$5:E$17,3,false),indirect(I$1),2,false)*C2903+vlookup(VLOOKUP(A2903,'Meal Plan Combinations'!A$5:E$17,4,false),indirect(I$1),2,false)*D2903+vlookup(VLOOKUP(A2903,'Meal Plan Combinations'!A$5:E$17,5,false),indirect(I$1),2,false)*E2903</f>
        <v>1446.371</v>
      </c>
      <c r="G2903" s="173">
        <f>abs(Generate!H$5-F2903)</f>
        <v>1623.629</v>
      </c>
    </row>
    <row r="2904">
      <c r="A2904" s="71" t="s">
        <v>73</v>
      </c>
      <c r="B2904" s="71">
        <v>1.0</v>
      </c>
      <c r="C2904" s="71">
        <v>1.5</v>
      </c>
      <c r="D2904" s="71">
        <v>2.0</v>
      </c>
      <c r="E2904" s="71">
        <v>2.5</v>
      </c>
      <c r="F2904" s="172">
        <f>vlookup(VLOOKUP(A2904,'Meal Plan Combinations'!A$5:E$17,2,false),indirect(I$1),2,false)*B2904+vlookup(VLOOKUP(A2904,'Meal Plan Combinations'!A$5:E$17,3,false),indirect(I$1),2,false)*C2904+vlookup(VLOOKUP(A2904,'Meal Plan Combinations'!A$5:E$17,4,false),indirect(I$1),2,false)*D2904+vlookup(VLOOKUP(A2904,'Meal Plan Combinations'!A$5:E$17,5,false),indirect(I$1),2,false)*E2904</f>
        <v>1538.351</v>
      </c>
      <c r="G2904" s="173">
        <f>abs(Generate!H$5-F2904)</f>
        <v>1531.649</v>
      </c>
    </row>
    <row r="2905">
      <c r="A2905" s="71" t="s">
        <v>73</v>
      </c>
      <c r="B2905" s="71">
        <v>1.0</v>
      </c>
      <c r="C2905" s="71">
        <v>1.5</v>
      </c>
      <c r="D2905" s="71">
        <v>2.0</v>
      </c>
      <c r="E2905" s="71">
        <v>3.0</v>
      </c>
      <c r="F2905" s="172">
        <f>vlookup(VLOOKUP(A2905,'Meal Plan Combinations'!A$5:E$17,2,false),indirect(I$1),2,false)*B2905+vlookup(VLOOKUP(A2905,'Meal Plan Combinations'!A$5:E$17,3,false),indirect(I$1),2,false)*C2905+vlookup(VLOOKUP(A2905,'Meal Plan Combinations'!A$5:E$17,4,false),indirect(I$1),2,false)*D2905+vlookup(VLOOKUP(A2905,'Meal Plan Combinations'!A$5:E$17,5,false),indirect(I$1),2,false)*E2905</f>
        <v>1630.331</v>
      </c>
      <c r="G2905" s="173">
        <f>abs(Generate!H$5-F2905)</f>
        <v>1439.669</v>
      </c>
    </row>
    <row r="2906">
      <c r="A2906" s="71" t="s">
        <v>73</v>
      </c>
      <c r="B2906" s="71">
        <v>1.0</v>
      </c>
      <c r="C2906" s="71">
        <v>1.5</v>
      </c>
      <c r="D2906" s="71">
        <v>2.5</v>
      </c>
      <c r="E2906" s="71">
        <v>0.5</v>
      </c>
      <c r="F2906" s="172">
        <f>vlookup(VLOOKUP(A2906,'Meal Plan Combinations'!A$5:E$17,2,false),indirect(I$1),2,false)*B2906+vlookup(VLOOKUP(A2906,'Meal Plan Combinations'!A$5:E$17,3,false),indirect(I$1),2,false)*C2906+vlookup(VLOOKUP(A2906,'Meal Plan Combinations'!A$5:E$17,4,false),indirect(I$1),2,false)*D2906+vlookup(VLOOKUP(A2906,'Meal Plan Combinations'!A$5:E$17,5,false),indirect(I$1),2,false)*E2906</f>
        <v>1301.527</v>
      </c>
      <c r="G2906" s="173">
        <f>abs(Generate!H$5-F2906)</f>
        <v>1768.473</v>
      </c>
    </row>
    <row r="2907">
      <c r="A2907" s="71" t="s">
        <v>73</v>
      </c>
      <c r="B2907" s="71">
        <v>1.0</v>
      </c>
      <c r="C2907" s="71">
        <v>1.5</v>
      </c>
      <c r="D2907" s="71">
        <v>2.5</v>
      </c>
      <c r="E2907" s="71">
        <v>1.0</v>
      </c>
      <c r="F2907" s="172">
        <f>vlookup(VLOOKUP(A2907,'Meal Plan Combinations'!A$5:E$17,2,false),indirect(I$1),2,false)*B2907+vlookup(VLOOKUP(A2907,'Meal Plan Combinations'!A$5:E$17,3,false),indirect(I$1),2,false)*C2907+vlookup(VLOOKUP(A2907,'Meal Plan Combinations'!A$5:E$17,4,false),indirect(I$1),2,false)*D2907+vlookup(VLOOKUP(A2907,'Meal Plan Combinations'!A$5:E$17,5,false),indirect(I$1),2,false)*E2907</f>
        <v>1393.507</v>
      </c>
      <c r="G2907" s="173">
        <f>abs(Generate!H$5-F2907)</f>
        <v>1676.493</v>
      </c>
    </row>
    <row r="2908">
      <c r="A2908" s="71" t="s">
        <v>73</v>
      </c>
      <c r="B2908" s="71">
        <v>1.0</v>
      </c>
      <c r="C2908" s="71">
        <v>1.5</v>
      </c>
      <c r="D2908" s="71">
        <v>2.5</v>
      </c>
      <c r="E2908" s="71">
        <v>1.5</v>
      </c>
      <c r="F2908" s="172">
        <f>vlookup(VLOOKUP(A2908,'Meal Plan Combinations'!A$5:E$17,2,false),indirect(I$1),2,false)*B2908+vlookup(VLOOKUP(A2908,'Meal Plan Combinations'!A$5:E$17,3,false),indirect(I$1),2,false)*C2908+vlookup(VLOOKUP(A2908,'Meal Plan Combinations'!A$5:E$17,4,false),indirect(I$1),2,false)*D2908+vlookup(VLOOKUP(A2908,'Meal Plan Combinations'!A$5:E$17,5,false),indirect(I$1),2,false)*E2908</f>
        <v>1485.487</v>
      </c>
      <c r="G2908" s="173">
        <f>abs(Generate!H$5-F2908)</f>
        <v>1584.513</v>
      </c>
    </row>
    <row r="2909">
      <c r="A2909" s="71" t="s">
        <v>73</v>
      </c>
      <c r="B2909" s="71">
        <v>1.0</v>
      </c>
      <c r="C2909" s="71">
        <v>1.5</v>
      </c>
      <c r="D2909" s="71">
        <v>2.5</v>
      </c>
      <c r="E2909" s="71">
        <v>2.0</v>
      </c>
      <c r="F2909" s="172">
        <f>vlookup(VLOOKUP(A2909,'Meal Plan Combinations'!A$5:E$17,2,false),indirect(I$1),2,false)*B2909+vlookup(VLOOKUP(A2909,'Meal Plan Combinations'!A$5:E$17,3,false),indirect(I$1),2,false)*C2909+vlookup(VLOOKUP(A2909,'Meal Plan Combinations'!A$5:E$17,4,false),indirect(I$1),2,false)*D2909+vlookup(VLOOKUP(A2909,'Meal Plan Combinations'!A$5:E$17,5,false),indirect(I$1),2,false)*E2909</f>
        <v>1577.467</v>
      </c>
      <c r="G2909" s="173">
        <f>abs(Generate!H$5-F2909)</f>
        <v>1492.533</v>
      </c>
    </row>
    <row r="2910">
      <c r="A2910" s="71" t="s">
        <v>73</v>
      </c>
      <c r="B2910" s="71">
        <v>1.0</v>
      </c>
      <c r="C2910" s="71">
        <v>1.5</v>
      </c>
      <c r="D2910" s="71">
        <v>2.5</v>
      </c>
      <c r="E2910" s="71">
        <v>2.5</v>
      </c>
      <c r="F2910" s="172">
        <f>vlookup(VLOOKUP(A2910,'Meal Plan Combinations'!A$5:E$17,2,false),indirect(I$1),2,false)*B2910+vlookup(VLOOKUP(A2910,'Meal Plan Combinations'!A$5:E$17,3,false),indirect(I$1),2,false)*C2910+vlookup(VLOOKUP(A2910,'Meal Plan Combinations'!A$5:E$17,4,false),indirect(I$1),2,false)*D2910+vlookup(VLOOKUP(A2910,'Meal Plan Combinations'!A$5:E$17,5,false),indirect(I$1),2,false)*E2910</f>
        <v>1669.447</v>
      </c>
      <c r="G2910" s="173">
        <f>abs(Generate!H$5-F2910)</f>
        <v>1400.553</v>
      </c>
    </row>
    <row r="2911">
      <c r="A2911" s="71" t="s">
        <v>73</v>
      </c>
      <c r="B2911" s="71">
        <v>1.0</v>
      </c>
      <c r="C2911" s="71">
        <v>1.5</v>
      </c>
      <c r="D2911" s="71">
        <v>2.5</v>
      </c>
      <c r="E2911" s="71">
        <v>3.0</v>
      </c>
      <c r="F2911" s="172">
        <f>vlookup(VLOOKUP(A2911,'Meal Plan Combinations'!A$5:E$17,2,false),indirect(I$1),2,false)*B2911+vlookup(VLOOKUP(A2911,'Meal Plan Combinations'!A$5:E$17,3,false),indirect(I$1),2,false)*C2911+vlookup(VLOOKUP(A2911,'Meal Plan Combinations'!A$5:E$17,4,false),indirect(I$1),2,false)*D2911+vlookup(VLOOKUP(A2911,'Meal Plan Combinations'!A$5:E$17,5,false),indirect(I$1),2,false)*E2911</f>
        <v>1761.427</v>
      </c>
      <c r="G2911" s="173">
        <f>abs(Generate!H$5-F2911)</f>
        <v>1308.573</v>
      </c>
    </row>
    <row r="2912">
      <c r="A2912" s="71" t="s">
        <v>73</v>
      </c>
      <c r="B2912" s="71">
        <v>1.0</v>
      </c>
      <c r="C2912" s="71">
        <v>1.5</v>
      </c>
      <c r="D2912" s="71">
        <v>3.0</v>
      </c>
      <c r="E2912" s="71">
        <v>0.5</v>
      </c>
      <c r="F2912" s="172">
        <f>vlookup(VLOOKUP(A2912,'Meal Plan Combinations'!A$5:E$17,2,false),indirect(I$1),2,false)*B2912+vlookup(VLOOKUP(A2912,'Meal Plan Combinations'!A$5:E$17,3,false),indirect(I$1),2,false)*C2912+vlookup(VLOOKUP(A2912,'Meal Plan Combinations'!A$5:E$17,4,false),indirect(I$1),2,false)*D2912+vlookup(VLOOKUP(A2912,'Meal Plan Combinations'!A$5:E$17,5,false),indirect(I$1),2,false)*E2912</f>
        <v>1432.623</v>
      </c>
      <c r="G2912" s="173">
        <f>abs(Generate!H$5-F2912)</f>
        <v>1637.377</v>
      </c>
    </row>
    <row r="2913">
      <c r="A2913" s="71" t="s">
        <v>73</v>
      </c>
      <c r="B2913" s="71">
        <v>1.0</v>
      </c>
      <c r="C2913" s="71">
        <v>1.5</v>
      </c>
      <c r="D2913" s="71">
        <v>3.0</v>
      </c>
      <c r="E2913" s="71">
        <v>1.0</v>
      </c>
      <c r="F2913" s="172">
        <f>vlookup(VLOOKUP(A2913,'Meal Plan Combinations'!A$5:E$17,2,false),indirect(I$1),2,false)*B2913+vlookup(VLOOKUP(A2913,'Meal Plan Combinations'!A$5:E$17,3,false),indirect(I$1),2,false)*C2913+vlookup(VLOOKUP(A2913,'Meal Plan Combinations'!A$5:E$17,4,false),indirect(I$1),2,false)*D2913+vlookup(VLOOKUP(A2913,'Meal Plan Combinations'!A$5:E$17,5,false),indirect(I$1),2,false)*E2913</f>
        <v>1524.603</v>
      </c>
      <c r="G2913" s="173">
        <f>abs(Generate!H$5-F2913)</f>
        <v>1545.397</v>
      </c>
    </row>
    <row r="2914">
      <c r="A2914" s="71" t="s">
        <v>73</v>
      </c>
      <c r="B2914" s="71">
        <v>1.0</v>
      </c>
      <c r="C2914" s="71">
        <v>1.5</v>
      </c>
      <c r="D2914" s="71">
        <v>3.0</v>
      </c>
      <c r="E2914" s="71">
        <v>1.5</v>
      </c>
      <c r="F2914" s="172">
        <f>vlookup(VLOOKUP(A2914,'Meal Plan Combinations'!A$5:E$17,2,false),indirect(I$1),2,false)*B2914+vlookup(VLOOKUP(A2914,'Meal Plan Combinations'!A$5:E$17,3,false),indirect(I$1),2,false)*C2914+vlookup(VLOOKUP(A2914,'Meal Plan Combinations'!A$5:E$17,4,false),indirect(I$1),2,false)*D2914+vlookup(VLOOKUP(A2914,'Meal Plan Combinations'!A$5:E$17,5,false),indirect(I$1),2,false)*E2914</f>
        <v>1616.583</v>
      </c>
      <c r="G2914" s="173">
        <f>abs(Generate!H$5-F2914)</f>
        <v>1453.417</v>
      </c>
    </row>
    <row r="2915">
      <c r="A2915" s="71" t="s">
        <v>73</v>
      </c>
      <c r="B2915" s="71">
        <v>1.0</v>
      </c>
      <c r="C2915" s="71">
        <v>1.5</v>
      </c>
      <c r="D2915" s="71">
        <v>3.0</v>
      </c>
      <c r="E2915" s="71">
        <v>2.0</v>
      </c>
      <c r="F2915" s="172">
        <f>vlookup(VLOOKUP(A2915,'Meal Plan Combinations'!A$5:E$17,2,false),indirect(I$1),2,false)*B2915+vlookup(VLOOKUP(A2915,'Meal Plan Combinations'!A$5:E$17,3,false),indirect(I$1),2,false)*C2915+vlookup(VLOOKUP(A2915,'Meal Plan Combinations'!A$5:E$17,4,false),indirect(I$1),2,false)*D2915+vlookup(VLOOKUP(A2915,'Meal Plan Combinations'!A$5:E$17,5,false),indirect(I$1),2,false)*E2915</f>
        <v>1708.563</v>
      </c>
      <c r="G2915" s="173">
        <f>abs(Generate!H$5-F2915)</f>
        <v>1361.437</v>
      </c>
    </row>
    <row r="2916">
      <c r="A2916" s="71" t="s">
        <v>73</v>
      </c>
      <c r="B2916" s="71">
        <v>1.0</v>
      </c>
      <c r="C2916" s="71">
        <v>1.5</v>
      </c>
      <c r="D2916" s="71">
        <v>3.0</v>
      </c>
      <c r="E2916" s="71">
        <v>2.5</v>
      </c>
      <c r="F2916" s="172">
        <f>vlookup(VLOOKUP(A2916,'Meal Plan Combinations'!A$5:E$17,2,false),indirect(I$1),2,false)*B2916+vlookup(VLOOKUP(A2916,'Meal Plan Combinations'!A$5:E$17,3,false),indirect(I$1),2,false)*C2916+vlookup(VLOOKUP(A2916,'Meal Plan Combinations'!A$5:E$17,4,false),indirect(I$1),2,false)*D2916+vlookup(VLOOKUP(A2916,'Meal Plan Combinations'!A$5:E$17,5,false),indirect(I$1),2,false)*E2916</f>
        <v>1800.543</v>
      </c>
      <c r="G2916" s="173">
        <f>abs(Generate!H$5-F2916)</f>
        <v>1269.457</v>
      </c>
    </row>
    <row r="2917">
      <c r="A2917" s="71" t="s">
        <v>73</v>
      </c>
      <c r="B2917" s="71">
        <v>1.0</v>
      </c>
      <c r="C2917" s="71">
        <v>1.5</v>
      </c>
      <c r="D2917" s="71">
        <v>3.0</v>
      </c>
      <c r="E2917" s="71">
        <v>3.0</v>
      </c>
      <c r="F2917" s="172">
        <f>vlookup(VLOOKUP(A2917,'Meal Plan Combinations'!A$5:E$17,2,false),indirect(I$1),2,false)*B2917+vlookup(VLOOKUP(A2917,'Meal Plan Combinations'!A$5:E$17,3,false),indirect(I$1),2,false)*C2917+vlookup(VLOOKUP(A2917,'Meal Plan Combinations'!A$5:E$17,4,false),indirect(I$1),2,false)*D2917+vlookup(VLOOKUP(A2917,'Meal Plan Combinations'!A$5:E$17,5,false),indirect(I$1),2,false)*E2917</f>
        <v>1892.523</v>
      </c>
      <c r="G2917" s="173">
        <f>abs(Generate!H$5-F2917)</f>
        <v>1177.477</v>
      </c>
    </row>
    <row r="2918">
      <c r="A2918" s="71" t="s">
        <v>73</v>
      </c>
      <c r="B2918" s="71">
        <v>1.0</v>
      </c>
      <c r="C2918" s="71">
        <v>2.0</v>
      </c>
      <c r="D2918" s="71">
        <v>0.5</v>
      </c>
      <c r="E2918" s="71">
        <v>0.5</v>
      </c>
      <c r="F2918" s="172">
        <f>vlookup(VLOOKUP(A2918,'Meal Plan Combinations'!A$5:E$17,2,false),indirect(I$1),2,false)*B2918+vlookup(VLOOKUP(A2918,'Meal Plan Combinations'!A$5:E$17,3,false),indirect(I$1),2,false)*C2918+vlookup(VLOOKUP(A2918,'Meal Plan Combinations'!A$5:E$17,4,false),indirect(I$1),2,false)*D2918+vlookup(VLOOKUP(A2918,'Meal Plan Combinations'!A$5:E$17,5,false),indirect(I$1),2,false)*E2918</f>
        <v>868.203</v>
      </c>
      <c r="G2918" s="173">
        <f>abs(Generate!H$5-F2918)</f>
        <v>2201.797</v>
      </c>
    </row>
    <row r="2919">
      <c r="A2919" s="71" t="s">
        <v>73</v>
      </c>
      <c r="B2919" s="71">
        <v>1.0</v>
      </c>
      <c r="C2919" s="71">
        <v>2.0</v>
      </c>
      <c r="D2919" s="71">
        <v>0.5</v>
      </c>
      <c r="E2919" s="71">
        <v>1.0</v>
      </c>
      <c r="F2919" s="172">
        <f>vlookup(VLOOKUP(A2919,'Meal Plan Combinations'!A$5:E$17,2,false),indirect(I$1),2,false)*B2919+vlookup(VLOOKUP(A2919,'Meal Plan Combinations'!A$5:E$17,3,false),indirect(I$1),2,false)*C2919+vlookup(VLOOKUP(A2919,'Meal Plan Combinations'!A$5:E$17,4,false),indirect(I$1),2,false)*D2919+vlookup(VLOOKUP(A2919,'Meal Plan Combinations'!A$5:E$17,5,false),indirect(I$1),2,false)*E2919</f>
        <v>960.183</v>
      </c>
      <c r="G2919" s="173">
        <f>abs(Generate!H$5-F2919)</f>
        <v>2109.817</v>
      </c>
    </row>
    <row r="2920">
      <c r="A2920" s="71" t="s">
        <v>73</v>
      </c>
      <c r="B2920" s="71">
        <v>1.0</v>
      </c>
      <c r="C2920" s="71">
        <v>2.0</v>
      </c>
      <c r="D2920" s="71">
        <v>0.5</v>
      </c>
      <c r="E2920" s="71">
        <v>1.5</v>
      </c>
      <c r="F2920" s="172">
        <f>vlookup(VLOOKUP(A2920,'Meal Plan Combinations'!A$5:E$17,2,false),indirect(I$1),2,false)*B2920+vlookup(VLOOKUP(A2920,'Meal Plan Combinations'!A$5:E$17,3,false),indirect(I$1),2,false)*C2920+vlookup(VLOOKUP(A2920,'Meal Plan Combinations'!A$5:E$17,4,false),indirect(I$1),2,false)*D2920+vlookup(VLOOKUP(A2920,'Meal Plan Combinations'!A$5:E$17,5,false),indirect(I$1),2,false)*E2920</f>
        <v>1052.163</v>
      </c>
      <c r="G2920" s="173">
        <f>abs(Generate!H$5-F2920)</f>
        <v>2017.837</v>
      </c>
    </row>
    <row r="2921">
      <c r="A2921" s="71" t="s">
        <v>73</v>
      </c>
      <c r="B2921" s="71">
        <v>1.0</v>
      </c>
      <c r="C2921" s="71">
        <v>2.0</v>
      </c>
      <c r="D2921" s="71">
        <v>0.5</v>
      </c>
      <c r="E2921" s="71">
        <v>2.0</v>
      </c>
      <c r="F2921" s="172">
        <f>vlookup(VLOOKUP(A2921,'Meal Plan Combinations'!A$5:E$17,2,false),indirect(I$1),2,false)*B2921+vlookup(VLOOKUP(A2921,'Meal Plan Combinations'!A$5:E$17,3,false),indirect(I$1),2,false)*C2921+vlookup(VLOOKUP(A2921,'Meal Plan Combinations'!A$5:E$17,4,false),indirect(I$1),2,false)*D2921+vlookup(VLOOKUP(A2921,'Meal Plan Combinations'!A$5:E$17,5,false),indirect(I$1),2,false)*E2921</f>
        <v>1144.143</v>
      </c>
      <c r="G2921" s="173">
        <f>abs(Generate!H$5-F2921)</f>
        <v>1925.857</v>
      </c>
    </row>
    <row r="2922">
      <c r="A2922" s="71" t="s">
        <v>73</v>
      </c>
      <c r="B2922" s="71">
        <v>1.0</v>
      </c>
      <c r="C2922" s="71">
        <v>2.0</v>
      </c>
      <c r="D2922" s="71">
        <v>0.5</v>
      </c>
      <c r="E2922" s="71">
        <v>2.5</v>
      </c>
      <c r="F2922" s="172">
        <f>vlookup(VLOOKUP(A2922,'Meal Plan Combinations'!A$5:E$17,2,false),indirect(I$1),2,false)*B2922+vlookup(VLOOKUP(A2922,'Meal Plan Combinations'!A$5:E$17,3,false),indirect(I$1),2,false)*C2922+vlookup(VLOOKUP(A2922,'Meal Plan Combinations'!A$5:E$17,4,false),indirect(I$1),2,false)*D2922+vlookup(VLOOKUP(A2922,'Meal Plan Combinations'!A$5:E$17,5,false),indirect(I$1),2,false)*E2922</f>
        <v>1236.123</v>
      </c>
      <c r="G2922" s="173">
        <f>abs(Generate!H$5-F2922)</f>
        <v>1833.877</v>
      </c>
    </row>
    <row r="2923">
      <c r="A2923" s="71" t="s">
        <v>73</v>
      </c>
      <c r="B2923" s="71">
        <v>1.0</v>
      </c>
      <c r="C2923" s="71">
        <v>2.0</v>
      </c>
      <c r="D2923" s="71">
        <v>0.5</v>
      </c>
      <c r="E2923" s="71">
        <v>3.0</v>
      </c>
      <c r="F2923" s="172">
        <f>vlookup(VLOOKUP(A2923,'Meal Plan Combinations'!A$5:E$17,2,false),indirect(I$1),2,false)*B2923+vlookup(VLOOKUP(A2923,'Meal Plan Combinations'!A$5:E$17,3,false),indirect(I$1),2,false)*C2923+vlookup(VLOOKUP(A2923,'Meal Plan Combinations'!A$5:E$17,4,false),indirect(I$1),2,false)*D2923+vlookup(VLOOKUP(A2923,'Meal Plan Combinations'!A$5:E$17,5,false),indirect(I$1),2,false)*E2923</f>
        <v>1328.103</v>
      </c>
      <c r="G2923" s="173">
        <f>abs(Generate!H$5-F2923)</f>
        <v>1741.897</v>
      </c>
    </row>
    <row r="2924">
      <c r="A2924" s="71" t="s">
        <v>73</v>
      </c>
      <c r="B2924" s="71">
        <v>1.0</v>
      </c>
      <c r="C2924" s="71">
        <v>2.0</v>
      </c>
      <c r="D2924" s="71">
        <v>1.0</v>
      </c>
      <c r="E2924" s="71">
        <v>0.5</v>
      </c>
      <c r="F2924" s="172">
        <f>vlookup(VLOOKUP(A2924,'Meal Plan Combinations'!A$5:E$17,2,false),indirect(I$1),2,false)*B2924+vlookup(VLOOKUP(A2924,'Meal Plan Combinations'!A$5:E$17,3,false),indirect(I$1),2,false)*C2924+vlookup(VLOOKUP(A2924,'Meal Plan Combinations'!A$5:E$17,4,false),indirect(I$1),2,false)*D2924+vlookup(VLOOKUP(A2924,'Meal Plan Combinations'!A$5:E$17,5,false),indirect(I$1),2,false)*E2924</f>
        <v>999.299</v>
      </c>
      <c r="G2924" s="173">
        <f>abs(Generate!H$5-F2924)</f>
        <v>2070.701</v>
      </c>
    </row>
    <row r="2925">
      <c r="A2925" s="71" t="s">
        <v>73</v>
      </c>
      <c r="B2925" s="71">
        <v>1.0</v>
      </c>
      <c r="C2925" s="71">
        <v>2.0</v>
      </c>
      <c r="D2925" s="71">
        <v>1.0</v>
      </c>
      <c r="E2925" s="71">
        <v>1.0</v>
      </c>
      <c r="F2925" s="172">
        <f>vlookup(VLOOKUP(A2925,'Meal Plan Combinations'!A$5:E$17,2,false),indirect(I$1),2,false)*B2925+vlookup(VLOOKUP(A2925,'Meal Plan Combinations'!A$5:E$17,3,false),indirect(I$1),2,false)*C2925+vlookup(VLOOKUP(A2925,'Meal Plan Combinations'!A$5:E$17,4,false),indirect(I$1),2,false)*D2925+vlookup(VLOOKUP(A2925,'Meal Plan Combinations'!A$5:E$17,5,false),indirect(I$1),2,false)*E2925</f>
        <v>1091.279</v>
      </c>
      <c r="G2925" s="173">
        <f>abs(Generate!H$5-F2925)</f>
        <v>1978.721</v>
      </c>
    </row>
    <row r="2926">
      <c r="A2926" s="71" t="s">
        <v>73</v>
      </c>
      <c r="B2926" s="71">
        <v>1.0</v>
      </c>
      <c r="C2926" s="71">
        <v>2.0</v>
      </c>
      <c r="D2926" s="71">
        <v>1.0</v>
      </c>
      <c r="E2926" s="71">
        <v>1.5</v>
      </c>
      <c r="F2926" s="172">
        <f>vlookup(VLOOKUP(A2926,'Meal Plan Combinations'!A$5:E$17,2,false),indirect(I$1),2,false)*B2926+vlookup(VLOOKUP(A2926,'Meal Plan Combinations'!A$5:E$17,3,false),indirect(I$1),2,false)*C2926+vlookup(VLOOKUP(A2926,'Meal Plan Combinations'!A$5:E$17,4,false),indirect(I$1),2,false)*D2926+vlookup(VLOOKUP(A2926,'Meal Plan Combinations'!A$5:E$17,5,false),indirect(I$1),2,false)*E2926</f>
        <v>1183.259</v>
      </c>
      <c r="G2926" s="173">
        <f>abs(Generate!H$5-F2926)</f>
        <v>1886.741</v>
      </c>
    </row>
    <row r="2927">
      <c r="A2927" s="71" t="s">
        <v>73</v>
      </c>
      <c r="B2927" s="71">
        <v>1.0</v>
      </c>
      <c r="C2927" s="71">
        <v>2.0</v>
      </c>
      <c r="D2927" s="71">
        <v>1.0</v>
      </c>
      <c r="E2927" s="71">
        <v>2.0</v>
      </c>
      <c r="F2927" s="172">
        <f>vlookup(VLOOKUP(A2927,'Meal Plan Combinations'!A$5:E$17,2,false),indirect(I$1),2,false)*B2927+vlookup(VLOOKUP(A2927,'Meal Plan Combinations'!A$5:E$17,3,false),indirect(I$1),2,false)*C2927+vlookup(VLOOKUP(A2927,'Meal Plan Combinations'!A$5:E$17,4,false),indirect(I$1),2,false)*D2927+vlookup(VLOOKUP(A2927,'Meal Plan Combinations'!A$5:E$17,5,false),indirect(I$1),2,false)*E2927</f>
        <v>1275.239</v>
      </c>
      <c r="G2927" s="173">
        <f>abs(Generate!H$5-F2927)</f>
        <v>1794.761</v>
      </c>
    </row>
    <row r="2928">
      <c r="A2928" s="71" t="s">
        <v>73</v>
      </c>
      <c r="B2928" s="71">
        <v>1.0</v>
      </c>
      <c r="C2928" s="71">
        <v>2.0</v>
      </c>
      <c r="D2928" s="71">
        <v>1.0</v>
      </c>
      <c r="E2928" s="71">
        <v>2.5</v>
      </c>
      <c r="F2928" s="172">
        <f>vlookup(VLOOKUP(A2928,'Meal Plan Combinations'!A$5:E$17,2,false),indirect(I$1),2,false)*B2928+vlookup(VLOOKUP(A2928,'Meal Plan Combinations'!A$5:E$17,3,false),indirect(I$1),2,false)*C2928+vlookup(VLOOKUP(A2928,'Meal Plan Combinations'!A$5:E$17,4,false),indirect(I$1),2,false)*D2928+vlookup(VLOOKUP(A2928,'Meal Plan Combinations'!A$5:E$17,5,false),indirect(I$1),2,false)*E2928</f>
        <v>1367.219</v>
      </c>
      <c r="G2928" s="173">
        <f>abs(Generate!H$5-F2928)</f>
        <v>1702.781</v>
      </c>
    </row>
    <row r="2929">
      <c r="A2929" s="71" t="s">
        <v>73</v>
      </c>
      <c r="B2929" s="71">
        <v>1.0</v>
      </c>
      <c r="C2929" s="71">
        <v>2.0</v>
      </c>
      <c r="D2929" s="71">
        <v>1.0</v>
      </c>
      <c r="E2929" s="71">
        <v>3.0</v>
      </c>
      <c r="F2929" s="172">
        <f>vlookup(VLOOKUP(A2929,'Meal Plan Combinations'!A$5:E$17,2,false),indirect(I$1),2,false)*B2929+vlookup(VLOOKUP(A2929,'Meal Plan Combinations'!A$5:E$17,3,false),indirect(I$1),2,false)*C2929+vlookup(VLOOKUP(A2929,'Meal Plan Combinations'!A$5:E$17,4,false),indirect(I$1),2,false)*D2929+vlookup(VLOOKUP(A2929,'Meal Plan Combinations'!A$5:E$17,5,false),indirect(I$1),2,false)*E2929</f>
        <v>1459.199</v>
      </c>
      <c r="G2929" s="173">
        <f>abs(Generate!H$5-F2929)</f>
        <v>1610.801</v>
      </c>
    </row>
    <row r="2930">
      <c r="A2930" s="71" t="s">
        <v>73</v>
      </c>
      <c r="B2930" s="71">
        <v>1.0</v>
      </c>
      <c r="C2930" s="71">
        <v>2.0</v>
      </c>
      <c r="D2930" s="71">
        <v>1.5</v>
      </c>
      <c r="E2930" s="71">
        <v>0.5</v>
      </c>
      <c r="F2930" s="172">
        <f>vlookup(VLOOKUP(A2930,'Meal Plan Combinations'!A$5:E$17,2,false),indirect(I$1),2,false)*B2930+vlookup(VLOOKUP(A2930,'Meal Plan Combinations'!A$5:E$17,3,false),indirect(I$1),2,false)*C2930+vlookup(VLOOKUP(A2930,'Meal Plan Combinations'!A$5:E$17,4,false),indirect(I$1),2,false)*D2930+vlookup(VLOOKUP(A2930,'Meal Plan Combinations'!A$5:E$17,5,false),indirect(I$1),2,false)*E2930</f>
        <v>1130.395</v>
      </c>
      <c r="G2930" s="173">
        <f>abs(Generate!H$5-F2930)</f>
        <v>1939.605</v>
      </c>
    </row>
    <row r="2931">
      <c r="A2931" s="71" t="s">
        <v>73</v>
      </c>
      <c r="B2931" s="71">
        <v>1.0</v>
      </c>
      <c r="C2931" s="71">
        <v>2.0</v>
      </c>
      <c r="D2931" s="71">
        <v>1.5</v>
      </c>
      <c r="E2931" s="71">
        <v>1.0</v>
      </c>
      <c r="F2931" s="172">
        <f>vlookup(VLOOKUP(A2931,'Meal Plan Combinations'!A$5:E$17,2,false),indirect(I$1),2,false)*B2931+vlookup(VLOOKUP(A2931,'Meal Plan Combinations'!A$5:E$17,3,false),indirect(I$1),2,false)*C2931+vlookup(VLOOKUP(A2931,'Meal Plan Combinations'!A$5:E$17,4,false),indirect(I$1),2,false)*D2931+vlookup(VLOOKUP(A2931,'Meal Plan Combinations'!A$5:E$17,5,false),indirect(I$1),2,false)*E2931</f>
        <v>1222.375</v>
      </c>
      <c r="G2931" s="173">
        <f>abs(Generate!H$5-F2931)</f>
        <v>1847.625</v>
      </c>
    </row>
    <row r="2932">
      <c r="A2932" s="71" t="s">
        <v>73</v>
      </c>
      <c r="B2932" s="71">
        <v>1.0</v>
      </c>
      <c r="C2932" s="71">
        <v>2.0</v>
      </c>
      <c r="D2932" s="71">
        <v>1.5</v>
      </c>
      <c r="E2932" s="71">
        <v>1.5</v>
      </c>
      <c r="F2932" s="172">
        <f>vlookup(VLOOKUP(A2932,'Meal Plan Combinations'!A$5:E$17,2,false),indirect(I$1),2,false)*B2932+vlookup(VLOOKUP(A2932,'Meal Plan Combinations'!A$5:E$17,3,false),indirect(I$1),2,false)*C2932+vlookup(VLOOKUP(A2932,'Meal Plan Combinations'!A$5:E$17,4,false),indirect(I$1),2,false)*D2932+vlookup(VLOOKUP(A2932,'Meal Plan Combinations'!A$5:E$17,5,false),indirect(I$1),2,false)*E2932</f>
        <v>1314.355</v>
      </c>
      <c r="G2932" s="173">
        <f>abs(Generate!H$5-F2932)</f>
        <v>1755.645</v>
      </c>
    </row>
    <row r="2933">
      <c r="A2933" s="71" t="s">
        <v>73</v>
      </c>
      <c r="B2933" s="71">
        <v>1.0</v>
      </c>
      <c r="C2933" s="71">
        <v>2.0</v>
      </c>
      <c r="D2933" s="71">
        <v>1.5</v>
      </c>
      <c r="E2933" s="71">
        <v>2.0</v>
      </c>
      <c r="F2933" s="172">
        <f>vlookup(VLOOKUP(A2933,'Meal Plan Combinations'!A$5:E$17,2,false),indirect(I$1),2,false)*B2933+vlookup(VLOOKUP(A2933,'Meal Plan Combinations'!A$5:E$17,3,false),indirect(I$1),2,false)*C2933+vlookup(VLOOKUP(A2933,'Meal Plan Combinations'!A$5:E$17,4,false),indirect(I$1),2,false)*D2933+vlookup(VLOOKUP(A2933,'Meal Plan Combinations'!A$5:E$17,5,false),indirect(I$1),2,false)*E2933</f>
        <v>1406.335</v>
      </c>
      <c r="G2933" s="173">
        <f>abs(Generate!H$5-F2933)</f>
        <v>1663.665</v>
      </c>
    </row>
    <row r="2934">
      <c r="A2934" s="71" t="s">
        <v>73</v>
      </c>
      <c r="B2934" s="71">
        <v>1.0</v>
      </c>
      <c r="C2934" s="71">
        <v>2.0</v>
      </c>
      <c r="D2934" s="71">
        <v>1.5</v>
      </c>
      <c r="E2934" s="71">
        <v>2.5</v>
      </c>
      <c r="F2934" s="172">
        <f>vlookup(VLOOKUP(A2934,'Meal Plan Combinations'!A$5:E$17,2,false),indirect(I$1),2,false)*B2934+vlookup(VLOOKUP(A2934,'Meal Plan Combinations'!A$5:E$17,3,false),indirect(I$1),2,false)*C2934+vlookup(VLOOKUP(A2934,'Meal Plan Combinations'!A$5:E$17,4,false),indirect(I$1),2,false)*D2934+vlookup(VLOOKUP(A2934,'Meal Plan Combinations'!A$5:E$17,5,false),indirect(I$1),2,false)*E2934</f>
        <v>1498.315</v>
      </c>
      <c r="G2934" s="173">
        <f>abs(Generate!H$5-F2934)</f>
        <v>1571.685</v>
      </c>
    </row>
    <row r="2935">
      <c r="A2935" s="71" t="s">
        <v>73</v>
      </c>
      <c r="B2935" s="71">
        <v>1.0</v>
      </c>
      <c r="C2935" s="71">
        <v>2.0</v>
      </c>
      <c r="D2935" s="71">
        <v>1.5</v>
      </c>
      <c r="E2935" s="71">
        <v>3.0</v>
      </c>
      <c r="F2935" s="172">
        <f>vlookup(VLOOKUP(A2935,'Meal Plan Combinations'!A$5:E$17,2,false),indirect(I$1),2,false)*B2935+vlookup(VLOOKUP(A2935,'Meal Plan Combinations'!A$5:E$17,3,false),indirect(I$1),2,false)*C2935+vlookup(VLOOKUP(A2935,'Meal Plan Combinations'!A$5:E$17,4,false),indirect(I$1),2,false)*D2935+vlookup(VLOOKUP(A2935,'Meal Plan Combinations'!A$5:E$17,5,false),indirect(I$1),2,false)*E2935</f>
        <v>1590.295</v>
      </c>
      <c r="G2935" s="173">
        <f>abs(Generate!H$5-F2935)</f>
        <v>1479.705</v>
      </c>
    </row>
    <row r="2936">
      <c r="A2936" s="71" t="s">
        <v>73</v>
      </c>
      <c r="B2936" s="71">
        <v>1.0</v>
      </c>
      <c r="C2936" s="71">
        <v>2.0</v>
      </c>
      <c r="D2936" s="71">
        <v>2.0</v>
      </c>
      <c r="E2936" s="71">
        <v>0.5</v>
      </c>
      <c r="F2936" s="172">
        <f>vlookup(VLOOKUP(A2936,'Meal Plan Combinations'!A$5:E$17,2,false),indirect(I$1),2,false)*B2936+vlookup(VLOOKUP(A2936,'Meal Plan Combinations'!A$5:E$17,3,false),indirect(I$1),2,false)*C2936+vlookup(VLOOKUP(A2936,'Meal Plan Combinations'!A$5:E$17,4,false),indirect(I$1),2,false)*D2936+vlookup(VLOOKUP(A2936,'Meal Plan Combinations'!A$5:E$17,5,false),indirect(I$1),2,false)*E2936</f>
        <v>1261.491</v>
      </c>
      <c r="G2936" s="173">
        <f>abs(Generate!H$5-F2936)</f>
        <v>1808.509</v>
      </c>
    </row>
    <row r="2937">
      <c r="A2937" s="71" t="s">
        <v>73</v>
      </c>
      <c r="B2937" s="71">
        <v>1.0</v>
      </c>
      <c r="C2937" s="71">
        <v>2.0</v>
      </c>
      <c r="D2937" s="71">
        <v>2.0</v>
      </c>
      <c r="E2937" s="71">
        <v>1.0</v>
      </c>
      <c r="F2937" s="172">
        <f>vlookup(VLOOKUP(A2937,'Meal Plan Combinations'!A$5:E$17,2,false),indirect(I$1),2,false)*B2937+vlookup(VLOOKUP(A2937,'Meal Plan Combinations'!A$5:E$17,3,false),indirect(I$1),2,false)*C2937+vlookup(VLOOKUP(A2937,'Meal Plan Combinations'!A$5:E$17,4,false),indirect(I$1),2,false)*D2937+vlookup(VLOOKUP(A2937,'Meal Plan Combinations'!A$5:E$17,5,false),indirect(I$1),2,false)*E2937</f>
        <v>1353.471</v>
      </c>
      <c r="G2937" s="173">
        <f>abs(Generate!H$5-F2937)</f>
        <v>1716.529</v>
      </c>
    </row>
    <row r="2938">
      <c r="A2938" s="71" t="s">
        <v>73</v>
      </c>
      <c r="B2938" s="71">
        <v>1.0</v>
      </c>
      <c r="C2938" s="71">
        <v>2.0</v>
      </c>
      <c r="D2938" s="71">
        <v>2.0</v>
      </c>
      <c r="E2938" s="71">
        <v>1.5</v>
      </c>
      <c r="F2938" s="172">
        <f>vlookup(VLOOKUP(A2938,'Meal Plan Combinations'!A$5:E$17,2,false),indirect(I$1),2,false)*B2938+vlookup(VLOOKUP(A2938,'Meal Plan Combinations'!A$5:E$17,3,false),indirect(I$1),2,false)*C2938+vlookup(VLOOKUP(A2938,'Meal Plan Combinations'!A$5:E$17,4,false),indirect(I$1),2,false)*D2938+vlookup(VLOOKUP(A2938,'Meal Plan Combinations'!A$5:E$17,5,false),indirect(I$1),2,false)*E2938</f>
        <v>1445.451</v>
      </c>
      <c r="G2938" s="173">
        <f>abs(Generate!H$5-F2938)</f>
        <v>1624.549</v>
      </c>
    </row>
    <row r="2939">
      <c r="A2939" s="71" t="s">
        <v>73</v>
      </c>
      <c r="B2939" s="71">
        <v>1.0</v>
      </c>
      <c r="C2939" s="71">
        <v>2.0</v>
      </c>
      <c r="D2939" s="71">
        <v>2.0</v>
      </c>
      <c r="E2939" s="71">
        <v>2.0</v>
      </c>
      <c r="F2939" s="172">
        <f>vlookup(VLOOKUP(A2939,'Meal Plan Combinations'!A$5:E$17,2,false),indirect(I$1),2,false)*B2939+vlookup(VLOOKUP(A2939,'Meal Plan Combinations'!A$5:E$17,3,false),indirect(I$1),2,false)*C2939+vlookup(VLOOKUP(A2939,'Meal Plan Combinations'!A$5:E$17,4,false),indirect(I$1),2,false)*D2939+vlookup(VLOOKUP(A2939,'Meal Plan Combinations'!A$5:E$17,5,false),indirect(I$1),2,false)*E2939</f>
        <v>1537.431</v>
      </c>
      <c r="G2939" s="173">
        <f>abs(Generate!H$5-F2939)</f>
        <v>1532.569</v>
      </c>
    </row>
    <row r="2940">
      <c r="A2940" s="71" t="s">
        <v>73</v>
      </c>
      <c r="B2940" s="71">
        <v>1.0</v>
      </c>
      <c r="C2940" s="71">
        <v>2.0</v>
      </c>
      <c r="D2940" s="71">
        <v>2.0</v>
      </c>
      <c r="E2940" s="71">
        <v>2.5</v>
      </c>
      <c r="F2940" s="172">
        <f>vlookup(VLOOKUP(A2940,'Meal Plan Combinations'!A$5:E$17,2,false),indirect(I$1),2,false)*B2940+vlookup(VLOOKUP(A2940,'Meal Plan Combinations'!A$5:E$17,3,false),indirect(I$1),2,false)*C2940+vlookup(VLOOKUP(A2940,'Meal Plan Combinations'!A$5:E$17,4,false),indirect(I$1),2,false)*D2940+vlookup(VLOOKUP(A2940,'Meal Plan Combinations'!A$5:E$17,5,false),indirect(I$1),2,false)*E2940</f>
        <v>1629.411</v>
      </c>
      <c r="G2940" s="173">
        <f>abs(Generate!H$5-F2940)</f>
        <v>1440.589</v>
      </c>
    </row>
    <row r="2941">
      <c r="A2941" s="71" t="s">
        <v>73</v>
      </c>
      <c r="B2941" s="71">
        <v>1.0</v>
      </c>
      <c r="C2941" s="71">
        <v>2.0</v>
      </c>
      <c r="D2941" s="71">
        <v>2.0</v>
      </c>
      <c r="E2941" s="71">
        <v>3.0</v>
      </c>
      <c r="F2941" s="172">
        <f>vlookup(VLOOKUP(A2941,'Meal Plan Combinations'!A$5:E$17,2,false),indirect(I$1),2,false)*B2941+vlookup(VLOOKUP(A2941,'Meal Plan Combinations'!A$5:E$17,3,false),indirect(I$1),2,false)*C2941+vlookup(VLOOKUP(A2941,'Meal Plan Combinations'!A$5:E$17,4,false),indirect(I$1),2,false)*D2941+vlookup(VLOOKUP(A2941,'Meal Plan Combinations'!A$5:E$17,5,false),indirect(I$1),2,false)*E2941</f>
        <v>1721.391</v>
      </c>
      <c r="G2941" s="173">
        <f>abs(Generate!H$5-F2941)</f>
        <v>1348.609</v>
      </c>
    </row>
    <row r="2942">
      <c r="A2942" s="71" t="s">
        <v>73</v>
      </c>
      <c r="B2942" s="71">
        <v>1.0</v>
      </c>
      <c r="C2942" s="71">
        <v>2.0</v>
      </c>
      <c r="D2942" s="71">
        <v>2.5</v>
      </c>
      <c r="E2942" s="71">
        <v>0.5</v>
      </c>
      <c r="F2942" s="172">
        <f>vlookup(VLOOKUP(A2942,'Meal Plan Combinations'!A$5:E$17,2,false),indirect(I$1),2,false)*B2942+vlookup(VLOOKUP(A2942,'Meal Plan Combinations'!A$5:E$17,3,false),indirect(I$1),2,false)*C2942+vlookup(VLOOKUP(A2942,'Meal Plan Combinations'!A$5:E$17,4,false),indirect(I$1),2,false)*D2942+vlookup(VLOOKUP(A2942,'Meal Plan Combinations'!A$5:E$17,5,false),indirect(I$1),2,false)*E2942</f>
        <v>1392.587</v>
      </c>
      <c r="G2942" s="173">
        <f>abs(Generate!H$5-F2942)</f>
        <v>1677.413</v>
      </c>
    </row>
    <row r="2943">
      <c r="A2943" s="71" t="s">
        <v>73</v>
      </c>
      <c r="B2943" s="71">
        <v>1.0</v>
      </c>
      <c r="C2943" s="71">
        <v>2.0</v>
      </c>
      <c r="D2943" s="71">
        <v>2.5</v>
      </c>
      <c r="E2943" s="71">
        <v>1.0</v>
      </c>
      <c r="F2943" s="172">
        <f>vlookup(VLOOKUP(A2943,'Meal Plan Combinations'!A$5:E$17,2,false),indirect(I$1),2,false)*B2943+vlookup(VLOOKUP(A2943,'Meal Plan Combinations'!A$5:E$17,3,false),indirect(I$1),2,false)*C2943+vlookup(VLOOKUP(A2943,'Meal Plan Combinations'!A$5:E$17,4,false),indirect(I$1),2,false)*D2943+vlookup(VLOOKUP(A2943,'Meal Plan Combinations'!A$5:E$17,5,false),indirect(I$1),2,false)*E2943</f>
        <v>1484.567</v>
      </c>
      <c r="G2943" s="173">
        <f>abs(Generate!H$5-F2943)</f>
        <v>1585.433</v>
      </c>
    </row>
    <row r="2944">
      <c r="A2944" s="71" t="s">
        <v>73</v>
      </c>
      <c r="B2944" s="71">
        <v>1.0</v>
      </c>
      <c r="C2944" s="71">
        <v>2.0</v>
      </c>
      <c r="D2944" s="71">
        <v>2.5</v>
      </c>
      <c r="E2944" s="71">
        <v>1.5</v>
      </c>
      <c r="F2944" s="172">
        <f>vlookup(VLOOKUP(A2944,'Meal Plan Combinations'!A$5:E$17,2,false),indirect(I$1),2,false)*B2944+vlookup(VLOOKUP(A2944,'Meal Plan Combinations'!A$5:E$17,3,false),indirect(I$1),2,false)*C2944+vlookup(VLOOKUP(A2944,'Meal Plan Combinations'!A$5:E$17,4,false),indirect(I$1),2,false)*D2944+vlookup(VLOOKUP(A2944,'Meal Plan Combinations'!A$5:E$17,5,false),indirect(I$1),2,false)*E2944</f>
        <v>1576.547</v>
      </c>
      <c r="G2944" s="173">
        <f>abs(Generate!H$5-F2944)</f>
        <v>1493.453</v>
      </c>
    </row>
    <row r="2945">
      <c r="A2945" s="71" t="s">
        <v>73</v>
      </c>
      <c r="B2945" s="71">
        <v>1.0</v>
      </c>
      <c r="C2945" s="71">
        <v>2.0</v>
      </c>
      <c r="D2945" s="71">
        <v>2.5</v>
      </c>
      <c r="E2945" s="71">
        <v>2.0</v>
      </c>
      <c r="F2945" s="172">
        <f>vlookup(VLOOKUP(A2945,'Meal Plan Combinations'!A$5:E$17,2,false),indirect(I$1),2,false)*B2945+vlookup(VLOOKUP(A2945,'Meal Plan Combinations'!A$5:E$17,3,false),indirect(I$1),2,false)*C2945+vlookup(VLOOKUP(A2945,'Meal Plan Combinations'!A$5:E$17,4,false),indirect(I$1),2,false)*D2945+vlookup(VLOOKUP(A2945,'Meal Plan Combinations'!A$5:E$17,5,false),indirect(I$1),2,false)*E2945</f>
        <v>1668.527</v>
      </c>
      <c r="G2945" s="173">
        <f>abs(Generate!H$5-F2945)</f>
        <v>1401.473</v>
      </c>
    </row>
    <row r="2946">
      <c r="A2946" s="71" t="s">
        <v>73</v>
      </c>
      <c r="B2946" s="71">
        <v>1.0</v>
      </c>
      <c r="C2946" s="71">
        <v>2.0</v>
      </c>
      <c r="D2946" s="71">
        <v>2.5</v>
      </c>
      <c r="E2946" s="71">
        <v>2.5</v>
      </c>
      <c r="F2946" s="172">
        <f>vlookup(VLOOKUP(A2946,'Meal Plan Combinations'!A$5:E$17,2,false),indirect(I$1),2,false)*B2946+vlookup(VLOOKUP(A2946,'Meal Plan Combinations'!A$5:E$17,3,false),indirect(I$1),2,false)*C2946+vlookup(VLOOKUP(A2946,'Meal Plan Combinations'!A$5:E$17,4,false),indirect(I$1),2,false)*D2946+vlookup(VLOOKUP(A2946,'Meal Plan Combinations'!A$5:E$17,5,false),indirect(I$1),2,false)*E2946</f>
        <v>1760.507</v>
      </c>
      <c r="G2946" s="173">
        <f>abs(Generate!H$5-F2946)</f>
        <v>1309.493</v>
      </c>
    </row>
    <row r="2947">
      <c r="A2947" s="71" t="s">
        <v>73</v>
      </c>
      <c r="B2947" s="71">
        <v>1.0</v>
      </c>
      <c r="C2947" s="71">
        <v>2.0</v>
      </c>
      <c r="D2947" s="71">
        <v>2.5</v>
      </c>
      <c r="E2947" s="71">
        <v>3.0</v>
      </c>
      <c r="F2947" s="172">
        <f>vlookup(VLOOKUP(A2947,'Meal Plan Combinations'!A$5:E$17,2,false),indirect(I$1),2,false)*B2947+vlookup(VLOOKUP(A2947,'Meal Plan Combinations'!A$5:E$17,3,false),indirect(I$1),2,false)*C2947+vlookup(VLOOKUP(A2947,'Meal Plan Combinations'!A$5:E$17,4,false),indirect(I$1),2,false)*D2947+vlookup(VLOOKUP(A2947,'Meal Plan Combinations'!A$5:E$17,5,false),indirect(I$1),2,false)*E2947</f>
        <v>1852.487</v>
      </c>
      <c r="G2947" s="173">
        <f>abs(Generate!H$5-F2947)</f>
        <v>1217.513</v>
      </c>
    </row>
    <row r="2948">
      <c r="A2948" s="71" t="s">
        <v>73</v>
      </c>
      <c r="B2948" s="71">
        <v>1.0</v>
      </c>
      <c r="C2948" s="71">
        <v>2.0</v>
      </c>
      <c r="D2948" s="71">
        <v>3.0</v>
      </c>
      <c r="E2948" s="71">
        <v>0.5</v>
      </c>
      <c r="F2948" s="172">
        <f>vlookup(VLOOKUP(A2948,'Meal Plan Combinations'!A$5:E$17,2,false),indirect(I$1),2,false)*B2948+vlookup(VLOOKUP(A2948,'Meal Plan Combinations'!A$5:E$17,3,false),indirect(I$1),2,false)*C2948+vlookup(VLOOKUP(A2948,'Meal Plan Combinations'!A$5:E$17,4,false),indirect(I$1),2,false)*D2948+vlookup(VLOOKUP(A2948,'Meal Plan Combinations'!A$5:E$17,5,false),indirect(I$1),2,false)*E2948</f>
        <v>1523.683</v>
      </c>
      <c r="G2948" s="173">
        <f>abs(Generate!H$5-F2948)</f>
        <v>1546.317</v>
      </c>
    </row>
    <row r="2949">
      <c r="A2949" s="71" t="s">
        <v>73</v>
      </c>
      <c r="B2949" s="71">
        <v>1.0</v>
      </c>
      <c r="C2949" s="71">
        <v>2.0</v>
      </c>
      <c r="D2949" s="71">
        <v>3.0</v>
      </c>
      <c r="E2949" s="71">
        <v>1.0</v>
      </c>
      <c r="F2949" s="172">
        <f>vlookup(VLOOKUP(A2949,'Meal Plan Combinations'!A$5:E$17,2,false),indirect(I$1),2,false)*B2949+vlookup(VLOOKUP(A2949,'Meal Plan Combinations'!A$5:E$17,3,false),indirect(I$1),2,false)*C2949+vlookup(VLOOKUP(A2949,'Meal Plan Combinations'!A$5:E$17,4,false),indirect(I$1),2,false)*D2949+vlookup(VLOOKUP(A2949,'Meal Plan Combinations'!A$5:E$17,5,false),indirect(I$1),2,false)*E2949</f>
        <v>1615.663</v>
      </c>
      <c r="G2949" s="173">
        <f>abs(Generate!H$5-F2949)</f>
        <v>1454.337</v>
      </c>
    </row>
    <row r="2950">
      <c r="A2950" s="71" t="s">
        <v>73</v>
      </c>
      <c r="B2950" s="71">
        <v>1.0</v>
      </c>
      <c r="C2950" s="71">
        <v>2.0</v>
      </c>
      <c r="D2950" s="71">
        <v>3.0</v>
      </c>
      <c r="E2950" s="71">
        <v>1.5</v>
      </c>
      <c r="F2950" s="172">
        <f>vlookup(VLOOKUP(A2950,'Meal Plan Combinations'!A$5:E$17,2,false),indirect(I$1),2,false)*B2950+vlookup(VLOOKUP(A2950,'Meal Plan Combinations'!A$5:E$17,3,false),indirect(I$1),2,false)*C2950+vlookup(VLOOKUP(A2950,'Meal Plan Combinations'!A$5:E$17,4,false),indirect(I$1),2,false)*D2950+vlookup(VLOOKUP(A2950,'Meal Plan Combinations'!A$5:E$17,5,false),indirect(I$1),2,false)*E2950</f>
        <v>1707.643</v>
      </c>
      <c r="G2950" s="173">
        <f>abs(Generate!H$5-F2950)</f>
        <v>1362.357</v>
      </c>
    </row>
    <row r="2951">
      <c r="A2951" s="71" t="s">
        <v>73</v>
      </c>
      <c r="B2951" s="71">
        <v>1.0</v>
      </c>
      <c r="C2951" s="71">
        <v>2.0</v>
      </c>
      <c r="D2951" s="71">
        <v>3.0</v>
      </c>
      <c r="E2951" s="71">
        <v>2.0</v>
      </c>
      <c r="F2951" s="172">
        <f>vlookup(VLOOKUP(A2951,'Meal Plan Combinations'!A$5:E$17,2,false),indirect(I$1),2,false)*B2951+vlookup(VLOOKUP(A2951,'Meal Plan Combinations'!A$5:E$17,3,false),indirect(I$1),2,false)*C2951+vlookup(VLOOKUP(A2951,'Meal Plan Combinations'!A$5:E$17,4,false),indirect(I$1),2,false)*D2951+vlookup(VLOOKUP(A2951,'Meal Plan Combinations'!A$5:E$17,5,false),indirect(I$1),2,false)*E2951</f>
        <v>1799.623</v>
      </c>
      <c r="G2951" s="173">
        <f>abs(Generate!H$5-F2951)</f>
        <v>1270.377</v>
      </c>
    </row>
    <row r="2952">
      <c r="A2952" s="71" t="s">
        <v>73</v>
      </c>
      <c r="B2952" s="71">
        <v>1.0</v>
      </c>
      <c r="C2952" s="71">
        <v>2.0</v>
      </c>
      <c r="D2952" s="71">
        <v>3.0</v>
      </c>
      <c r="E2952" s="71">
        <v>2.5</v>
      </c>
      <c r="F2952" s="172">
        <f>vlookup(VLOOKUP(A2952,'Meal Plan Combinations'!A$5:E$17,2,false),indirect(I$1),2,false)*B2952+vlookup(VLOOKUP(A2952,'Meal Plan Combinations'!A$5:E$17,3,false),indirect(I$1),2,false)*C2952+vlookup(VLOOKUP(A2952,'Meal Plan Combinations'!A$5:E$17,4,false),indirect(I$1),2,false)*D2952+vlookup(VLOOKUP(A2952,'Meal Plan Combinations'!A$5:E$17,5,false),indirect(I$1),2,false)*E2952</f>
        <v>1891.603</v>
      </c>
      <c r="G2952" s="173">
        <f>abs(Generate!H$5-F2952)</f>
        <v>1178.397</v>
      </c>
    </row>
    <row r="2953">
      <c r="A2953" s="71" t="s">
        <v>73</v>
      </c>
      <c r="B2953" s="71">
        <v>1.0</v>
      </c>
      <c r="C2953" s="71">
        <v>2.0</v>
      </c>
      <c r="D2953" s="71">
        <v>3.0</v>
      </c>
      <c r="E2953" s="71">
        <v>3.0</v>
      </c>
      <c r="F2953" s="172">
        <f>vlookup(VLOOKUP(A2953,'Meal Plan Combinations'!A$5:E$17,2,false),indirect(I$1),2,false)*B2953+vlookup(VLOOKUP(A2953,'Meal Plan Combinations'!A$5:E$17,3,false),indirect(I$1),2,false)*C2953+vlookup(VLOOKUP(A2953,'Meal Plan Combinations'!A$5:E$17,4,false),indirect(I$1),2,false)*D2953+vlookup(VLOOKUP(A2953,'Meal Plan Combinations'!A$5:E$17,5,false),indirect(I$1),2,false)*E2953</f>
        <v>1983.583</v>
      </c>
      <c r="G2953" s="173">
        <f>abs(Generate!H$5-F2953)</f>
        <v>1086.417</v>
      </c>
    </row>
    <row r="2954">
      <c r="A2954" s="71" t="s">
        <v>73</v>
      </c>
      <c r="B2954" s="71">
        <v>1.0</v>
      </c>
      <c r="C2954" s="71">
        <v>2.5</v>
      </c>
      <c r="D2954" s="71">
        <v>0.5</v>
      </c>
      <c r="E2954" s="71">
        <v>0.5</v>
      </c>
      <c r="F2954" s="172">
        <f>vlookup(VLOOKUP(A2954,'Meal Plan Combinations'!A$5:E$17,2,false),indirect(I$1),2,false)*B2954+vlookup(VLOOKUP(A2954,'Meal Plan Combinations'!A$5:E$17,3,false),indirect(I$1),2,false)*C2954+vlookup(VLOOKUP(A2954,'Meal Plan Combinations'!A$5:E$17,4,false),indirect(I$1),2,false)*D2954+vlookup(VLOOKUP(A2954,'Meal Plan Combinations'!A$5:E$17,5,false),indirect(I$1),2,false)*E2954</f>
        <v>959.263</v>
      </c>
      <c r="G2954" s="173">
        <f>abs(Generate!H$5-F2954)</f>
        <v>2110.737</v>
      </c>
    </row>
    <row r="2955">
      <c r="A2955" s="71" t="s">
        <v>73</v>
      </c>
      <c r="B2955" s="71">
        <v>1.0</v>
      </c>
      <c r="C2955" s="71">
        <v>2.5</v>
      </c>
      <c r="D2955" s="71">
        <v>0.5</v>
      </c>
      <c r="E2955" s="71">
        <v>1.0</v>
      </c>
      <c r="F2955" s="172">
        <f>vlookup(VLOOKUP(A2955,'Meal Plan Combinations'!A$5:E$17,2,false),indirect(I$1),2,false)*B2955+vlookup(VLOOKUP(A2955,'Meal Plan Combinations'!A$5:E$17,3,false),indirect(I$1),2,false)*C2955+vlookup(VLOOKUP(A2955,'Meal Plan Combinations'!A$5:E$17,4,false),indirect(I$1),2,false)*D2955+vlookup(VLOOKUP(A2955,'Meal Plan Combinations'!A$5:E$17,5,false),indirect(I$1),2,false)*E2955</f>
        <v>1051.243</v>
      </c>
      <c r="G2955" s="173">
        <f>abs(Generate!H$5-F2955)</f>
        <v>2018.757</v>
      </c>
    </row>
    <row r="2956">
      <c r="A2956" s="71" t="s">
        <v>73</v>
      </c>
      <c r="B2956" s="71">
        <v>1.0</v>
      </c>
      <c r="C2956" s="71">
        <v>2.5</v>
      </c>
      <c r="D2956" s="71">
        <v>0.5</v>
      </c>
      <c r="E2956" s="71">
        <v>1.5</v>
      </c>
      <c r="F2956" s="172">
        <f>vlookup(VLOOKUP(A2956,'Meal Plan Combinations'!A$5:E$17,2,false),indirect(I$1),2,false)*B2956+vlookup(VLOOKUP(A2956,'Meal Plan Combinations'!A$5:E$17,3,false),indirect(I$1),2,false)*C2956+vlookup(VLOOKUP(A2956,'Meal Plan Combinations'!A$5:E$17,4,false),indirect(I$1),2,false)*D2956+vlookup(VLOOKUP(A2956,'Meal Plan Combinations'!A$5:E$17,5,false),indirect(I$1),2,false)*E2956</f>
        <v>1143.223</v>
      </c>
      <c r="G2956" s="173">
        <f>abs(Generate!H$5-F2956)</f>
        <v>1926.777</v>
      </c>
    </row>
    <row r="2957">
      <c r="A2957" s="71" t="s">
        <v>73</v>
      </c>
      <c r="B2957" s="71">
        <v>1.0</v>
      </c>
      <c r="C2957" s="71">
        <v>2.5</v>
      </c>
      <c r="D2957" s="71">
        <v>0.5</v>
      </c>
      <c r="E2957" s="71">
        <v>2.0</v>
      </c>
      <c r="F2957" s="172">
        <f>vlookup(VLOOKUP(A2957,'Meal Plan Combinations'!A$5:E$17,2,false),indirect(I$1),2,false)*B2957+vlookup(VLOOKUP(A2957,'Meal Plan Combinations'!A$5:E$17,3,false),indirect(I$1),2,false)*C2957+vlookup(VLOOKUP(A2957,'Meal Plan Combinations'!A$5:E$17,4,false),indirect(I$1),2,false)*D2957+vlookup(VLOOKUP(A2957,'Meal Plan Combinations'!A$5:E$17,5,false),indirect(I$1),2,false)*E2957</f>
        <v>1235.203</v>
      </c>
      <c r="G2957" s="173">
        <f>abs(Generate!H$5-F2957)</f>
        <v>1834.797</v>
      </c>
    </row>
    <row r="2958">
      <c r="A2958" s="71" t="s">
        <v>73</v>
      </c>
      <c r="B2958" s="71">
        <v>1.0</v>
      </c>
      <c r="C2958" s="71">
        <v>2.5</v>
      </c>
      <c r="D2958" s="71">
        <v>0.5</v>
      </c>
      <c r="E2958" s="71">
        <v>2.5</v>
      </c>
      <c r="F2958" s="172">
        <f>vlookup(VLOOKUP(A2958,'Meal Plan Combinations'!A$5:E$17,2,false),indirect(I$1),2,false)*B2958+vlookup(VLOOKUP(A2958,'Meal Plan Combinations'!A$5:E$17,3,false),indirect(I$1),2,false)*C2958+vlookup(VLOOKUP(A2958,'Meal Plan Combinations'!A$5:E$17,4,false),indirect(I$1),2,false)*D2958+vlookup(VLOOKUP(A2958,'Meal Plan Combinations'!A$5:E$17,5,false),indirect(I$1),2,false)*E2958</f>
        <v>1327.183</v>
      </c>
      <c r="G2958" s="173">
        <f>abs(Generate!H$5-F2958)</f>
        <v>1742.817</v>
      </c>
    </row>
    <row r="2959">
      <c r="A2959" s="71" t="s">
        <v>73</v>
      </c>
      <c r="B2959" s="71">
        <v>1.0</v>
      </c>
      <c r="C2959" s="71">
        <v>2.5</v>
      </c>
      <c r="D2959" s="71">
        <v>0.5</v>
      </c>
      <c r="E2959" s="71">
        <v>3.0</v>
      </c>
      <c r="F2959" s="172">
        <f>vlookup(VLOOKUP(A2959,'Meal Plan Combinations'!A$5:E$17,2,false),indirect(I$1),2,false)*B2959+vlookup(VLOOKUP(A2959,'Meal Plan Combinations'!A$5:E$17,3,false),indirect(I$1),2,false)*C2959+vlookup(VLOOKUP(A2959,'Meal Plan Combinations'!A$5:E$17,4,false),indirect(I$1),2,false)*D2959+vlookup(VLOOKUP(A2959,'Meal Plan Combinations'!A$5:E$17,5,false),indirect(I$1),2,false)*E2959</f>
        <v>1419.163</v>
      </c>
      <c r="G2959" s="173">
        <f>abs(Generate!H$5-F2959)</f>
        <v>1650.837</v>
      </c>
    </row>
    <row r="2960">
      <c r="A2960" s="71" t="s">
        <v>73</v>
      </c>
      <c r="B2960" s="71">
        <v>1.0</v>
      </c>
      <c r="C2960" s="71">
        <v>2.5</v>
      </c>
      <c r="D2960" s="71">
        <v>1.0</v>
      </c>
      <c r="E2960" s="71">
        <v>0.5</v>
      </c>
      <c r="F2960" s="172">
        <f>vlookup(VLOOKUP(A2960,'Meal Plan Combinations'!A$5:E$17,2,false),indirect(I$1),2,false)*B2960+vlookup(VLOOKUP(A2960,'Meal Plan Combinations'!A$5:E$17,3,false),indirect(I$1),2,false)*C2960+vlookup(VLOOKUP(A2960,'Meal Plan Combinations'!A$5:E$17,4,false),indirect(I$1),2,false)*D2960+vlookup(VLOOKUP(A2960,'Meal Plan Combinations'!A$5:E$17,5,false),indirect(I$1),2,false)*E2960</f>
        <v>1090.359</v>
      </c>
      <c r="G2960" s="173">
        <f>abs(Generate!H$5-F2960)</f>
        <v>1979.641</v>
      </c>
    </row>
    <row r="2961">
      <c r="A2961" s="71" t="s">
        <v>73</v>
      </c>
      <c r="B2961" s="71">
        <v>1.0</v>
      </c>
      <c r="C2961" s="71">
        <v>2.5</v>
      </c>
      <c r="D2961" s="71">
        <v>1.0</v>
      </c>
      <c r="E2961" s="71">
        <v>1.0</v>
      </c>
      <c r="F2961" s="172">
        <f>vlookup(VLOOKUP(A2961,'Meal Plan Combinations'!A$5:E$17,2,false),indirect(I$1),2,false)*B2961+vlookup(VLOOKUP(A2961,'Meal Plan Combinations'!A$5:E$17,3,false),indirect(I$1),2,false)*C2961+vlookup(VLOOKUP(A2961,'Meal Plan Combinations'!A$5:E$17,4,false),indirect(I$1),2,false)*D2961+vlookup(VLOOKUP(A2961,'Meal Plan Combinations'!A$5:E$17,5,false),indirect(I$1),2,false)*E2961</f>
        <v>1182.339</v>
      </c>
      <c r="G2961" s="173">
        <f>abs(Generate!H$5-F2961)</f>
        <v>1887.661</v>
      </c>
    </row>
    <row r="2962">
      <c r="A2962" s="71" t="s">
        <v>73</v>
      </c>
      <c r="B2962" s="71">
        <v>1.0</v>
      </c>
      <c r="C2962" s="71">
        <v>2.5</v>
      </c>
      <c r="D2962" s="71">
        <v>1.0</v>
      </c>
      <c r="E2962" s="71">
        <v>1.5</v>
      </c>
      <c r="F2962" s="172">
        <f>vlookup(VLOOKUP(A2962,'Meal Plan Combinations'!A$5:E$17,2,false),indirect(I$1),2,false)*B2962+vlookup(VLOOKUP(A2962,'Meal Plan Combinations'!A$5:E$17,3,false),indirect(I$1),2,false)*C2962+vlookup(VLOOKUP(A2962,'Meal Plan Combinations'!A$5:E$17,4,false),indirect(I$1),2,false)*D2962+vlookup(VLOOKUP(A2962,'Meal Plan Combinations'!A$5:E$17,5,false),indirect(I$1),2,false)*E2962</f>
        <v>1274.319</v>
      </c>
      <c r="G2962" s="173">
        <f>abs(Generate!H$5-F2962)</f>
        <v>1795.681</v>
      </c>
    </row>
    <row r="2963">
      <c r="A2963" s="71" t="s">
        <v>73</v>
      </c>
      <c r="B2963" s="71">
        <v>1.0</v>
      </c>
      <c r="C2963" s="71">
        <v>2.5</v>
      </c>
      <c r="D2963" s="71">
        <v>1.0</v>
      </c>
      <c r="E2963" s="71">
        <v>2.0</v>
      </c>
      <c r="F2963" s="172">
        <f>vlookup(VLOOKUP(A2963,'Meal Plan Combinations'!A$5:E$17,2,false),indirect(I$1),2,false)*B2963+vlookup(VLOOKUP(A2963,'Meal Plan Combinations'!A$5:E$17,3,false),indirect(I$1),2,false)*C2963+vlookup(VLOOKUP(A2963,'Meal Plan Combinations'!A$5:E$17,4,false),indirect(I$1),2,false)*D2963+vlookup(VLOOKUP(A2963,'Meal Plan Combinations'!A$5:E$17,5,false),indirect(I$1),2,false)*E2963</f>
        <v>1366.299</v>
      </c>
      <c r="G2963" s="173">
        <f>abs(Generate!H$5-F2963)</f>
        <v>1703.701</v>
      </c>
    </row>
    <row r="2964">
      <c r="A2964" s="71" t="s">
        <v>73</v>
      </c>
      <c r="B2964" s="71">
        <v>1.0</v>
      </c>
      <c r="C2964" s="71">
        <v>2.5</v>
      </c>
      <c r="D2964" s="71">
        <v>1.0</v>
      </c>
      <c r="E2964" s="71">
        <v>2.5</v>
      </c>
      <c r="F2964" s="172">
        <f>vlookup(VLOOKUP(A2964,'Meal Plan Combinations'!A$5:E$17,2,false),indirect(I$1),2,false)*B2964+vlookup(VLOOKUP(A2964,'Meal Plan Combinations'!A$5:E$17,3,false),indirect(I$1),2,false)*C2964+vlookup(VLOOKUP(A2964,'Meal Plan Combinations'!A$5:E$17,4,false),indirect(I$1),2,false)*D2964+vlookup(VLOOKUP(A2964,'Meal Plan Combinations'!A$5:E$17,5,false),indirect(I$1),2,false)*E2964</f>
        <v>1458.279</v>
      </c>
      <c r="G2964" s="173">
        <f>abs(Generate!H$5-F2964)</f>
        <v>1611.721</v>
      </c>
    </row>
    <row r="2965">
      <c r="A2965" s="71" t="s">
        <v>73</v>
      </c>
      <c r="B2965" s="71">
        <v>1.0</v>
      </c>
      <c r="C2965" s="71">
        <v>2.5</v>
      </c>
      <c r="D2965" s="71">
        <v>1.0</v>
      </c>
      <c r="E2965" s="71">
        <v>3.0</v>
      </c>
      <c r="F2965" s="172">
        <f>vlookup(VLOOKUP(A2965,'Meal Plan Combinations'!A$5:E$17,2,false),indirect(I$1),2,false)*B2965+vlookup(VLOOKUP(A2965,'Meal Plan Combinations'!A$5:E$17,3,false),indirect(I$1),2,false)*C2965+vlookup(VLOOKUP(A2965,'Meal Plan Combinations'!A$5:E$17,4,false),indirect(I$1),2,false)*D2965+vlookup(VLOOKUP(A2965,'Meal Plan Combinations'!A$5:E$17,5,false),indirect(I$1),2,false)*E2965</f>
        <v>1550.259</v>
      </c>
      <c r="G2965" s="173">
        <f>abs(Generate!H$5-F2965)</f>
        <v>1519.741</v>
      </c>
    </row>
    <row r="2966">
      <c r="A2966" s="71" t="s">
        <v>73</v>
      </c>
      <c r="B2966" s="71">
        <v>1.0</v>
      </c>
      <c r="C2966" s="71">
        <v>2.5</v>
      </c>
      <c r="D2966" s="71">
        <v>1.5</v>
      </c>
      <c r="E2966" s="71">
        <v>0.5</v>
      </c>
      <c r="F2966" s="172">
        <f>vlookup(VLOOKUP(A2966,'Meal Plan Combinations'!A$5:E$17,2,false),indirect(I$1),2,false)*B2966+vlookup(VLOOKUP(A2966,'Meal Plan Combinations'!A$5:E$17,3,false),indirect(I$1),2,false)*C2966+vlookup(VLOOKUP(A2966,'Meal Plan Combinations'!A$5:E$17,4,false),indirect(I$1),2,false)*D2966+vlookup(VLOOKUP(A2966,'Meal Plan Combinations'!A$5:E$17,5,false),indirect(I$1),2,false)*E2966</f>
        <v>1221.455</v>
      </c>
      <c r="G2966" s="173">
        <f>abs(Generate!H$5-F2966)</f>
        <v>1848.545</v>
      </c>
    </row>
    <row r="2967">
      <c r="A2967" s="71" t="s">
        <v>73</v>
      </c>
      <c r="B2967" s="71">
        <v>1.0</v>
      </c>
      <c r="C2967" s="71">
        <v>2.5</v>
      </c>
      <c r="D2967" s="71">
        <v>1.5</v>
      </c>
      <c r="E2967" s="71">
        <v>1.0</v>
      </c>
      <c r="F2967" s="172">
        <f>vlookup(VLOOKUP(A2967,'Meal Plan Combinations'!A$5:E$17,2,false),indirect(I$1),2,false)*B2967+vlookup(VLOOKUP(A2967,'Meal Plan Combinations'!A$5:E$17,3,false),indirect(I$1),2,false)*C2967+vlookup(VLOOKUP(A2967,'Meal Plan Combinations'!A$5:E$17,4,false),indirect(I$1),2,false)*D2967+vlookup(VLOOKUP(A2967,'Meal Plan Combinations'!A$5:E$17,5,false),indirect(I$1),2,false)*E2967</f>
        <v>1313.435</v>
      </c>
      <c r="G2967" s="173">
        <f>abs(Generate!H$5-F2967)</f>
        <v>1756.565</v>
      </c>
    </row>
    <row r="2968">
      <c r="A2968" s="71" t="s">
        <v>73</v>
      </c>
      <c r="B2968" s="71">
        <v>1.0</v>
      </c>
      <c r="C2968" s="71">
        <v>2.5</v>
      </c>
      <c r="D2968" s="71">
        <v>1.5</v>
      </c>
      <c r="E2968" s="71">
        <v>1.5</v>
      </c>
      <c r="F2968" s="172">
        <f>vlookup(VLOOKUP(A2968,'Meal Plan Combinations'!A$5:E$17,2,false),indirect(I$1),2,false)*B2968+vlookup(VLOOKUP(A2968,'Meal Plan Combinations'!A$5:E$17,3,false),indirect(I$1),2,false)*C2968+vlookup(VLOOKUP(A2968,'Meal Plan Combinations'!A$5:E$17,4,false),indirect(I$1),2,false)*D2968+vlookup(VLOOKUP(A2968,'Meal Plan Combinations'!A$5:E$17,5,false),indirect(I$1),2,false)*E2968</f>
        <v>1405.415</v>
      </c>
      <c r="G2968" s="173">
        <f>abs(Generate!H$5-F2968)</f>
        <v>1664.585</v>
      </c>
    </row>
    <row r="2969">
      <c r="A2969" s="71" t="s">
        <v>73</v>
      </c>
      <c r="B2969" s="71">
        <v>1.0</v>
      </c>
      <c r="C2969" s="71">
        <v>2.5</v>
      </c>
      <c r="D2969" s="71">
        <v>1.5</v>
      </c>
      <c r="E2969" s="71">
        <v>2.0</v>
      </c>
      <c r="F2969" s="172">
        <f>vlookup(VLOOKUP(A2969,'Meal Plan Combinations'!A$5:E$17,2,false),indirect(I$1),2,false)*B2969+vlookup(VLOOKUP(A2969,'Meal Plan Combinations'!A$5:E$17,3,false),indirect(I$1),2,false)*C2969+vlookup(VLOOKUP(A2969,'Meal Plan Combinations'!A$5:E$17,4,false),indirect(I$1),2,false)*D2969+vlookup(VLOOKUP(A2969,'Meal Plan Combinations'!A$5:E$17,5,false),indirect(I$1),2,false)*E2969</f>
        <v>1497.395</v>
      </c>
      <c r="G2969" s="173">
        <f>abs(Generate!H$5-F2969)</f>
        <v>1572.605</v>
      </c>
    </row>
    <row r="2970">
      <c r="A2970" s="71" t="s">
        <v>73</v>
      </c>
      <c r="B2970" s="71">
        <v>1.0</v>
      </c>
      <c r="C2970" s="71">
        <v>2.5</v>
      </c>
      <c r="D2970" s="71">
        <v>1.5</v>
      </c>
      <c r="E2970" s="71">
        <v>2.5</v>
      </c>
      <c r="F2970" s="172">
        <f>vlookup(VLOOKUP(A2970,'Meal Plan Combinations'!A$5:E$17,2,false),indirect(I$1),2,false)*B2970+vlookup(VLOOKUP(A2970,'Meal Plan Combinations'!A$5:E$17,3,false),indirect(I$1),2,false)*C2970+vlookup(VLOOKUP(A2970,'Meal Plan Combinations'!A$5:E$17,4,false),indirect(I$1),2,false)*D2970+vlookup(VLOOKUP(A2970,'Meal Plan Combinations'!A$5:E$17,5,false),indirect(I$1),2,false)*E2970</f>
        <v>1589.375</v>
      </c>
      <c r="G2970" s="173">
        <f>abs(Generate!H$5-F2970)</f>
        <v>1480.625</v>
      </c>
    </row>
    <row r="2971">
      <c r="A2971" s="71" t="s">
        <v>73</v>
      </c>
      <c r="B2971" s="71">
        <v>1.0</v>
      </c>
      <c r="C2971" s="71">
        <v>2.5</v>
      </c>
      <c r="D2971" s="71">
        <v>1.5</v>
      </c>
      <c r="E2971" s="71">
        <v>3.0</v>
      </c>
      <c r="F2971" s="172">
        <f>vlookup(VLOOKUP(A2971,'Meal Plan Combinations'!A$5:E$17,2,false),indirect(I$1),2,false)*B2971+vlookup(VLOOKUP(A2971,'Meal Plan Combinations'!A$5:E$17,3,false),indirect(I$1),2,false)*C2971+vlookup(VLOOKUP(A2971,'Meal Plan Combinations'!A$5:E$17,4,false),indirect(I$1),2,false)*D2971+vlookup(VLOOKUP(A2971,'Meal Plan Combinations'!A$5:E$17,5,false),indirect(I$1),2,false)*E2971</f>
        <v>1681.355</v>
      </c>
      <c r="G2971" s="173">
        <f>abs(Generate!H$5-F2971)</f>
        <v>1388.645</v>
      </c>
    </row>
    <row r="2972">
      <c r="A2972" s="71" t="s">
        <v>73</v>
      </c>
      <c r="B2972" s="71">
        <v>1.0</v>
      </c>
      <c r="C2972" s="71">
        <v>2.5</v>
      </c>
      <c r="D2972" s="71">
        <v>2.0</v>
      </c>
      <c r="E2972" s="71">
        <v>0.5</v>
      </c>
      <c r="F2972" s="172">
        <f>vlookup(VLOOKUP(A2972,'Meal Plan Combinations'!A$5:E$17,2,false),indirect(I$1),2,false)*B2972+vlookup(VLOOKUP(A2972,'Meal Plan Combinations'!A$5:E$17,3,false),indirect(I$1),2,false)*C2972+vlookup(VLOOKUP(A2972,'Meal Plan Combinations'!A$5:E$17,4,false),indirect(I$1),2,false)*D2972+vlookup(VLOOKUP(A2972,'Meal Plan Combinations'!A$5:E$17,5,false),indirect(I$1),2,false)*E2972</f>
        <v>1352.551</v>
      </c>
      <c r="G2972" s="173">
        <f>abs(Generate!H$5-F2972)</f>
        <v>1717.449</v>
      </c>
    </row>
    <row r="2973">
      <c r="A2973" s="71" t="s">
        <v>73</v>
      </c>
      <c r="B2973" s="71">
        <v>1.0</v>
      </c>
      <c r="C2973" s="71">
        <v>2.5</v>
      </c>
      <c r="D2973" s="71">
        <v>2.0</v>
      </c>
      <c r="E2973" s="71">
        <v>1.0</v>
      </c>
      <c r="F2973" s="172">
        <f>vlookup(VLOOKUP(A2973,'Meal Plan Combinations'!A$5:E$17,2,false),indirect(I$1),2,false)*B2973+vlookup(VLOOKUP(A2973,'Meal Plan Combinations'!A$5:E$17,3,false),indirect(I$1),2,false)*C2973+vlookup(VLOOKUP(A2973,'Meal Plan Combinations'!A$5:E$17,4,false),indirect(I$1),2,false)*D2973+vlookup(VLOOKUP(A2973,'Meal Plan Combinations'!A$5:E$17,5,false),indirect(I$1),2,false)*E2973</f>
        <v>1444.531</v>
      </c>
      <c r="G2973" s="173">
        <f>abs(Generate!H$5-F2973)</f>
        <v>1625.469</v>
      </c>
    </row>
    <row r="2974">
      <c r="A2974" s="71" t="s">
        <v>73</v>
      </c>
      <c r="B2974" s="71">
        <v>1.0</v>
      </c>
      <c r="C2974" s="71">
        <v>2.5</v>
      </c>
      <c r="D2974" s="71">
        <v>2.0</v>
      </c>
      <c r="E2974" s="71">
        <v>1.5</v>
      </c>
      <c r="F2974" s="172">
        <f>vlookup(VLOOKUP(A2974,'Meal Plan Combinations'!A$5:E$17,2,false),indirect(I$1),2,false)*B2974+vlookup(VLOOKUP(A2974,'Meal Plan Combinations'!A$5:E$17,3,false),indirect(I$1),2,false)*C2974+vlookup(VLOOKUP(A2974,'Meal Plan Combinations'!A$5:E$17,4,false),indirect(I$1),2,false)*D2974+vlookup(VLOOKUP(A2974,'Meal Plan Combinations'!A$5:E$17,5,false),indirect(I$1),2,false)*E2974</f>
        <v>1536.511</v>
      </c>
      <c r="G2974" s="173">
        <f>abs(Generate!H$5-F2974)</f>
        <v>1533.489</v>
      </c>
    </row>
    <row r="2975">
      <c r="A2975" s="71" t="s">
        <v>73</v>
      </c>
      <c r="B2975" s="71">
        <v>1.0</v>
      </c>
      <c r="C2975" s="71">
        <v>2.5</v>
      </c>
      <c r="D2975" s="71">
        <v>2.0</v>
      </c>
      <c r="E2975" s="71">
        <v>2.0</v>
      </c>
      <c r="F2975" s="172">
        <f>vlookup(VLOOKUP(A2975,'Meal Plan Combinations'!A$5:E$17,2,false),indirect(I$1),2,false)*B2975+vlookup(VLOOKUP(A2975,'Meal Plan Combinations'!A$5:E$17,3,false),indirect(I$1),2,false)*C2975+vlookup(VLOOKUP(A2975,'Meal Plan Combinations'!A$5:E$17,4,false),indirect(I$1),2,false)*D2975+vlookup(VLOOKUP(A2975,'Meal Plan Combinations'!A$5:E$17,5,false),indirect(I$1),2,false)*E2975</f>
        <v>1628.491</v>
      </c>
      <c r="G2975" s="173">
        <f>abs(Generate!H$5-F2975)</f>
        <v>1441.509</v>
      </c>
    </row>
    <row r="2976">
      <c r="A2976" s="71" t="s">
        <v>73</v>
      </c>
      <c r="B2976" s="71">
        <v>1.0</v>
      </c>
      <c r="C2976" s="71">
        <v>2.5</v>
      </c>
      <c r="D2976" s="71">
        <v>2.0</v>
      </c>
      <c r="E2976" s="71">
        <v>2.5</v>
      </c>
      <c r="F2976" s="172">
        <f>vlookup(VLOOKUP(A2976,'Meal Plan Combinations'!A$5:E$17,2,false),indirect(I$1),2,false)*B2976+vlookup(VLOOKUP(A2976,'Meal Plan Combinations'!A$5:E$17,3,false),indirect(I$1),2,false)*C2976+vlookup(VLOOKUP(A2976,'Meal Plan Combinations'!A$5:E$17,4,false),indirect(I$1),2,false)*D2976+vlookup(VLOOKUP(A2976,'Meal Plan Combinations'!A$5:E$17,5,false),indirect(I$1),2,false)*E2976</f>
        <v>1720.471</v>
      </c>
      <c r="G2976" s="173">
        <f>abs(Generate!H$5-F2976)</f>
        <v>1349.529</v>
      </c>
    </row>
    <row r="2977">
      <c r="A2977" s="71" t="s">
        <v>73</v>
      </c>
      <c r="B2977" s="71">
        <v>1.0</v>
      </c>
      <c r="C2977" s="71">
        <v>2.5</v>
      </c>
      <c r="D2977" s="71">
        <v>2.0</v>
      </c>
      <c r="E2977" s="71">
        <v>3.0</v>
      </c>
      <c r="F2977" s="172">
        <f>vlookup(VLOOKUP(A2977,'Meal Plan Combinations'!A$5:E$17,2,false),indirect(I$1),2,false)*B2977+vlookup(VLOOKUP(A2977,'Meal Plan Combinations'!A$5:E$17,3,false),indirect(I$1),2,false)*C2977+vlookup(VLOOKUP(A2977,'Meal Plan Combinations'!A$5:E$17,4,false),indirect(I$1),2,false)*D2977+vlookup(VLOOKUP(A2977,'Meal Plan Combinations'!A$5:E$17,5,false),indirect(I$1),2,false)*E2977</f>
        <v>1812.451</v>
      </c>
      <c r="G2977" s="173">
        <f>abs(Generate!H$5-F2977)</f>
        <v>1257.549</v>
      </c>
    </row>
    <row r="2978">
      <c r="A2978" s="71" t="s">
        <v>73</v>
      </c>
      <c r="B2978" s="71">
        <v>1.0</v>
      </c>
      <c r="C2978" s="71">
        <v>2.5</v>
      </c>
      <c r="D2978" s="71">
        <v>2.5</v>
      </c>
      <c r="E2978" s="71">
        <v>0.5</v>
      </c>
      <c r="F2978" s="172">
        <f>vlookup(VLOOKUP(A2978,'Meal Plan Combinations'!A$5:E$17,2,false),indirect(I$1),2,false)*B2978+vlookup(VLOOKUP(A2978,'Meal Plan Combinations'!A$5:E$17,3,false),indirect(I$1),2,false)*C2978+vlookup(VLOOKUP(A2978,'Meal Plan Combinations'!A$5:E$17,4,false),indirect(I$1),2,false)*D2978+vlookup(VLOOKUP(A2978,'Meal Plan Combinations'!A$5:E$17,5,false),indirect(I$1),2,false)*E2978</f>
        <v>1483.647</v>
      </c>
      <c r="G2978" s="173">
        <f>abs(Generate!H$5-F2978)</f>
        <v>1586.353</v>
      </c>
    </row>
    <row r="2979">
      <c r="A2979" s="71" t="s">
        <v>73</v>
      </c>
      <c r="B2979" s="71">
        <v>1.0</v>
      </c>
      <c r="C2979" s="71">
        <v>2.5</v>
      </c>
      <c r="D2979" s="71">
        <v>2.5</v>
      </c>
      <c r="E2979" s="71">
        <v>1.0</v>
      </c>
      <c r="F2979" s="172">
        <f>vlookup(VLOOKUP(A2979,'Meal Plan Combinations'!A$5:E$17,2,false),indirect(I$1),2,false)*B2979+vlookup(VLOOKUP(A2979,'Meal Plan Combinations'!A$5:E$17,3,false),indirect(I$1),2,false)*C2979+vlookup(VLOOKUP(A2979,'Meal Plan Combinations'!A$5:E$17,4,false),indirect(I$1),2,false)*D2979+vlookup(VLOOKUP(A2979,'Meal Plan Combinations'!A$5:E$17,5,false),indirect(I$1),2,false)*E2979</f>
        <v>1575.627</v>
      </c>
      <c r="G2979" s="173">
        <f>abs(Generate!H$5-F2979)</f>
        <v>1494.373</v>
      </c>
    </row>
    <row r="2980">
      <c r="A2980" s="71" t="s">
        <v>73</v>
      </c>
      <c r="B2980" s="71">
        <v>1.0</v>
      </c>
      <c r="C2980" s="71">
        <v>2.5</v>
      </c>
      <c r="D2980" s="71">
        <v>2.5</v>
      </c>
      <c r="E2980" s="71">
        <v>1.5</v>
      </c>
      <c r="F2980" s="172">
        <f>vlookup(VLOOKUP(A2980,'Meal Plan Combinations'!A$5:E$17,2,false),indirect(I$1),2,false)*B2980+vlookup(VLOOKUP(A2980,'Meal Plan Combinations'!A$5:E$17,3,false),indirect(I$1),2,false)*C2980+vlookup(VLOOKUP(A2980,'Meal Plan Combinations'!A$5:E$17,4,false),indirect(I$1),2,false)*D2980+vlookup(VLOOKUP(A2980,'Meal Plan Combinations'!A$5:E$17,5,false),indirect(I$1),2,false)*E2980</f>
        <v>1667.607</v>
      </c>
      <c r="G2980" s="173">
        <f>abs(Generate!H$5-F2980)</f>
        <v>1402.393</v>
      </c>
    </row>
    <row r="2981">
      <c r="A2981" s="71" t="s">
        <v>73</v>
      </c>
      <c r="B2981" s="71">
        <v>1.0</v>
      </c>
      <c r="C2981" s="71">
        <v>2.5</v>
      </c>
      <c r="D2981" s="71">
        <v>2.5</v>
      </c>
      <c r="E2981" s="71">
        <v>2.0</v>
      </c>
      <c r="F2981" s="172">
        <f>vlookup(VLOOKUP(A2981,'Meal Plan Combinations'!A$5:E$17,2,false),indirect(I$1),2,false)*B2981+vlookup(VLOOKUP(A2981,'Meal Plan Combinations'!A$5:E$17,3,false),indirect(I$1),2,false)*C2981+vlookup(VLOOKUP(A2981,'Meal Plan Combinations'!A$5:E$17,4,false),indirect(I$1),2,false)*D2981+vlookup(VLOOKUP(A2981,'Meal Plan Combinations'!A$5:E$17,5,false),indirect(I$1),2,false)*E2981</f>
        <v>1759.587</v>
      </c>
      <c r="G2981" s="173">
        <f>abs(Generate!H$5-F2981)</f>
        <v>1310.413</v>
      </c>
    </row>
    <row r="2982">
      <c r="A2982" s="71" t="s">
        <v>73</v>
      </c>
      <c r="B2982" s="71">
        <v>1.0</v>
      </c>
      <c r="C2982" s="71">
        <v>2.5</v>
      </c>
      <c r="D2982" s="71">
        <v>2.5</v>
      </c>
      <c r="E2982" s="71">
        <v>2.5</v>
      </c>
      <c r="F2982" s="172">
        <f>vlookup(VLOOKUP(A2982,'Meal Plan Combinations'!A$5:E$17,2,false),indirect(I$1),2,false)*B2982+vlookup(VLOOKUP(A2982,'Meal Plan Combinations'!A$5:E$17,3,false),indirect(I$1),2,false)*C2982+vlookup(VLOOKUP(A2982,'Meal Plan Combinations'!A$5:E$17,4,false),indirect(I$1),2,false)*D2982+vlookup(VLOOKUP(A2982,'Meal Plan Combinations'!A$5:E$17,5,false),indirect(I$1),2,false)*E2982</f>
        <v>1851.567</v>
      </c>
      <c r="G2982" s="173">
        <f>abs(Generate!H$5-F2982)</f>
        <v>1218.433</v>
      </c>
    </row>
    <row r="2983">
      <c r="A2983" s="71" t="s">
        <v>73</v>
      </c>
      <c r="B2983" s="71">
        <v>1.0</v>
      </c>
      <c r="C2983" s="71">
        <v>2.5</v>
      </c>
      <c r="D2983" s="71">
        <v>2.5</v>
      </c>
      <c r="E2983" s="71">
        <v>3.0</v>
      </c>
      <c r="F2983" s="172">
        <f>vlookup(VLOOKUP(A2983,'Meal Plan Combinations'!A$5:E$17,2,false),indirect(I$1),2,false)*B2983+vlookup(VLOOKUP(A2983,'Meal Plan Combinations'!A$5:E$17,3,false),indirect(I$1),2,false)*C2983+vlookup(VLOOKUP(A2983,'Meal Plan Combinations'!A$5:E$17,4,false),indirect(I$1),2,false)*D2983+vlookup(VLOOKUP(A2983,'Meal Plan Combinations'!A$5:E$17,5,false),indirect(I$1),2,false)*E2983</f>
        <v>1943.547</v>
      </c>
      <c r="G2983" s="173">
        <f>abs(Generate!H$5-F2983)</f>
        <v>1126.453</v>
      </c>
    </row>
    <row r="2984">
      <c r="A2984" s="71" t="s">
        <v>73</v>
      </c>
      <c r="B2984" s="71">
        <v>1.0</v>
      </c>
      <c r="C2984" s="71">
        <v>2.5</v>
      </c>
      <c r="D2984" s="71">
        <v>3.0</v>
      </c>
      <c r="E2984" s="71">
        <v>0.5</v>
      </c>
      <c r="F2984" s="172">
        <f>vlookup(VLOOKUP(A2984,'Meal Plan Combinations'!A$5:E$17,2,false),indirect(I$1),2,false)*B2984+vlookup(VLOOKUP(A2984,'Meal Plan Combinations'!A$5:E$17,3,false),indirect(I$1),2,false)*C2984+vlookup(VLOOKUP(A2984,'Meal Plan Combinations'!A$5:E$17,4,false),indirect(I$1),2,false)*D2984+vlookup(VLOOKUP(A2984,'Meal Plan Combinations'!A$5:E$17,5,false),indirect(I$1),2,false)*E2984</f>
        <v>1614.743</v>
      </c>
      <c r="G2984" s="173">
        <f>abs(Generate!H$5-F2984)</f>
        <v>1455.257</v>
      </c>
    </row>
    <row r="2985">
      <c r="A2985" s="71" t="s">
        <v>73</v>
      </c>
      <c r="B2985" s="71">
        <v>1.0</v>
      </c>
      <c r="C2985" s="71">
        <v>2.5</v>
      </c>
      <c r="D2985" s="71">
        <v>3.0</v>
      </c>
      <c r="E2985" s="71">
        <v>1.0</v>
      </c>
      <c r="F2985" s="172">
        <f>vlookup(VLOOKUP(A2985,'Meal Plan Combinations'!A$5:E$17,2,false),indirect(I$1),2,false)*B2985+vlookup(VLOOKUP(A2985,'Meal Plan Combinations'!A$5:E$17,3,false),indirect(I$1),2,false)*C2985+vlookup(VLOOKUP(A2985,'Meal Plan Combinations'!A$5:E$17,4,false),indirect(I$1),2,false)*D2985+vlookup(VLOOKUP(A2985,'Meal Plan Combinations'!A$5:E$17,5,false),indirect(I$1),2,false)*E2985</f>
        <v>1706.723</v>
      </c>
      <c r="G2985" s="173">
        <f>abs(Generate!H$5-F2985)</f>
        <v>1363.277</v>
      </c>
    </row>
    <row r="2986">
      <c r="A2986" s="71" t="s">
        <v>73</v>
      </c>
      <c r="B2986" s="71">
        <v>1.0</v>
      </c>
      <c r="C2986" s="71">
        <v>2.5</v>
      </c>
      <c r="D2986" s="71">
        <v>3.0</v>
      </c>
      <c r="E2986" s="71">
        <v>1.5</v>
      </c>
      <c r="F2986" s="172">
        <f>vlookup(VLOOKUP(A2986,'Meal Plan Combinations'!A$5:E$17,2,false),indirect(I$1),2,false)*B2986+vlookup(VLOOKUP(A2986,'Meal Plan Combinations'!A$5:E$17,3,false),indirect(I$1),2,false)*C2986+vlookup(VLOOKUP(A2986,'Meal Plan Combinations'!A$5:E$17,4,false),indirect(I$1),2,false)*D2986+vlookup(VLOOKUP(A2986,'Meal Plan Combinations'!A$5:E$17,5,false),indirect(I$1),2,false)*E2986</f>
        <v>1798.703</v>
      </c>
      <c r="G2986" s="173">
        <f>abs(Generate!H$5-F2986)</f>
        <v>1271.297</v>
      </c>
    </row>
    <row r="2987">
      <c r="A2987" s="71" t="s">
        <v>73</v>
      </c>
      <c r="B2987" s="71">
        <v>1.0</v>
      </c>
      <c r="C2987" s="71">
        <v>2.5</v>
      </c>
      <c r="D2987" s="71">
        <v>3.0</v>
      </c>
      <c r="E2987" s="71">
        <v>2.0</v>
      </c>
      <c r="F2987" s="172">
        <f>vlookup(VLOOKUP(A2987,'Meal Plan Combinations'!A$5:E$17,2,false),indirect(I$1),2,false)*B2987+vlookup(VLOOKUP(A2987,'Meal Plan Combinations'!A$5:E$17,3,false),indirect(I$1),2,false)*C2987+vlookup(VLOOKUP(A2987,'Meal Plan Combinations'!A$5:E$17,4,false),indirect(I$1),2,false)*D2987+vlookup(VLOOKUP(A2987,'Meal Plan Combinations'!A$5:E$17,5,false),indirect(I$1),2,false)*E2987</f>
        <v>1890.683</v>
      </c>
      <c r="G2987" s="173">
        <f>abs(Generate!H$5-F2987)</f>
        <v>1179.317</v>
      </c>
    </row>
    <row r="2988">
      <c r="A2988" s="71" t="s">
        <v>73</v>
      </c>
      <c r="B2988" s="71">
        <v>1.0</v>
      </c>
      <c r="C2988" s="71">
        <v>2.5</v>
      </c>
      <c r="D2988" s="71">
        <v>3.0</v>
      </c>
      <c r="E2988" s="71">
        <v>2.5</v>
      </c>
      <c r="F2988" s="172">
        <f>vlookup(VLOOKUP(A2988,'Meal Plan Combinations'!A$5:E$17,2,false),indirect(I$1),2,false)*B2988+vlookup(VLOOKUP(A2988,'Meal Plan Combinations'!A$5:E$17,3,false),indirect(I$1),2,false)*C2988+vlookup(VLOOKUP(A2988,'Meal Plan Combinations'!A$5:E$17,4,false),indirect(I$1),2,false)*D2988+vlookup(VLOOKUP(A2988,'Meal Plan Combinations'!A$5:E$17,5,false),indirect(I$1),2,false)*E2988</f>
        <v>1982.663</v>
      </c>
      <c r="G2988" s="173">
        <f>abs(Generate!H$5-F2988)</f>
        <v>1087.337</v>
      </c>
    </row>
    <row r="2989">
      <c r="A2989" s="71" t="s">
        <v>73</v>
      </c>
      <c r="B2989" s="71">
        <v>1.0</v>
      </c>
      <c r="C2989" s="71">
        <v>2.5</v>
      </c>
      <c r="D2989" s="71">
        <v>3.0</v>
      </c>
      <c r="E2989" s="71">
        <v>3.0</v>
      </c>
      <c r="F2989" s="172">
        <f>vlookup(VLOOKUP(A2989,'Meal Plan Combinations'!A$5:E$17,2,false),indirect(I$1),2,false)*B2989+vlookup(VLOOKUP(A2989,'Meal Plan Combinations'!A$5:E$17,3,false),indirect(I$1),2,false)*C2989+vlookup(VLOOKUP(A2989,'Meal Plan Combinations'!A$5:E$17,4,false),indirect(I$1),2,false)*D2989+vlookup(VLOOKUP(A2989,'Meal Plan Combinations'!A$5:E$17,5,false),indirect(I$1),2,false)*E2989</f>
        <v>2074.643</v>
      </c>
      <c r="G2989" s="173">
        <f>abs(Generate!H$5-F2989)</f>
        <v>995.357</v>
      </c>
    </row>
    <row r="2990">
      <c r="A2990" s="71" t="s">
        <v>73</v>
      </c>
      <c r="B2990" s="71">
        <v>1.0</v>
      </c>
      <c r="C2990" s="71">
        <v>3.0</v>
      </c>
      <c r="D2990" s="71">
        <v>0.5</v>
      </c>
      <c r="E2990" s="71">
        <v>0.5</v>
      </c>
      <c r="F2990" s="172">
        <f>vlookup(VLOOKUP(A2990,'Meal Plan Combinations'!A$5:E$17,2,false),indirect(I$1),2,false)*B2990+vlookup(VLOOKUP(A2990,'Meal Plan Combinations'!A$5:E$17,3,false),indirect(I$1),2,false)*C2990+vlookup(VLOOKUP(A2990,'Meal Plan Combinations'!A$5:E$17,4,false),indirect(I$1),2,false)*D2990+vlookup(VLOOKUP(A2990,'Meal Plan Combinations'!A$5:E$17,5,false),indirect(I$1),2,false)*E2990</f>
        <v>1050.323</v>
      </c>
      <c r="G2990" s="173">
        <f>abs(Generate!H$5-F2990)</f>
        <v>2019.677</v>
      </c>
    </row>
    <row r="2991">
      <c r="A2991" s="71" t="s">
        <v>73</v>
      </c>
      <c r="B2991" s="71">
        <v>1.0</v>
      </c>
      <c r="C2991" s="71">
        <v>3.0</v>
      </c>
      <c r="D2991" s="71">
        <v>0.5</v>
      </c>
      <c r="E2991" s="71">
        <v>1.0</v>
      </c>
      <c r="F2991" s="172">
        <f>vlookup(VLOOKUP(A2991,'Meal Plan Combinations'!A$5:E$17,2,false),indirect(I$1),2,false)*B2991+vlookup(VLOOKUP(A2991,'Meal Plan Combinations'!A$5:E$17,3,false),indirect(I$1),2,false)*C2991+vlookup(VLOOKUP(A2991,'Meal Plan Combinations'!A$5:E$17,4,false),indirect(I$1),2,false)*D2991+vlookup(VLOOKUP(A2991,'Meal Plan Combinations'!A$5:E$17,5,false),indirect(I$1),2,false)*E2991</f>
        <v>1142.303</v>
      </c>
      <c r="G2991" s="173">
        <f>abs(Generate!H$5-F2991)</f>
        <v>1927.697</v>
      </c>
    </row>
    <row r="2992">
      <c r="A2992" s="71" t="s">
        <v>73</v>
      </c>
      <c r="B2992" s="71">
        <v>1.0</v>
      </c>
      <c r="C2992" s="71">
        <v>3.0</v>
      </c>
      <c r="D2992" s="71">
        <v>0.5</v>
      </c>
      <c r="E2992" s="71">
        <v>1.5</v>
      </c>
      <c r="F2992" s="172">
        <f>vlookup(VLOOKUP(A2992,'Meal Plan Combinations'!A$5:E$17,2,false),indirect(I$1),2,false)*B2992+vlookup(VLOOKUP(A2992,'Meal Plan Combinations'!A$5:E$17,3,false),indirect(I$1),2,false)*C2992+vlookup(VLOOKUP(A2992,'Meal Plan Combinations'!A$5:E$17,4,false),indirect(I$1),2,false)*D2992+vlookup(VLOOKUP(A2992,'Meal Plan Combinations'!A$5:E$17,5,false),indirect(I$1),2,false)*E2992</f>
        <v>1234.283</v>
      </c>
      <c r="G2992" s="173">
        <f>abs(Generate!H$5-F2992)</f>
        <v>1835.717</v>
      </c>
    </row>
    <row r="2993">
      <c r="A2993" s="71" t="s">
        <v>73</v>
      </c>
      <c r="B2993" s="71">
        <v>1.0</v>
      </c>
      <c r="C2993" s="71">
        <v>3.0</v>
      </c>
      <c r="D2993" s="71">
        <v>0.5</v>
      </c>
      <c r="E2993" s="71">
        <v>2.0</v>
      </c>
      <c r="F2993" s="172">
        <f>vlookup(VLOOKUP(A2993,'Meal Plan Combinations'!A$5:E$17,2,false),indirect(I$1),2,false)*B2993+vlookup(VLOOKUP(A2993,'Meal Plan Combinations'!A$5:E$17,3,false),indirect(I$1),2,false)*C2993+vlookup(VLOOKUP(A2993,'Meal Plan Combinations'!A$5:E$17,4,false),indirect(I$1),2,false)*D2993+vlookup(VLOOKUP(A2993,'Meal Plan Combinations'!A$5:E$17,5,false),indirect(I$1),2,false)*E2993</f>
        <v>1326.263</v>
      </c>
      <c r="G2993" s="173">
        <f>abs(Generate!H$5-F2993)</f>
        <v>1743.737</v>
      </c>
    </row>
    <row r="2994">
      <c r="A2994" s="71" t="s">
        <v>73</v>
      </c>
      <c r="B2994" s="71">
        <v>1.0</v>
      </c>
      <c r="C2994" s="71">
        <v>3.0</v>
      </c>
      <c r="D2994" s="71">
        <v>0.5</v>
      </c>
      <c r="E2994" s="71">
        <v>2.5</v>
      </c>
      <c r="F2994" s="172">
        <f>vlookup(VLOOKUP(A2994,'Meal Plan Combinations'!A$5:E$17,2,false),indirect(I$1),2,false)*B2994+vlookup(VLOOKUP(A2994,'Meal Plan Combinations'!A$5:E$17,3,false),indirect(I$1),2,false)*C2994+vlookup(VLOOKUP(A2994,'Meal Plan Combinations'!A$5:E$17,4,false),indirect(I$1),2,false)*D2994+vlookup(VLOOKUP(A2994,'Meal Plan Combinations'!A$5:E$17,5,false),indirect(I$1),2,false)*E2994</f>
        <v>1418.243</v>
      </c>
      <c r="G2994" s="173">
        <f>abs(Generate!H$5-F2994)</f>
        <v>1651.757</v>
      </c>
    </row>
    <row r="2995">
      <c r="A2995" s="71" t="s">
        <v>73</v>
      </c>
      <c r="B2995" s="71">
        <v>1.0</v>
      </c>
      <c r="C2995" s="71">
        <v>3.0</v>
      </c>
      <c r="D2995" s="71">
        <v>0.5</v>
      </c>
      <c r="E2995" s="71">
        <v>3.0</v>
      </c>
      <c r="F2995" s="172">
        <f>vlookup(VLOOKUP(A2995,'Meal Plan Combinations'!A$5:E$17,2,false),indirect(I$1),2,false)*B2995+vlookup(VLOOKUP(A2995,'Meal Plan Combinations'!A$5:E$17,3,false),indirect(I$1),2,false)*C2995+vlookup(VLOOKUP(A2995,'Meal Plan Combinations'!A$5:E$17,4,false),indirect(I$1),2,false)*D2995+vlookup(VLOOKUP(A2995,'Meal Plan Combinations'!A$5:E$17,5,false),indirect(I$1),2,false)*E2995</f>
        <v>1510.223</v>
      </c>
      <c r="G2995" s="173">
        <f>abs(Generate!H$5-F2995)</f>
        <v>1559.777</v>
      </c>
    </row>
    <row r="2996">
      <c r="A2996" s="71" t="s">
        <v>73</v>
      </c>
      <c r="B2996" s="71">
        <v>1.0</v>
      </c>
      <c r="C2996" s="71">
        <v>3.0</v>
      </c>
      <c r="D2996" s="71">
        <v>1.0</v>
      </c>
      <c r="E2996" s="71">
        <v>0.5</v>
      </c>
      <c r="F2996" s="172">
        <f>vlookup(VLOOKUP(A2996,'Meal Plan Combinations'!A$5:E$17,2,false),indirect(I$1),2,false)*B2996+vlookup(VLOOKUP(A2996,'Meal Plan Combinations'!A$5:E$17,3,false),indirect(I$1),2,false)*C2996+vlookup(VLOOKUP(A2996,'Meal Plan Combinations'!A$5:E$17,4,false),indirect(I$1),2,false)*D2996+vlookup(VLOOKUP(A2996,'Meal Plan Combinations'!A$5:E$17,5,false),indirect(I$1),2,false)*E2996</f>
        <v>1181.419</v>
      </c>
      <c r="G2996" s="173">
        <f>abs(Generate!H$5-F2996)</f>
        <v>1888.581</v>
      </c>
    </row>
    <row r="2997">
      <c r="A2997" s="71" t="s">
        <v>73</v>
      </c>
      <c r="B2997" s="71">
        <v>1.0</v>
      </c>
      <c r="C2997" s="71">
        <v>3.0</v>
      </c>
      <c r="D2997" s="71">
        <v>1.0</v>
      </c>
      <c r="E2997" s="71">
        <v>1.0</v>
      </c>
      <c r="F2997" s="172">
        <f>vlookup(VLOOKUP(A2997,'Meal Plan Combinations'!A$5:E$17,2,false),indirect(I$1),2,false)*B2997+vlookup(VLOOKUP(A2997,'Meal Plan Combinations'!A$5:E$17,3,false),indirect(I$1),2,false)*C2997+vlookup(VLOOKUP(A2997,'Meal Plan Combinations'!A$5:E$17,4,false),indirect(I$1),2,false)*D2997+vlookup(VLOOKUP(A2997,'Meal Plan Combinations'!A$5:E$17,5,false),indirect(I$1),2,false)*E2997</f>
        <v>1273.399</v>
      </c>
      <c r="G2997" s="173">
        <f>abs(Generate!H$5-F2997)</f>
        <v>1796.601</v>
      </c>
    </row>
    <row r="2998">
      <c r="A2998" s="71" t="s">
        <v>73</v>
      </c>
      <c r="B2998" s="71">
        <v>1.0</v>
      </c>
      <c r="C2998" s="71">
        <v>3.0</v>
      </c>
      <c r="D2998" s="71">
        <v>1.0</v>
      </c>
      <c r="E2998" s="71">
        <v>1.5</v>
      </c>
      <c r="F2998" s="172">
        <f>vlookup(VLOOKUP(A2998,'Meal Plan Combinations'!A$5:E$17,2,false),indirect(I$1),2,false)*B2998+vlookup(VLOOKUP(A2998,'Meal Plan Combinations'!A$5:E$17,3,false),indirect(I$1),2,false)*C2998+vlookup(VLOOKUP(A2998,'Meal Plan Combinations'!A$5:E$17,4,false),indirect(I$1),2,false)*D2998+vlookup(VLOOKUP(A2998,'Meal Plan Combinations'!A$5:E$17,5,false),indirect(I$1),2,false)*E2998</f>
        <v>1365.379</v>
      </c>
      <c r="G2998" s="173">
        <f>abs(Generate!H$5-F2998)</f>
        <v>1704.621</v>
      </c>
    </row>
    <row r="2999">
      <c r="A2999" s="71" t="s">
        <v>73</v>
      </c>
      <c r="B2999" s="71">
        <v>1.0</v>
      </c>
      <c r="C2999" s="71">
        <v>3.0</v>
      </c>
      <c r="D2999" s="71">
        <v>1.0</v>
      </c>
      <c r="E2999" s="71">
        <v>2.0</v>
      </c>
      <c r="F2999" s="172">
        <f>vlookup(VLOOKUP(A2999,'Meal Plan Combinations'!A$5:E$17,2,false),indirect(I$1),2,false)*B2999+vlookup(VLOOKUP(A2999,'Meal Plan Combinations'!A$5:E$17,3,false),indirect(I$1),2,false)*C2999+vlookup(VLOOKUP(A2999,'Meal Plan Combinations'!A$5:E$17,4,false),indirect(I$1),2,false)*D2999+vlookup(VLOOKUP(A2999,'Meal Plan Combinations'!A$5:E$17,5,false),indirect(I$1),2,false)*E2999</f>
        <v>1457.359</v>
      </c>
      <c r="G2999" s="173">
        <f>abs(Generate!H$5-F2999)</f>
        <v>1612.641</v>
      </c>
    </row>
    <row r="3000">
      <c r="A3000" s="71" t="s">
        <v>73</v>
      </c>
      <c r="B3000" s="71">
        <v>1.0</v>
      </c>
      <c r="C3000" s="71">
        <v>3.0</v>
      </c>
      <c r="D3000" s="71">
        <v>1.0</v>
      </c>
      <c r="E3000" s="71">
        <v>2.5</v>
      </c>
      <c r="F3000" s="172">
        <f>vlookup(VLOOKUP(A3000,'Meal Plan Combinations'!A$5:E$17,2,false),indirect(I$1),2,false)*B3000+vlookup(VLOOKUP(A3000,'Meal Plan Combinations'!A$5:E$17,3,false),indirect(I$1),2,false)*C3000+vlookup(VLOOKUP(A3000,'Meal Plan Combinations'!A$5:E$17,4,false),indirect(I$1),2,false)*D3000+vlookup(VLOOKUP(A3000,'Meal Plan Combinations'!A$5:E$17,5,false),indirect(I$1),2,false)*E3000</f>
        <v>1549.339</v>
      </c>
      <c r="G3000" s="173">
        <f>abs(Generate!H$5-F3000)</f>
        <v>1520.661</v>
      </c>
    </row>
    <row r="3001">
      <c r="A3001" s="71" t="s">
        <v>73</v>
      </c>
      <c r="B3001" s="71">
        <v>1.0</v>
      </c>
      <c r="C3001" s="71">
        <v>3.0</v>
      </c>
      <c r="D3001" s="71">
        <v>1.0</v>
      </c>
      <c r="E3001" s="71">
        <v>3.0</v>
      </c>
      <c r="F3001" s="172">
        <f>vlookup(VLOOKUP(A3001,'Meal Plan Combinations'!A$5:E$17,2,false),indirect(I$1),2,false)*B3001+vlookup(VLOOKUP(A3001,'Meal Plan Combinations'!A$5:E$17,3,false),indirect(I$1),2,false)*C3001+vlookup(VLOOKUP(A3001,'Meal Plan Combinations'!A$5:E$17,4,false),indirect(I$1),2,false)*D3001+vlookup(VLOOKUP(A3001,'Meal Plan Combinations'!A$5:E$17,5,false),indirect(I$1),2,false)*E3001</f>
        <v>1641.319</v>
      </c>
      <c r="G3001" s="173">
        <f>abs(Generate!H$5-F3001)</f>
        <v>1428.681</v>
      </c>
    </row>
    <row r="3002">
      <c r="A3002" s="71" t="s">
        <v>73</v>
      </c>
      <c r="B3002" s="71">
        <v>1.0</v>
      </c>
      <c r="C3002" s="71">
        <v>3.0</v>
      </c>
      <c r="D3002" s="71">
        <v>1.5</v>
      </c>
      <c r="E3002" s="71">
        <v>0.5</v>
      </c>
      <c r="F3002" s="172">
        <f>vlookup(VLOOKUP(A3002,'Meal Plan Combinations'!A$5:E$17,2,false),indirect(I$1),2,false)*B3002+vlookup(VLOOKUP(A3002,'Meal Plan Combinations'!A$5:E$17,3,false),indirect(I$1),2,false)*C3002+vlookup(VLOOKUP(A3002,'Meal Plan Combinations'!A$5:E$17,4,false),indirect(I$1),2,false)*D3002+vlookup(VLOOKUP(A3002,'Meal Plan Combinations'!A$5:E$17,5,false),indirect(I$1),2,false)*E3002</f>
        <v>1312.515</v>
      </c>
      <c r="G3002" s="173">
        <f>abs(Generate!H$5-F3002)</f>
        <v>1757.485</v>
      </c>
    </row>
    <row r="3003">
      <c r="A3003" s="71" t="s">
        <v>73</v>
      </c>
      <c r="B3003" s="71">
        <v>1.0</v>
      </c>
      <c r="C3003" s="71">
        <v>3.0</v>
      </c>
      <c r="D3003" s="71">
        <v>1.5</v>
      </c>
      <c r="E3003" s="71">
        <v>1.0</v>
      </c>
      <c r="F3003" s="172">
        <f>vlookup(VLOOKUP(A3003,'Meal Plan Combinations'!A$5:E$17,2,false),indirect(I$1),2,false)*B3003+vlookup(VLOOKUP(A3003,'Meal Plan Combinations'!A$5:E$17,3,false),indirect(I$1),2,false)*C3003+vlookup(VLOOKUP(A3003,'Meal Plan Combinations'!A$5:E$17,4,false),indirect(I$1),2,false)*D3003+vlookup(VLOOKUP(A3003,'Meal Plan Combinations'!A$5:E$17,5,false),indirect(I$1),2,false)*E3003</f>
        <v>1404.495</v>
      </c>
      <c r="G3003" s="173">
        <f>abs(Generate!H$5-F3003)</f>
        <v>1665.505</v>
      </c>
    </row>
    <row r="3004">
      <c r="A3004" s="71" t="s">
        <v>73</v>
      </c>
      <c r="B3004" s="71">
        <v>1.0</v>
      </c>
      <c r="C3004" s="71">
        <v>3.0</v>
      </c>
      <c r="D3004" s="71">
        <v>1.5</v>
      </c>
      <c r="E3004" s="71">
        <v>1.5</v>
      </c>
      <c r="F3004" s="172">
        <f>vlookup(VLOOKUP(A3004,'Meal Plan Combinations'!A$5:E$17,2,false),indirect(I$1),2,false)*B3004+vlookup(VLOOKUP(A3004,'Meal Plan Combinations'!A$5:E$17,3,false),indirect(I$1),2,false)*C3004+vlookup(VLOOKUP(A3004,'Meal Plan Combinations'!A$5:E$17,4,false),indirect(I$1),2,false)*D3004+vlookup(VLOOKUP(A3004,'Meal Plan Combinations'!A$5:E$17,5,false),indirect(I$1),2,false)*E3004</f>
        <v>1496.475</v>
      </c>
      <c r="G3004" s="173">
        <f>abs(Generate!H$5-F3004)</f>
        <v>1573.525</v>
      </c>
    </row>
    <row r="3005">
      <c r="A3005" s="71" t="s">
        <v>73</v>
      </c>
      <c r="B3005" s="71">
        <v>1.0</v>
      </c>
      <c r="C3005" s="71">
        <v>3.0</v>
      </c>
      <c r="D3005" s="71">
        <v>1.5</v>
      </c>
      <c r="E3005" s="71">
        <v>2.0</v>
      </c>
      <c r="F3005" s="172">
        <f>vlookup(VLOOKUP(A3005,'Meal Plan Combinations'!A$5:E$17,2,false),indirect(I$1),2,false)*B3005+vlookup(VLOOKUP(A3005,'Meal Plan Combinations'!A$5:E$17,3,false),indirect(I$1),2,false)*C3005+vlookup(VLOOKUP(A3005,'Meal Plan Combinations'!A$5:E$17,4,false),indirect(I$1),2,false)*D3005+vlookup(VLOOKUP(A3005,'Meal Plan Combinations'!A$5:E$17,5,false),indirect(I$1),2,false)*E3005</f>
        <v>1588.455</v>
      </c>
      <c r="G3005" s="173">
        <f>abs(Generate!H$5-F3005)</f>
        <v>1481.545</v>
      </c>
    </row>
    <row r="3006">
      <c r="A3006" s="71" t="s">
        <v>73</v>
      </c>
      <c r="B3006" s="71">
        <v>1.0</v>
      </c>
      <c r="C3006" s="71">
        <v>3.0</v>
      </c>
      <c r="D3006" s="71">
        <v>1.5</v>
      </c>
      <c r="E3006" s="71">
        <v>2.5</v>
      </c>
      <c r="F3006" s="172">
        <f>vlookup(VLOOKUP(A3006,'Meal Plan Combinations'!A$5:E$17,2,false),indirect(I$1),2,false)*B3006+vlookup(VLOOKUP(A3006,'Meal Plan Combinations'!A$5:E$17,3,false),indirect(I$1),2,false)*C3006+vlookup(VLOOKUP(A3006,'Meal Plan Combinations'!A$5:E$17,4,false),indirect(I$1),2,false)*D3006+vlookup(VLOOKUP(A3006,'Meal Plan Combinations'!A$5:E$17,5,false),indirect(I$1),2,false)*E3006</f>
        <v>1680.435</v>
      </c>
      <c r="G3006" s="173">
        <f>abs(Generate!H$5-F3006)</f>
        <v>1389.565</v>
      </c>
    </row>
    <row r="3007">
      <c r="A3007" s="71" t="s">
        <v>73</v>
      </c>
      <c r="B3007" s="71">
        <v>1.0</v>
      </c>
      <c r="C3007" s="71">
        <v>3.0</v>
      </c>
      <c r="D3007" s="71">
        <v>1.5</v>
      </c>
      <c r="E3007" s="71">
        <v>3.0</v>
      </c>
      <c r="F3007" s="172">
        <f>vlookup(VLOOKUP(A3007,'Meal Plan Combinations'!A$5:E$17,2,false),indirect(I$1),2,false)*B3007+vlookup(VLOOKUP(A3007,'Meal Plan Combinations'!A$5:E$17,3,false),indirect(I$1),2,false)*C3007+vlookup(VLOOKUP(A3007,'Meal Plan Combinations'!A$5:E$17,4,false),indirect(I$1),2,false)*D3007+vlookup(VLOOKUP(A3007,'Meal Plan Combinations'!A$5:E$17,5,false),indirect(I$1),2,false)*E3007</f>
        <v>1772.415</v>
      </c>
      <c r="G3007" s="173">
        <f>abs(Generate!H$5-F3007)</f>
        <v>1297.585</v>
      </c>
    </row>
    <row r="3008">
      <c r="A3008" s="71" t="s">
        <v>73</v>
      </c>
      <c r="B3008" s="71">
        <v>1.0</v>
      </c>
      <c r="C3008" s="71">
        <v>3.0</v>
      </c>
      <c r="D3008" s="71">
        <v>2.0</v>
      </c>
      <c r="E3008" s="71">
        <v>0.5</v>
      </c>
      <c r="F3008" s="172">
        <f>vlookup(VLOOKUP(A3008,'Meal Plan Combinations'!A$5:E$17,2,false),indirect(I$1),2,false)*B3008+vlookup(VLOOKUP(A3008,'Meal Plan Combinations'!A$5:E$17,3,false),indirect(I$1),2,false)*C3008+vlookup(VLOOKUP(A3008,'Meal Plan Combinations'!A$5:E$17,4,false),indirect(I$1),2,false)*D3008+vlookup(VLOOKUP(A3008,'Meal Plan Combinations'!A$5:E$17,5,false),indirect(I$1),2,false)*E3008</f>
        <v>1443.611</v>
      </c>
      <c r="G3008" s="173">
        <f>abs(Generate!H$5-F3008)</f>
        <v>1626.389</v>
      </c>
    </row>
    <row r="3009">
      <c r="A3009" s="71" t="s">
        <v>73</v>
      </c>
      <c r="B3009" s="71">
        <v>1.0</v>
      </c>
      <c r="C3009" s="71">
        <v>3.0</v>
      </c>
      <c r="D3009" s="71">
        <v>2.0</v>
      </c>
      <c r="E3009" s="71">
        <v>1.0</v>
      </c>
      <c r="F3009" s="172">
        <f>vlookup(VLOOKUP(A3009,'Meal Plan Combinations'!A$5:E$17,2,false),indirect(I$1),2,false)*B3009+vlookup(VLOOKUP(A3009,'Meal Plan Combinations'!A$5:E$17,3,false),indirect(I$1),2,false)*C3009+vlookup(VLOOKUP(A3009,'Meal Plan Combinations'!A$5:E$17,4,false),indirect(I$1),2,false)*D3009+vlookup(VLOOKUP(A3009,'Meal Plan Combinations'!A$5:E$17,5,false),indirect(I$1),2,false)*E3009</f>
        <v>1535.591</v>
      </c>
      <c r="G3009" s="173">
        <f>abs(Generate!H$5-F3009)</f>
        <v>1534.409</v>
      </c>
    </row>
    <row r="3010">
      <c r="A3010" s="71" t="s">
        <v>73</v>
      </c>
      <c r="B3010" s="71">
        <v>1.0</v>
      </c>
      <c r="C3010" s="71">
        <v>3.0</v>
      </c>
      <c r="D3010" s="71">
        <v>2.0</v>
      </c>
      <c r="E3010" s="71">
        <v>1.5</v>
      </c>
      <c r="F3010" s="172">
        <f>vlookup(VLOOKUP(A3010,'Meal Plan Combinations'!A$5:E$17,2,false),indirect(I$1),2,false)*B3010+vlookup(VLOOKUP(A3010,'Meal Plan Combinations'!A$5:E$17,3,false),indirect(I$1),2,false)*C3010+vlookup(VLOOKUP(A3010,'Meal Plan Combinations'!A$5:E$17,4,false),indirect(I$1),2,false)*D3010+vlookup(VLOOKUP(A3010,'Meal Plan Combinations'!A$5:E$17,5,false),indirect(I$1),2,false)*E3010</f>
        <v>1627.571</v>
      </c>
      <c r="G3010" s="173">
        <f>abs(Generate!H$5-F3010)</f>
        <v>1442.429</v>
      </c>
    </row>
    <row r="3011">
      <c r="A3011" s="71" t="s">
        <v>73</v>
      </c>
      <c r="B3011" s="71">
        <v>1.0</v>
      </c>
      <c r="C3011" s="71">
        <v>3.0</v>
      </c>
      <c r="D3011" s="71">
        <v>2.0</v>
      </c>
      <c r="E3011" s="71">
        <v>2.0</v>
      </c>
      <c r="F3011" s="172">
        <f>vlookup(VLOOKUP(A3011,'Meal Plan Combinations'!A$5:E$17,2,false),indirect(I$1),2,false)*B3011+vlookup(VLOOKUP(A3011,'Meal Plan Combinations'!A$5:E$17,3,false),indirect(I$1),2,false)*C3011+vlookup(VLOOKUP(A3011,'Meal Plan Combinations'!A$5:E$17,4,false),indirect(I$1),2,false)*D3011+vlookup(VLOOKUP(A3011,'Meal Plan Combinations'!A$5:E$17,5,false),indirect(I$1),2,false)*E3011</f>
        <v>1719.551</v>
      </c>
      <c r="G3011" s="173">
        <f>abs(Generate!H$5-F3011)</f>
        <v>1350.449</v>
      </c>
    </row>
    <row r="3012">
      <c r="A3012" s="71" t="s">
        <v>73</v>
      </c>
      <c r="B3012" s="71">
        <v>1.0</v>
      </c>
      <c r="C3012" s="71">
        <v>3.0</v>
      </c>
      <c r="D3012" s="71">
        <v>2.0</v>
      </c>
      <c r="E3012" s="71">
        <v>2.5</v>
      </c>
      <c r="F3012" s="172">
        <f>vlookup(VLOOKUP(A3012,'Meal Plan Combinations'!A$5:E$17,2,false),indirect(I$1),2,false)*B3012+vlookup(VLOOKUP(A3012,'Meal Plan Combinations'!A$5:E$17,3,false),indirect(I$1),2,false)*C3012+vlookup(VLOOKUP(A3012,'Meal Plan Combinations'!A$5:E$17,4,false),indirect(I$1),2,false)*D3012+vlookup(VLOOKUP(A3012,'Meal Plan Combinations'!A$5:E$17,5,false),indirect(I$1),2,false)*E3012</f>
        <v>1811.531</v>
      </c>
      <c r="G3012" s="173">
        <f>abs(Generate!H$5-F3012)</f>
        <v>1258.469</v>
      </c>
    </row>
    <row r="3013">
      <c r="A3013" s="71" t="s">
        <v>73</v>
      </c>
      <c r="B3013" s="71">
        <v>1.0</v>
      </c>
      <c r="C3013" s="71">
        <v>3.0</v>
      </c>
      <c r="D3013" s="71">
        <v>2.0</v>
      </c>
      <c r="E3013" s="71">
        <v>3.0</v>
      </c>
      <c r="F3013" s="172">
        <f>vlookup(VLOOKUP(A3013,'Meal Plan Combinations'!A$5:E$17,2,false),indirect(I$1),2,false)*B3013+vlookup(VLOOKUP(A3013,'Meal Plan Combinations'!A$5:E$17,3,false),indirect(I$1),2,false)*C3013+vlookup(VLOOKUP(A3013,'Meal Plan Combinations'!A$5:E$17,4,false),indirect(I$1),2,false)*D3013+vlookup(VLOOKUP(A3013,'Meal Plan Combinations'!A$5:E$17,5,false),indirect(I$1),2,false)*E3013</f>
        <v>1903.511</v>
      </c>
      <c r="G3013" s="173">
        <f>abs(Generate!H$5-F3013)</f>
        <v>1166.489</v>
      </c>
    </row>
    <row r="3014">
      <c r="A3014" s="71" t="s">
        <v>73</v>
      </c>
      <c r="B3014" s="71">
        <v>1.0</v>
      </c>
      <c r="C3014" s="71">
        <v>3.0</v>
      </c>
      <c r="D3014" s="71">
        <v>2.5</v>
      </c>
      <c r="E3014" s="71">
        <v>0.5</v>
      </c>
      <c r="F3014" s="172">
        <f>vlookup(VLOOKUP(A3014,'Meal Plan Combinations'!A$5:E$17,2,false),indirect(I$1),2,false)*B3014+vlookup(VLOOKUP(A3014,'Meal Plan Combinations'!A$5:E$17,3,false),indirect(I$1),2,false)*C3014+vlookup(VLOOKUP(A3014,'Meal Plan Combinations'!A$5:E$17,4,false),indirect(I$1),2,false)*D3014+vlookup(VLOOKUP(A3014,'Meal Plan Combinations'!A$5:E$17,5,false),indirect(I$1),2,false)*E3014</f>
        <v>1574.707</v>
      </c>
      <c r="G3014" s="173">
        <f>abs(Generate!H$5-F3014)</f>
        <v>1495.293</v>
      </c>
    </row>
    <row r="3015">
      <c r="A3015" s="71" t="s">
        <v>73</v>
      </c>
      <c r="B3015" s="71">
        <v>1.0</v>
      </c>
      <c r="C3015" s="71">
        <v>3.0</v>
      </c>
      <c r="D3015" s="71">
        <v>2.5</v>
      </c>
      <c r="E3015" s="71">
        <v>1.0</v>
      </c>
      <c r="F3015" s="172">
        <f>vlookup(VLOOKUP(A3015,'Meal Plan Combinations'!A$5:E$17,2,false),indirect(I$1),2,false)*B3015+vlookup(VLOOKUP(A3015,'Meal Plan Combinations'!A$5:E$17,3,false),indirect(I$1),2,false)*C3015+vlookup(VLOOKUP(A3015,'Meal Plan Combinations'!A$5:E$17,4,false),indirect(I$1),2,false)*D3015+vlookup(VLOOKUP(A3015,'Meal Plan Combinations'!A$5:E$17,5,false),indirect(I$1),2,false)*E3015</f>
        <v>1666.687</v>
      </c>
      <c r="G3015" s="173">
        <f>abs(Generate!H$5-F3015)</f>
        <v>1403.313</v>
      </c>
    </row>
    <row r="3016">
      <c r="A3016" s="71" t="s">
        <v>73</v>
      </c>
      <c r="B3016" s="71">
        <v>1.0</v>
      </c>
      <c r="C3016" s="71">
        <v>3.0</v>
      </c>
      <c r="D3016" s="71">
        <v>2.5</v>
      </c>
      <c r="E3016" s="71">
        <v>1.5</v>
      </c>
      <c r="F3016" s="172">
        <f>vlookup(VLOOKUP(A3016,'Meal Plan Combinations'!A$5:E$17,2,false),indirect(I$1),2,false)*B3016+vlookup(VLOOKUP(A3016,'Meal Plan Combinations'!A$5:E$17,3,false),indirect(I$1),2,false)*C3016+vlookup(VLOOKUP(A3016,'Meal Plan Combinations'!A$5:E$17,4,false),indirect(I$1),2,false)*D3016+vlookup(VLOOKUP(A3016,'Meal Plan Combinations'!A$5:E$17,5,false),indirect(I$1),2,false)*E3016</f>
        <v>1758.667</v>
      </c>
      <c r="G3016" s="173">
        <f>abs(Generate!H$5-F3016)</f>
        <v>1311.333</v>
      </c>
    </row>
    <row r="3017">
      <c r="A3017" s="71" t="s">
        <v>73</v>
      </c>
      <c r="B3017" s="71">
        <v>1.0</v>
      </c>
      <c r="C3017" s="71">
        <v>3.0</v>
      </c>
      <c r="D3017" s="71">
        <v>2.5</v>
      </c>
      <c r="E3017" s="71">
        <v>2.0</v>
      </c>
      <c r="F3017" s="172">
        <f>vlookup(VLOOKUP(A3017,'Meal Plan Combinations'!A$5:E$17,2,false),indirect(I$1),2,false)*B3017+vlookup(VLOOKUP(A3017,'Meal Plan Combinations'!A$5:E$17,3,false),indirect(I$1),2,false)*C3017+vlookup(VLOOKUP(A3017,'Meal Plan Combinations'!A$5:E$17,4,false),indirect(I$1),2,false)*D3017+vlookup(VLOOKUP(A3017,'Meal Plan Combinations'!A$5:E$17,5,false),indirect(I$1),2,false)*E3017</f>
        <v>1850.647</v>
      </c>
      <c r="G3017" s="173">
        <f>abs(Generate!H$5-F3017)</f>
        <v>1219.353</v>
      </c>
    </row>
    <row r="3018">
      <c r="A3018" s="71" t="s">
        <v>73</v>
      </c>
      <c r="B3018" s="71">
        <v>1.0</v>
      </c>
      <c r="C3018" s="71">
        <v>3.0</v>
      </c>
      <c r="D3018" s="71">
        <v>2.5</v>
      </c>
      <c r="E3018" s="71">
        <v>2.5</v>
      </c>
      <c r="F3018" s="172">
        <f>vlookup(VLOOKUP(A3018,'Meal Plan Combinations'!A$5:E$17,2,false),indirect(I$1),2,false)*B3018+vlookup(VLOOKUP(A3018,'Meal Plan Combinations'!A$5:E$17,3,false),indirect(I$1),2,false)*C3018+vlookup(VLOOKUP(A3018,'Meal Plan Combinations'!A$5:E$17,4,false),indirect(I$1),2,false)*D3018+vlookup(VLOOKUP(A3018,'Meal Plan Combinations'!A$5:E$17,5,false),indirect(I$1),2,false)*E3018</f>
        <v>1942.627</v>
      </c>
      <c r="G3018" s="173">
        <f>abs(Generate!H$5-F3018)</f>
        <v>1127.373</v>
      </c>
    </row>
    <row r="3019">
      <c r="A3019" s="71" t="s">
        <v>73</v>
      </c>
      <c r="B3019" s="71">
        <v>1.0</v>
      </c>
      <c r="C3019" s="71">
        <v>3.0</v>
      </c>
      <c r="D3019" s="71">
        <v>2.5</v>
      </c>
      <c r="E3019" s="71">
        <v>3.0</v>
      </c>
      <c r="F3019" s="172">
        <f>vlookup(VLOOKUP(A3019,'Meal Plan Combinations'!A$5:E$17,2,false),indirect(I$1),2,false)*B3019+vlookup(VLOOKUP(A3019,'Meal Plan Combinations'!A$5:E$17,3,false),indirect(I$1),2,false)*C3019+vlookup(VLOOKUP(A3019,'Meal Plan Combinations'!A$5:E$17,4,false),indirect(I$1),2,false)*D3019+vlookup(VLOOKUP(A3019,'Meal Plan Combinations'!A$5:E$17,5,false),indirect(I$1),2,false)*E3019</f>
        <v>2034.607</v>
      </c>
      <c r="G3019" s="173">
        <f>abs(Generate!H$5-F3019)</f>
        <v>1035.393</v>
      </c>
    </row>
    <row r="3020">
      <c r="A3020" s="71" t="s">
        <v>73</v>
      </c>
      <c r="B3020" s="71">
        <v>1.0</v>
      </c>
      <c r="C3020" s="71">
        <v>3.0</v>
      </c>
      <c r="D3020" s="71">
        <v>3.0</v>
      </c>
      <c r="E3020" s="71">
        <v>0.5</v>
      </c>
      <c r="F3020" s="172">
        <f>vlookup(VLOOKUP(A3020,'Meal Plan Combinations'!A$5:E$17,2,false),indirect(I$1),2,false)*B3020+vlookup(VLOOKUP(A3020,'Meal Plan Combinations'!A$5:E$17,3,false),indirect(I$1),2,false)*C3020+vlookup(VLOOKUP(A3020,'Meal Plan Combinations'!A$5:E$17,4,false),indirect(I$1),2,false)*D3020+vlookup(VLOOKUP(A3020,'Meal Plan Combinations'!A$5:E$17,5,false),indirect(I$1),2,false)*E3020</f>
        <v>1705.803</v>
      </c>
      <c r="G3020" s="173">
        <f>abs(Generate!H$5-F3020)</f>
        <v>1364.197</v>
      </c>
    </row>
    <row r="3021">
      <c r="A3021" s="71" t="s">
        <v>73</v>
      </c>
      <c r="B3021" s="71">
        <v>1.0</v>
      </c>
      <c r="C3021" s="71">
        <v>3.0</v>
      </c>
      <c r="D3021" s="71">
        <v>3.0</v>
      </c>
      <c r="E3021" s="71">
        <v>1.0</v>
      </c>
      <c r="F3021" s="172">
        <f>vlookup(VLOOKUP(A3021,'Meal Plan Combinations'!A$5:E$17,2,false),indirect(I$1),2,false)*B3021+vlookup(VLOOKUP(A3021,'Meal Plan Combinations'!A$5:E$17,3,false),indirect(I$1),2,false)*C3021+vlookup(VLOOKUP(A3021,'Meal Plan Combinations'!A$5:E$17,4,false),indirect(I$1),2,false)*D3021+vlookup(VLOOKUP(A3021,'Meal Plan Combinations'!A$5:E$17,5,false),indirect(I$1),2,false)*E3021</f>
        <v>1797.783</v>
      </c>
      <c r="G3021" s="173">
        <f>abs(Generate!H$5-F3021)</f>
        <v>1272.217</v>
      </c>
    </row>
    <row r="3022">
      <c r="A3022" s="71" t="s">
        <v>73</v>
      </c>
      <c r="B3022" s="71">
        <v>1.0</v>
      </c>
      <c r="C3022" s="71">
        <v>3.0</v>
      </c>
      <c r="D3022" s="71">
        <v>3.0</v>
      </c>
      <c r="E3022" s="71">
        <v>1.5</v>
      </c>
      <c r="F3022" s="172">
        <f>vlookup(VLOOKUP(A3022,'Meal Plan Combinations'!A$5:E$17,2,false),indirect(I$1),2,false)*B3022+vlookup(VLOOKUP(A3022,'Meal Plan Combinations'!A$5:E$17,3,false),indirect(I$1),2,false)*C3022+vlookup(VLOOKUP(A3022,'Meal Plan Combinations'!A$5:E$17,4,false),indirect(I$1),2,false)*D3022+vlookup(VLOOKUP(A3022,'Meal Plan Combinations'!A$5:E$17,5,false),indirect(I$1),2,false)*E3022</f>
        <v>1889.763</v>
      </c>
      <c r="G3022" s="173">
        <f>abs(Generate!H$5-F3022)</f>
        <v>1180.237</v>
      </c>
    </row>
    <row r="3023">
      <c r="A3023" s="71" t="s">
        <v>73</v>
      </c>
      <c r="B3023" s="71">
        <v>1.0</v>
      </c>
      <c r="C3023" s="71">
        <v>3.0</v>
      </c>
      <c r="D3023" s="71">
        <v>3.0</v>
      </c>
      <c r="E3023" s="71">
        <v>2.0</v>
      </c>
      <c r="F3023" s="172">
        <f>vlookup(VLOOKUP(A3023,'Meal Plan Combinations'!A$5:E$17,2,false),indirect(I$1),2,false)*B3023+vlookup(VLOOKUP(A3023,'Meal Plan Combinations'!A$5:E$17,3,false),indirect(I$1),2,false)*C3023+vlookup(VLOOKUP(A3023,'Meal Plan Combinations'!A$5:E$17,4,false),indirect(I$1),2,false)*D3023+vlookup(VLOOKUP(A3023,'Meal Plan Combinations'!A$5:E$17,5,false),indirect(I$1),2,false)*E3023</f>
        <v>1981.743</v>
      </c>
      <c r="G3023" s="173">
        <f>abs(Generate!H$5-F3023)</f>
        <v>1088.257</v>
      </c>
    </row>
    <row r="3024">
      <c r="A3024" s="71" t="s">
        <v>73</v>
      </c>
      <c r="B3024" s="71">
        <v>1.0</v>
      </c>
      <c r="C3024" s="71">
        <v>3.0</v>
      </c>
      <c r="D3024" s="71">
        <v>3.0</v>
      </c>
      <c r="E3024" s="71">
        <v>2.5</v>
      </c>
      <c r="F3024" s="172">
        <f>vlookup(VLOOKUP(A3024,'Meal Plan Combinations'!A$5:E$17,2,false),indirect(I$1),2,false)*B3024+vlookup(VLOOKUP(A3024,'Meal Plan Combinations'!A$5:E$17,3,false),indirect(I$1),2,false)*C3024+vlookup(VLOOKUP(A3024,'Meal Plan Combinations'!A$5:E$17,4,false),indirect(I$1),2,false)*D3024+vlookup(VLOOKUP(A3024,'Meal Plan Combinations'!A$5:E$17,5,false),indirect(I$1),2,false)*E3024</f>
        <v>2073.723</v>
      </c>
      <c r="G3024" s="173">
        <f>abs(Generate!H$5-F3024)</f>
        <v>996.277</v>
      </c>
    </row>
    <row r="3025">
      <c r="A3025" s="71" t="s">
        <v>73</v>
      </c>
      <c r="B3025" s="71">
        <v>1.0</v>
      </c>
      <c r="C3025" s="71">
        <v>3.0</v>
      </c>
      <c r="D3025" s="71">
        <v>3.0</v>
      </c>
      <c r="E3025" s="71">
        <v>3.0</v>
      </c>
      <c r="F3025" s="172">
        <f>vlookup(VLOOKUP(A3025,'Meal Plan Combinations'!A$5:E$17,2,false),indirect(I$1),2,false)*B3025+vlookup(VLOOKUP(A3025,'Meal Plan Combinations'!A$5:E$17,3,false),indirect(I$1),2,false)*C3025+vlookup(VLOOKUP(A3025,'Meal Plan Combinations'!A$5:E$17,4,false),indirect(I$1),2,false)*D3025+vlookup(VLOOKUP(A3025,'Meal Plan Combinations'!A$5:E$17,5,false),indirect(I$1),2,false)*E3025</f>
        <v>2165.703</v>
      </c>
      <c r="G3025" s="173">
        <f>abs(Generate!H$5-F3025)</f>
        <v>904.297</v>
      </c>
    </row>
    <row r="3026">
      <c r="A3026" s="71" t="s">
        <v>73</v>
      </c>
      <c r="B3026" s="71">
        <v>1.5</v>
      </c>
      <c r="C3026" s="71">
        <v>0.5</v>
      </c>
      <c r="D3026" s="71">
        <v>0.5</v>
      </c>
      <c r="E3026" s="71">
        <v>0.5</v>
      </c>
      <c r="F3026" s="172">
        <f>vlookup(VLOOKUP(A3026,'Meal Plan Combinations'!A$5:E$17,2,false),indirect(I$1),2,false)*B3026+vlookup(VLOOKUP(A3026,'Meal Plan Combinations'!A$5:E$17,3,false),indirect(I$1),2,false)*C3026+vlookup(VLOOKUP(A3026,'Meal Plan Combinations'!A$5:E$17,4,false),indirect(I$1),2,false)*D3026+vlookup(VLOOKUP(A3026,'Meal Plan Combinations'!A$5:E$17,5,false),indirect(I$1),2,false)*E3026</f>
        <v>735.4665</v>
      </c>
      <c r="G3026" s="173">
        <f>abs(Generate!H$5-F3026)</f>
        <v>2334.5335</v>
      </c>
    </row>
    <row r="3027">
      <c r="A3027" s="71" t="s">
        <v>73</v>
      </c>
      <c r="B3027" s="71">
        <v>1.5</v>
      </c>
      <c r="C3027" s="71">
        <v>0.5</v>
      </c>
      <c r="D3027" s="71">
        <v>0.5</v>
      </c>
      <c r="E3027" s="71">
        <v>1.0</v>
      </c>
      <c r="F3027" s="172">
        <f>vlookup(VLOOKUP(A3027,'Meal Plan Combinations'!A$5:E$17,2,false),indirect(I$1),2,false)*B3027+vlookup(VLOOKUP(A3027,'Meal Plan Combinations'!A$5:E$17,3,false),indirect(I$1),2,false)*C3027+vlookup(VLOOKUP(A3027,'Meal Plan Combinations'!A$5:E$17,4,false),indirect(I$1),2,false)*D3027+vlookup(VLOOKUP(A3027,'Meal Plan Combinations'!A$5:E$17,5,false),indirect(I$1),2,false)*E3027</f>
        <v>827.4465</v>
      </c>
      <c r="G3027" s="173">
        <f>abs(Generate!H$5-F3027)</f>
        <v>2242.5535</v>
      </c>
    </row>
    <row r="3028">
      <c r="A3028" s="71" t="s">
        <v>73</v>
      </c>
      <c r="B3028" s="71">
        <v>1.5</v>
      </c>
      <c r="C3028" s="71">
        <v>0.5</v>
      </c>
      <c r="D3028" s="71">
        <v>0.5</v>
      </c>
      <c r="E3028" s="71">
        <v>1.5</v>
      </c>
      <c r="F3028" s="172">
        <f>vlookup(VLOOKUP(A3028,'Meal Plan Combinations'!A$5:E$17,2,false),indirect(I$1),2,false)*B3028+vlookup(VLOOKUP(A3028,'Meal Plan Combinations'!A$5:E$17,3,false),indirect(I$1),2,false)*C3028+vlookup(VLOOKUP(A3028,'Meal Plan Combinations'!A$5:E$17,4,false),indirect(I$1),2,false)*D3028+vlookup(VLOOKUP(A3028,'Meal Plan Combinations'!A$5:E$17,5,false),indirect(I$1),2,false)*E3028</f>
        <v>919.4265</v>
      </c>
      <c r="G3028" s="173">
        <f>abs(Generate!H$5-F3028)</f>
        <v>2150.5735</v>
      </c>
    </row>
    <row r="3029">
      <c r="A3029" s="71" t="s">
        <v>73</v>
      </c>
      <c r="B3029" s="71">
        <v>1.5</v>
      </c>
      <c r="C3029" s="71">
        <v>0.5</v>
      </c>
      <c r="D3029" s="71">
        <v>0.5</v>
      </c>
      <c r="E3029" s="71">
        <v>2.0</v>
      </c>
      <c r="F3029" s="172">
        <f>vlookup(VLOOKUP(A3029,'Meal Plan Combinations'!A$5:E$17,2,false),indirect(I$1),2,false)*B3029+vlookup(VLOOKUP(A3029,'Meal Plan Combinations'!A$5:E$17,3,false),indirect(I$1),2,false)*C3029+vlookup(VLOOKUP(A3029,'Meal Plan Combinations'!A$5:E$17,4,false),indirect(I$1),2,false)*D3029+vlookup(VLOOKUP(A3029,'Meal Plan Combinations'!A$5:E$17,5,false),indirect(I$1),2,false)*E3029</f>
        <v>1011.4065</v>
      </c>
      <c r="G3029" s="173">
        <f>abs(Generate!H$5-F3029)</f>
        <v>2058.5935</v>
      </c>
    </row>
    <row r="3030">
      <c r="A3030" s="71" t="s">
        <v>73</v>
      </c>
      <c r="B3030" s="71">
        <v>1.5</v>
      </c>
      <c r="C3030" s="71">
        <v>0.5</v>
      </c>
      <c r="D3030" s="71">
        <v>0.5</v>
      </c>
      <c r="E3030" s="71">
        <v>2.5</v>
      </c>
      <c r="F3030" s="172">
        <f>vlookup(VLOOKUP(A3030,'Meal Plan Combinations'!A$5:E$17,2,false),indirect(I$1),2,false)*B3030+vlookup(VLOOKUP(A3030,'Meal Plan Combinations'!A$5:E$17,3,false),indirect(I$1),2,false)*C3030+vlookup(VLOOKUP(A3030,'Meal Plan Combinations'!A$5:E$17,4,false),indirect(I$1),2,false)*D3030+vlookup(VLOOKUP(A3030,'Meal Plan Combinations'!A$5:E$17,5,false),indirect(I$1),2,false)*E3030</f>
        <v>1103.3865</v>
      </c>
      <c r="G3030" s="173">
        <f>abs(Generate!H$5-F3030)</f>
        <v>1966.6135</v>
      </c>
    </row>
    <row r="3031">
      <c r="A3031" s="71" t="s">
        <v>73</v>
      </c>
      <c r="B3031" s="71">
        <v>1.5</v>
      </c>
      <c r="C3031" s="71">
        <v>0.5</v>
      </c>
      <c r="D3031" s="71">
        <v>0.5</v>
      </c>
      <c r="E3031" s="71">
        <v>3.0</v>
      </c>
      <c r="F3031" s="172">
        <f>vlookup(VLOOKUP(A3031,'Meal Plan Combinations'!A$5:E$17,2,false),indirect(I$1),2,false)*B3031+vlookup(VLOOKUP(A3031,'Meal Plan Combinations'!A$5:E$17,3,false),indirect(I$1),2,false)*C3031+vlookup(VLOOKUP(A3031,'Meal Plan Combinations'!A$5:E$17,4,false),indirect(I$1),2,false)*D3031+vlookup(VLOOKUP(A3031,'Meal Plan Combinations'!A$5:E$17,5,false),indirect(I$1),2,false)*E3031</f>
        <v>1195.3665</v>
      </c>
      <c r="G3031" s="173">
        <f>abs(Generate!H$5-F3031)</f>
        <v>1874.6335</v>
      </c>
    </row>
    <row r="3032">
      <c r="A3032" s="71" t="s">
        <v>73</v>
      </c>
      <c r="B3032" s="71">
        <v>1.5</v>
      </c>
      <c r="C3032" s="71">
        <v>0.5</v>
      </c>
      <c r="D3032" s="71">
        <v>1.0</v>
      </c>
      <c r="E3032" s="71">
        <v>0.5</v>
      </c>
      <c r="F3032" s="172">
        <f>vlookup(VLOOKUP(A3032,'Meal Plan Combinations'!A$5:E$17,2,false),indirect(I$1),2,false)*B3032+vlookup(VLOOKUP(A3032,'Meal Plan Combinations'!A$5:E$17,3,false),indirect(I$1),2,false)*C3032+vlookup(VLOOKUP(A3032,'Meal Plan Combinations'!A$5:E$17,4,false),indirect(I$1),2,false)*D3032+vlookup(VLOOKUP(A3032,'Meal Plan Combinations'!A$5:E$17,5,false),indirect(I$1),2,false)*E3032</f>
        <v>866.5625</v>
      </c>
      <c r="G3032" s="173">
        <f>abs(Generate!H$5-F3032)</f>
        <v>2203.4375</v>
      </c>
    </row>
    <row r="3033">
      <c r="A3033" s="71" t="s">
        <v>73</v>
      </c>
      <c r="B3033" s="71">
        <v>1.5</v>
      </c>
      <c r="C3033" s="71">
        <v>0.5</v>
      </c>
      <c r="D3033" s="71">
        <v>1.0</v>
      </c>
      <c r="E3033" s="71">
        <v>1.0</v>
      </c>
      <c r="F3033" s="172">
        <f>vlookup(VLOOKUP(A3033,'Meal Plan Combinations'!A$5:E$17,2,false),indirect(I$1),2,false)*B3033+vlookup(VLOOKUP(A3033,'Meal Plan Combinations'!A$5:E$17,3,false),indirect(I$1),2,false)*C3033+vlookup(VLOOKUP(A3033,'Meal Plan Combinations'!A$5:E$17,4,false),indirect(I$1),2,false)*D3033+vlookup(VLOOKUP(A3033,'Meal Plan Combinations'!A$5:E$17,5,false),indirect(I$1),2,false)*E3033</f>
        <v>958.5425</v>
      </c>
      <c r="G3033" s="173">
        <f>abs(Generate!H$5-F3033)</f>
        <v>2111.4575</v>
      </c>
    </row>
    <row r="3034">
      <c r="A3034" s="71" t="s">
        <v>73</v>
      </c>
      <c r="B3034" s="71">
        <v>1.5</v>
      </c>
      <c r="C3034" s="71">
        <v>0.5</v>
      </c>
      <c r="D3034" s="71">
        <v>1.0</v>
      </c>
      <c r="E3034" s="71">
        <v>1.5</v>
      </c>
      <c r="F3034" s="172">
        <f>vlookup(VLOOKUP(A3034,'Meal Plan Combinations'!A$5:E$17,2,false),indirect(I$1),2,false)*B3034+vlookup(VLOOKUP(A3034,'Meal Plan Combinations'!A$5:E$17,3,false),indirect(I$1),2,false)*C3034+vlookup(VLOOKUP(A3034,'Meal Plan Combinations'!A$5:E$17,4,false),indirect(I$1),2,false)*D3034+vlookup(VLOOKUP(A3034,'Meal Plan Combinations'!A$5:E$17,5,false),indirect(I$1),2,false)*E3034</f>
        <v>1050.5225</v>
      </c>
      <c r="G3034" s="173">
        <f>abs(Generate!H$5-F3034)</f>
        <v>2019.4775</v>
      </c>
    </row>
    <row r="3035">
      <c r="A3035" s="71" t="s">
        <v>73</v>
      </c>
      <c r="B3035" s="71">
        <v>1.5</v>
      </c>
      <c r="C3035" s="71">
        <v>0.5</v>
      </c>
      <c r="D3035" s="71">
        <v>1.0</v>
      </c>
      <c r="E3035" s="71">
        <v>2.0</v>
      </c>
      <c r="F3035" s="172">
        <f>vlookup(VLOOKUP(A3035,'Meal Plan Combinations'!A$5:E$17,2,false),indirect(I$1),2,false)*B3035+vlookup(VLOOKUP(A3035,'Meal Plan Combinations'!A$5:E$17,3,false),indirect(I$1),2,false)*C3035+vlookup(VLOOKUP(A3035,'Meal Plan Combinations'!A$5:E$17,4,false),indirect(I$1),2,false)*D3035+vlookup(VLOOKUP(A3035,'Meal Plan Combinations'!A$5:E$17,5,false),indirect(I$1),2,false)*E3035</f>
        <v>1142.5025</v>
      </c>
      <c r="G3035" s="173">
        <f>abs(Generate!H$5-F3035)</f>
        <v>1927.4975</v>
      </c>
    </row>
    <row r="3036">
      <c r="A3036" s="71" t="s">
        <v>73</v>
      </c>
      <c r="B3036" s="71">
        <v>1.5</v>
      </c>
      <c r="C3036" s="71">
        <v>0.5</v>
      </c>
      <c r="D3036" s="71">
        <v>1.0</v>
      </c>
      <c r="E3036" s="71">
        <v>2.5</v>
      </c>
      <c r="F3036" s="172">
        <f>vlookup(VLOOKUP(A3036,'Meal Plan Combinations'!A$5:E$17,2,false),indirect(I$1),2,false)*B3036+vlookup(VLOOKUP(A3036,'Meal Plan Combinations'!A$5:E$17,3,false),indirect(I$1),2,false)*C3036+vlookup(VLOOKUP(A3036,'Meal Plan Combinations'!A$5:E$17,4,false),indirect(I$1),2,false)*D3036+vlookup(VLOOKUP(A3036,'Meal Plan Combinations'!A$5:E$17,5,false),indirect(I$1),2,false)*E3036</f>
        <v>1234.4825</v>
      </c>
      <c r="G3036" s="173">
        <f>abs(Generate!H$5-F3036)</f>
        <v>1835.5175</v>
      </c>
    </row>
    <row r="3037">
      <c r="A3037" s="71" t="s">
        <v>73</v>
      </c>
      <c r="B3037" s="71">
        <v>1.5</v>
      </c>
      <c r="C3037" s="71">
        <v>0.5</v>
      </c>
      <c r="D3037" s="71">
        <v>1.0</v>
      </c>
      <c r="E3037" s="71">
        <v>3.0</v>
      </c>
      <c r="F3037" s="172">
        <f>vlookup(VLOOKUP(A3037,'Meal Plan Combinations'!A$5:E$17,2,false),indirect(I$1),2,false)*B3037+vlookup(VLOOKUP(A3037,'Meal Plan Combinations'!A$5:E$17,3,false),indirect(I$1),2,false)*C3037+vlookup(VLOOKUP(A3037,'Meal Plan Combinations'!A$5:E$17,4,false),indirect(I$1),2,false)*D3037+vlookup(VLOOKUP(A3037,'Meal Plan Combinations'!A$5:E$17,5,false),indirect(I$1),2,false)*E3037</f>
        <v>1326.4625</v>
      </c>
      <c r="G3037" s="173">
        <f>abs(Generate!H$5-F3037)</f>
        <v>1743.5375</v>
      </c>
    </row>
    <row r="3038">
      <c r="A3038" s="71" t="s">
        <v>73</v>
      </c>
      <c r="B3038" s="71">
        <v>1.5</v>
      </c>
      <c r="C3038" s="71">
        <v>0.5</v>
      </c>
      <c r="D3038" s="71">
        <v>1.5</v>
      </c>
      <c r="E3038" s="71">
        <v>0.5</v>
      </c>
      <c r="F3038" s="172">
        <f>vlookup(VLOOKUP(A3038,'Meal Plan Combinations'!A$5:E$17,2,false),indirect(I$1),2,false)*B3038+vlookup(VLOOKUP(A3038,'Meal Plan Combinations'!A$5:E$17,3,false),indirect(I$1),2,false)*C3038+vlookup(VLOOKUP(A3038,'Meal Plan Combinations'!A$5:E$17,4,false),indirect(I$1),2,false)*D3038+vlookup(VLOOKUP(A3038,'Meal Plan Combinations'!A$5:E$17,5,false),indirect(I$1),2,false)*E3038</f>
        <v>997.6585</v>
      </c>
      <c r="G3038" s="173">
        <f>abs(Generate!H$5-F3038)</f>
        <v>2072.3415</v>
      </c>
    </row>
    <row r="3039">
      <c r="A3039" s="71" t="s">
        <v>73</v>
      </c>
      <c r="B3039" s="71">
        <v>1.5</v>
      </c>
      <c r="C3039" s="71">
        <v>0.5</v>
      </c>
      <c r="D3039" s="71">
        <v>1.5</v>
      </c>
      <c r="E3039" s="71">
        <v>1.0</v>
      </c>
      <c r="F3039" s="172">
        <f>vlookup(VLOOKUP(A3039,'Meal Plan Combinations'!A$5:E$17,2,false),indirect(I$1),2,false)*B3039+vlookup(VLOOKUP(A3039,'Meal Plan Combinations'!A$5:E$17,3,false),indirect(I$1),2,false)*C3039+vlookup(VLOOKUP(A3039,'Meal Plan Combinations'!A$5:E$17,4,false),indirect(I$1),2,false)*D3039+vlookup(VLOOKUP(A3039,'Meal Plan Combinations'!A$5:E$17,5,false),indirect(I$1),2,false)*E3039</f>
        <v>1089.6385</v>
      </c>
      <c r="G3039" s="173">
        <f>abs(Generate!H$5-F3039)</f>
        <v>1980.3615</v>
      </c>
    </row>
    <row r="3040">
      <c r="A3040" s="71" t="s">
        <v>73</v>
      </c>
      <c r="B3040" s="71">
        <v>1.5</v>
      </c>
      <c r="C3040" s="71">
        <v>0.5</v>
      </c>
      <c r="D3040" s="71">
        <v>1.5</v>
      </c>
      <c r="E3040" s="71">
        <v>1.5</v>
      </c>
      <c r="F3040" s="172">
        <f>vlookup(VLOOKUP(A3040,'Meal Plan Combinations'!A$5:E$17,2,false),indirect(I$1),2,false)*B3040+vlookup(VLOOKUP(A3040,'Meal Plan Combinations'!A$5:E$17,3,false),indirect(I$1),2,false)*C3040+vlookup(VLOOKUP(A3040,'Meal Plan Combinations'!A$5:E$17,4,false),indirect(I$1),2,false)*D3040+vlookup(VLOOKUP(A3040,'Meal Plan Combinations'!A$5:E$17,5,false),indirect(I$1),2,false)*E3040</f>
        <v>1181.6185</v>
      </c>
      <c r="G3040" s="173">
        <f>abs(Generate!H$5-F3040)</f>
        <v>1888.3815</v>
      </c>
    </row>
    <row r="3041">
      <c r="A3041" s="71" t="s">
        <v>73</v>
      </c>
      <c r="B3041" s="71">
        <v>1.5</v>
      </c>
      <c r="C3041" s="71">
        <v>0.5</v>
      </c>
      <c r="D3041" s="71">
        <v>1.5</v>
      </c>
      <c r="E3041" s="71">
        <v>2.0</v>
      </c>
      <c r="F3041" s="172">
        <f>vlookup(VLOOKUP(A3041,'Meal Plan Combinations'!A$5:E$17,2,false),indirect(I$1),2,false)*B3041+vlookup(VLOOKUP(A3041,'Meal Plan Combinations'!A$5:E$17,3,false),indirect(I$1),2,false)*C3041+vlookup(VLOOKUP(A3041,'Meal Plan Combinations'!A$5:E$17,4,false),indirect(I$1),2,false)*D3041+vlookup(VLOOKUP(A3041,'Meal Plan Combinations'!A$5:E$17,5,false),indirect(I$1),2,false)*E3041</f>
        <v>1273.5985</v>
      </c>
      <c r="G3041" s="173">
        <f>abs(Generate!H$5-F3041)</f>
        <v>1796.4015</v>
      </c>
    </row>
    <row r="3042">
      <c r="A3042" s="71" t="s">
        <v>73</v>
      </c>
      <c r="B3042" s="71">
        <v>1.5</v>
      </c>
      <c r="C3042" s="71">
        <v>0.5</v>
      </c>
      <c r="D3042" s="71">
        <v>1.5</v>
      </c>
      <c r="E3042" s="71">
        <v>2.5</v>
      </c>
      <c r="F3042" s="172">
        <f>vlookup(VLOOKUP(A3042,'Meal Plan Combinations'!A$5:E$17,2,false),indirect(I$1),2,false)*B3042+vlookup(VLOOKUP(A3042,'Meal Plan Combinations'!A$5:E$17,3,false),indirect(I$1),2,false)*C3042+vlookup(VLOOKUP(A3042,'Meal Plan Combinations'!A$5:E$17,4,false),indirect(I$1),2,false)*D3042+vlookup(VLOOKUP(A3042,'Meal Plan Combinations'!A$5:E$17,5,false),indirect(I$1),2,false)*E3042</f>
        <v>1365.5785</v>
      </c>
      <c r="G3042" s="173">
        <f>abs(Generate!H$5-F3042)</f>
        <v>1704.4215</v>
      </c>
    </row>
    <row r="3043">
      <c r="A3043" s="71" t="s">
        <v>73</v>
      </c>
      <c r="B3043" s="71">
        <v>1.5</v>
      </c>
      <c r="C3043" s="71">
        <v>0.5</v>
      </c>
      <c r="D3043" s="71">
        <v>1.5</v>
      </c>
      <c r="E3043" s="71">
        <v>3.0</v>
      </c>
      <c r="F3043" s="172">
        <f>vlookup(VLOOKUP(A3043,'Meal Plan Combinations'!A$5:E$17,2,false),indirect(I$1),2,false)*B3043+vlookup(VLOOKUP(A3043,'Meal Plan Combinations'!A$5:E$17,3,false),indirect(I$1),2,false)*C3043+vlookup(VLOOKUP(A3043,'Meal Plan Combinations'!A$5:E$17,4,false),indirect(I$1),2,false)*D3043+vlookup(VLOOKUP(A3043,'Meal Plan Combinations'!A$5:E$17,5,false),indirect(I$1),2,false)*E3043</f>
        <v>1457.5585</v>
      </c>
      <c r="G3043" s="173">
        <f>abs(Generate!H$5-F3043)</f>
        <v>1612.4415</v>
      </c>
    </row>
    <row r="3044">
      <c r="A3044" s="71" t="s">
        <v>73</v>
      </c>
      <c r="B3044" s="71">
        <v>1.5</v>
      </c>
      <c r="C3044" s="71">
        <v>0.5</v>
      </c>
      <c r="D3044" s="71">
        <v>2.0</v>
      </c>
      <c r="E3044" s="71">
        <v>0.5</v>
      </c>
      <c r="F3044" s="172">
        <f>vlookup(VLOOKUP(A3044,'Meal Plan Combinations'!A$5:E$17,2,false),indirect(I$1),2,false)*B3044+vlookup(VLOOKUP(A3044,'Meal Plan Combinations'!A$5:E$17,3,false),indirect(I$1),2,false)*C3044+vlookup(VLOOKUP(A3044,'Meal Plan Combinations'!A$5:E$17,4,false),indirect(I$1),2,false)*D3044+vlookup(VLOOKUP(A3044,'Meal Plan Combinations'!A$5:E$17,5,false),indirect(I$1),2,false)*E3044</f>
        <v>1128.7545</v>
      </c>
      <c r="G3044" s="173">
        <f>abs(Generate!H$5-F3044)</f>
        <v>1941.2455</v>
      </c>
    </row>
    <row r="3045">
      <c r="A3045" s="71" t="s">
        <v>73</v>
      </c>
      <c r="B3045" s="71">
        <v>1.5</v>
      </c>
      <c r="C3045" s="71">
        <v>0.5</v>
      </c>
      <c r="D3045" s="71">
        <v>2.0</v>
      </c>
      <c r="E3045" s="71">
        <v>1.0</v>
      </c>
      <c r="F3045" s="172">
        <f>vlookup(VLOOKUP(A3045,'Meal Plan Combinations'!A$5:E$17,2,false),indirect(I$1),2,false)*B3045+vlookup(VLOOKUP(A3045,'Meal Plan Combinations'!A$5:E$17,3,false),indirect(I$1),2,false)*C3045+vlookup(VLOOKUP(A3045,'Meal Plan Combinations'!A$5:E$17,4,false),indirect(I$1),2,false)*D3045+vlookup(VLOOKUP(A3045,'Meal Plan Combinations'!A$5:E$17,5,false),indirect(I$1),2,false)*E3045</f>
        <v>1220.7345</v>
      </c>
      <c r="G3045" s="173">
        <f>abs(Generate!H$5-F3045)</f>
        <v>1849.2655</v>
      </c>
    </row>
    <row r="3046">
      <c r="A3046" s="71" t="s">
        <v>73</v>
      </c>
      <c r="B3046" s="71">
        <v>1.5</v>
      </c>
      <c r="C3046" s="71">
        <v>0.5</v>
      </c>
      <c r="D3046" s="71">
        <v>2.0</v>
      </c>
      <c r="E3046" s="71">
        <v>1.5</v>
      </c>
      <c r="F3046" s="172">
        <f>vlookup(VLOOKUP(A3046,'Meal Plan Combinations'!A$5:E$17,2,false),indirect(I$1),2,false)*B3046+vlookup(VLOOKUP(A3046,'Meal Plan Combinations'!A$5:E$17,3,false),indirect(I$1),2,false)*C3046+vlookup(VLOOKUP(A3046,'Meal Plan Combinations'!A$5:E$17,4,false),indirect(I$1),2,false)*D3046+vlookup(VLOOKUP(A3046,'Meal Plan Combinations'!A$5:E$17,5,false),indirect(I$1),2,false)*E3046</f>
        <v>1312.7145</v>
      </c>
      <c r="G3046" s="173">
        <f>abs(Generate!H$5-F3046)</f>
        <v>1757.2855</v>
      </c>
    </row>
    <row r="3047">
      <c r="A3047" s="71" t="s">
        <v>73</v>
      </c>
      <c r="B3047" s="71">
        <v>1.5</v>
      </c>
      <c r="C3047" s="71">
        <v>0.5</v>
      </c>
      <c r="D3047" s="71">
        <v>2.0</v>
      </c>
      <c r="E3047" s="71">
        <v>2.0</v>
      </c>
      <c r="F3047" s="172">
        <f>vlookup(VLOOKUP(A3047,'Meal Plan Combinations'!A$5:E$17,2,false),indirect(I$1),2,false)*B3047+vlookup(VLOOKUP(A3047,'Meal Plan Combinations'!A$5:E$17,3,false),indirect(I$1),2,false)*C3047+vlookup(VLOOKUP(A3047,'Meal Plan Combinations'!A$5:E$17,4,false),indirect(I$1),2,false)*D3047+vlookup(VLOOKUP(A3047,'Meal Plan Combinations'!A$5:E$17,5,false),indirect(I$1),2,false)*E3047</f>
        <v>1404.6945</v>
      </c>
      <c r="G3047" s="173">
        <f>abs(Generate!H$5-F3047)</f>
        <v>1665.3055</v>
      </c>
    </row>
    <row r="3048">
      <c r="A3048" s="71" t="s">
        <v>73</v>
      </c>
      <c r="B3048" s="71">
        <v>1.5</v>
      </c>
      <c r="C3048" s="71">
        <v>0.5</v>
      </c>
      <c r="D3048" s="71">
        <v>2.0</v>
      </c>
      <c r="E3048" s="71">
        <v>2.5</v>
      </c>
      <c r="F3048" s="172">
        <f>vlookup(VLOOKUP(A3048,'Meal Plan Combinations'!A$5:E$17,2,false),indirect(I$1),2,false)*B3048+vlookup(VLOOKUP(A3048,'Meal Plan Combinations'!A$5:E$17,3,false),indirect(I$1),2,false)*C3048+vlookup(VLOOKUP(A3048,'Meal Plan Combinations'!A$5:E$17,4,false),indirect(I$1),2,false)*D3048+vlookup(VLOOKUP(A3048,'Meal Plan Combinations'!A$5:E$17,5,false),indirect(I$1),2,false)*E3048</f>
        <v>1496.6745</v>
      </c>
      <c r="G3048" s="173">
        <f>abs(Generate!H$5-F3048)</f>
        <v>1573.3255</v>
      </c>
    </row>
    <row r="3049">
      <c r="A3049" s="71" t="s">
        <v>73</v>
      </c>
      <c r="B3049" s="71">
        <v>1.5</v>
      </c>
      <c r="C3049" s="71">
        <v>0.5</v>
      </c>
      <c r="D3049" s="71">
        <v>2.0</v>
      </c>
      <c r="E3049" s="71">
        <v>3.0</v>
      </c>
      <c r="F3049" s="172">
        <f>vlookup(VLOOKUP(A3049,'Meal Plan Combinations'!A$5:E$17,2,false),indirect(I$1),2,false)*B3049+vlookup(VLOOKUP(A3049,'Meal Plan Combinations'!A$5:E$17,3,false),indirect(I$1),2,false)*C3049+vlookup(VLOOKUP(A3049,'Meal Plan Combinations'!A$5:E$17,4,false),indirect(I$1),2,false)*D3049+vlookup(VLOOKUP(A3049,'Meal Plan Combinations'!A$5:E$17,5,false),indirect(I$1),2,false)*E3049</f>
        <v>1588.6545</v>
      </c>
      <c r="G3049" s="173">
        <f>abs(Generate!H$5-F3049)</f>
        <v>1481.3455</v>
      </c>
    </row>
    <row r="3050">
      <c r="A3050" s="71" t="s">
        <v>73</v>
      </c>
      <c r="B3050" s="71">
        <v>1.5</v>
      </c>
      <c r="C3050" s="71">
        <v>0.5</v>
      </c>
      <c r="D3050" s="71">
        <v>2.5</v>
      </c>
      <c r="E3050" s="71">
        <v>0.5</v>
      </c>
      <c r="F3050" s="172">
        <f>vlookup(VLOOKUP(A3050,'Meal Plan Combinations'!A$5:E$17,2,false),indirect(I$1),2,false)*B3050+vlookup(VLOOKUP(A3050,'Meal Plan Combinations'!A$5:E$17,3,false),indirect(I$1),2,false)*C3050+vlookup(VLOOKUP(A3050,'Meal Plan Combinations'!A$5:E$17,4,false),indirect(I$1),2,false)*D3050+vlookup(VLOOKUP(A3050,'Meal Plan Combinations'!A$5:E$17,5,false),indirect(I$1),2,false)*E3050</f>
        <v>1259.8505</v>
      </c>
      <c r="G3050" s="173">
        <f>abs(Generate!H$5-F3050)</f>
        <v>1810.1495</v>
      </c>
    </row>
    <row r="3051">
      <c r="A3051" s="71" t="s">
        <v>73</v>
      </c>
      <c r="B3051" s="71">
        <v>1.5</v>
      </c>
      <c r="C3051" s="71">
        <v>0.5</v>
      </c>
      <c r="D3051" s="71">
        <v>2.5</v>
      </c>
      <c r="E3051" s="71">
        <v>1.0</v>
      </c>
      <c r="F3051" s="172">
        <f>vlookup(VLOOKUP(A3051,'Meal Plan Combinations'!A$5:E$17,2,false),indirect(I$1),2,false)*B3051+vlookup(VLOOKUP(A3051,'Meal Plan Combinations'!A$5:E$17,3,false),indirect(I$1),2,false)*C3051+vlookup(VLOOKUP(A3051,'Meal Plan Combinations'!A$5:E$17,4,false),indirect(I$1),2,false)*D3051+vlookup(VLOOKUP(A3051,'Meal Plan Combinations'!A$5:E$17,5,false),indirect(I$1),2,false)*E3051</f>
        <v>1351.8305</v>
      </c>
      <c r="G3051" s="173">
        <f>abs(Generate!H$5-F3051)</f>
        <v>1718.1695</v>
      </c>
    </row>
    <row r="3052">
      <c r="A3052" s="71" t="s">
        <v>73</v>
      </c>
      <c r="B3052" s="71">
        <v>1.5</v>
      </c>
      <c r="C3052" s="71">
        <v>0.5</v>
      </c>
      <c r="D3052" s="71">
        <v>2.5</v>
      </c>
      <c r="E3052" s="71">
        <v>1.5</v>
      </c>
      <c r="F3052" s="172">
        <f>vlookup(VLOOKUP(A3052,'Meal Plan Combinations'!A$5:E$17,2,false),indirect(I$1),2,false)*B3052+vlookup(VLOOKUP(A3052,'Meal Plan Combinations'!A$5:E$17,3,false),indirect(I$1),2,false)*C3052+vlookup(VLOOKUP(A3052,'Meal Plan Combinations'!A$5:E$17,4,false),indirect(I$1),2,false)*D3052+vlookup(VLOOKUP(A3052,'Meal Plan Combinations'!A$5:E$17,5,false),indirect(I$1),2,false)*E3052</f>
        <v>1443.8105</v>
      </c>
      <c r="G3052" s="173">
        <f>abs(Generate!H$5-F3052)</f>
        <v>1626.1895</v>
      </c>
    </row>
    <row r="3053">
      <c r="A3053" s="71" t="s">
        <v>73</v>
      </c>
      <c r="B3053" s="71">
        <v>1.5</v>
      </c>
      <c r="C3053" s="71">
        <v>0.5</v>
      </c>
      <c r="D3053" s="71">
        <v>2.5</v>
      </c>
      <c r="E3053" s="71">
        <v>2.0</v>
      </c>
      <c r="F3053" s="172">
        <f>vlookup(VLOOKUP(A3053,'Meal Plan Combinations'!A$5:E$17,2,false),indirect(I$1),2,false)*B3053+vlookup(VLOOKUP(A3053,'Meal Plan Combinations'!A$5:E$17,3,false),indirect(I$1),2,false)*C3053+vlookup(VLOOKUP(A3053,'Meal Plan Combinations'!A$5:E$17,4,false),indirect(I$1),2,false)*D3053+vlookup(VLOOKUP(A3053,'Meal Plan Combinations'!A$5:E$17,5,false),indirect(I$1),2,false)*E3053</f>
        <v>1535.7905</v>
      </c>
      <c r="G3053" s="173">
        <f>abs(Generate!H$5-F3053)</f>
        <v>1534.2095</v>
      </c>
    </row>
    <row r="3054">
      <c r="A3054" s="71" t="s">
        <v>73</v>
      </c>
      <c r="B3054" s="71">
        <v>1.5</v>
      </c>
      <c r="C3054" s="71">
        <v>0.5</v>
      </c>
      <c r="D3054" s="71">
        <v>2.5</v>
      </c>
      <c r="E3054" s="71">
        <v>2.5</v>
      </c>
      <c r="F3054" s="172">
        <f>vlookup(VLOOKUP(A3054,'Meal Plan Combinations'!A$5:E$17,2,false),indirect(I$1),2,false)*B3054+vlookup(VLOOKUP(A3054,'Meal Plan Combinations'!A$5:E$17,3,false),indirect(I$1),2,false)*C3054+vlookup(VLOOKUP(A3054,'Meal Plan Combinations'!A$5:E$17,4,false),indirect(I$1),2,false)*D3054+vlookup(VLOOKUP(A3054,'Meal Plan Combinations'!A$5:E$17,5,false),indirect(I$1),2,false)*E3054</f>
        <v>1627.7705</v>
      </c>
      <c r="G3054" s="173">
        <f>abs(Generate!H$5-F3054)</f>
        <v>1442.2295</v>
      </c>
    </row>
    <row r="3055">
      <c r="A3055" s="71" t="s">
        <v>73</v>
      </c>
      <c r="B3055" s="71">
        <v>1.5</v>
      </c>
      <c r="C3055" s="71">
        <v>0.5</v>
      </c>
      <c r="D3055" s="71">
        <v>2.5</v>
      </c>
      <c r="E3055" s="71">
        <v>3.0</v>
      </c>
      <c r="F3055" s="172">
        <f>vlookup(VLOOKUP(A3055,'Meal Plan Combinations'!A$5:E$17,2,false),indirect(I$1),2,false)*B3055+vlookup(VLOOKUP(A3055,'Meal Plan Combinations'!A$5:E$17,3,false),indirect(I$1),2,false)*C3055+vlookup(VLOOKUP(A3055,'Meal Plan Combinations'!A$5:E$17,4,false),indirect(I$1),2,false)*D3055+vlookup(VLOOKUP(A3055,'Meal Plan Combinations'!A$5:E$17,5,false),indirect(I$1),2,false)*E3055</f>
        <v>1719.7505</v>
      </c>
      <c r="G3055" s="173">
        <f>abs(Generate!H$5-F3055)</f>
        <v>1350.2495</v>
      </c>
    </row>
    <row r="3056">
      <c r="A3056" s="71" t="s">
        <v>73</v>
      </c>
      <c r="B3056" s="71">
        <v>1.5</v>
      </c>
      <c r="C3056" s="71">
        <v>0.5</v>
      </c>
      <c r="D3056" s="71">
        <v>3.0</v>
      </c>
      <c r="E3056" s="71">
        <v>0.5</v>
      </c>
      <c r="F3056" s="172">
        <f>vlookup(VLOOKUP(A3056,'Meal Plan Combinations'!A$5:E$17,2,false),indirect(I$1),2,false)*B3056+vlookup(VLOOKUP(A3056,'Meal Plan Combinations'!A$5:E$17,3,false),indirect(I$1),2,false)*C3056+vlookup(VLOOKUP(A3056,'Meal Plan Combinations'!A$5:E$17,4,false),indirect(I$1),2,false)*D3056+vlookup(VLOOKUP(A3056,'Meal Plan Combinations'!A$5:E$17,5,false),indirect(I$1),2,false)*E3056</f>
        <v>1390.9465</v>
      </c>
      <c r="G3056" s="173">
        <f>abs(Generate!H$5-F3056)</f>
        <v>1679.0535</v>
      </c>
    </row>
    <row r="3057">
      <c r="A3057" s="71" t="s">
        <v>73</v>
      </c>
      <c r="B3057" s="71">
        <v>1.5</v>
      </c>
      <c r="C3057" s="71">
        <v>0.5</v>
      </c>
      <c r="D3057" s="71">
        <v>3.0</v>
      </c>
      <c r="E3057" s="71">
        <v>1.0</v>
      </c>
      <c r="F3057" s="172">
        <f>vlookup(VLOOKUP(A3057,'Meal Plan Combinations'!A$5:E$17,2,false),indirect(I$1),2,false)*B3057+vlookup(VLOOKUP(A3057,'Meal Plan Combinations'!A$5:E$17,3,false),indirect(I$1),2,false)*C3057+vlookup(VLOOKUP(A3057,'Meal Plan Combinations'!A$5:E$17,4,false),indirect(I$1),2,false)*D3057+vlookup(VLOOKUP(A3057,'Meal Plan Combinations'!A$5:E$17,5,false),indirect(I$1),2,false)*E3057</f>
        <v>1482.9265</v>
      </c>
      <c r="G3057" s="173">
        <f>abs(Generate!H$5-F3057)</f>
        <v>1587.0735</v>
      </c>
    </row>
    <row r="3058">
      <c r="A3058" s="71" t="s">
        <v>73</v>
      </c>
      <c r="B3058" s="71">
        <v>1.5</v>
      </c>
      <c r="C3058" s="71">
        <v>0.5</v>
      </c>
      <c r="D3058" s="71">
        <v>3.0</v>
      </c>
      <c r="E3058" s="71">
        <v>1.5</v>
      </c>
      <c r="F3058" s="172">
        <f>vlookup(VLOOKUP(A3058,'Meal Plan Combinations'!A$5:E$17,2,false),indirect(I$1),2,false)*B3058+vlookup(VLOOKUP(A3058,'Meal Plan Combinations'!A$5:E$17,3,false),indirect(I$1),2,false)*C3058+vlookup(VLOOKUP(A3058,'Meal Plan Combinations'!A$5:E$17,4,false),indirect(I$1),2,false)*D3058+vlookup(VLOOKUP(A3058,'Meal Plan Combinations'!A$5:E$17,5,false),indirect(I$1),2,false)*E3058</f>
        <v>1574.9065</v>
      </c>
      <c r="G3058" s="173">
        <f>abs(Generate!H$5-F3058)</f>
        <v>1495.0935</v>
      </c>
    </row>
    <row r="3059">
      <c r="A3059" s="71" t="s">
        <v>73</v>
      </c>
      <c r="B3059" s="71">
        <v>1.5</v>
      </c>
      <c r="C3059" s="71">
        <v>0.5</v>
      </c>
      <c r="D3059" s="71">
        <v>3.0</v>
      </c>
      <c r="E3059" s="71">
        <v>2.0</v>
      </c>
      <c r="F3059" s="172">
        <f>vlookup(VLOOKUP(A3059,'Meal Plan Combinations'!A$5:E$17,2,false),indirect(I$1),2,false)*B3059+vlookup(VLOOKUP(A3059,'Meal Plan Combinations'!A$5:E$17,3,false),indirect(I$1),2,false)*C3059+vlookup(VLOOKUP(A3059,'Meal Plan Combinations'!A$5:E$17,4,false),indirect(I$1),2,false)*D3059+vlookup(VLOOKUP(A3059,'Meal Plan Combinations'!A$5:E$17,5,false),indirect(I$1),2,false)*E3059</f>
        <v>1666.8865</v>
      </c>
      <c r="G3059" s="173">
        <f>abs(Generate!H$5-F3059)</f>
        <v>1403.1135</v>
      </c>
    </row>
    <row r="3060">
      <c r="A3060" s="71" t="s">
        <v>73</v>
      </c>
      <c r="B3060" s="71">
        <v>1.5</v>
      </c>
      <c r="C3060" s="71">
        <v>0.5</v>
      </c>
      <c r="D3060" s="71">
        <v>3.0</v>
      </c>
      <c r="E3060" s="71">
        <v>2.5</v>
      </c>
      <c r="F3060" s="172">
        <f>vlookup(VLOOKUP(A3060,'Meal Plan Combinations'!A$5:E$17,2,false),indirect(I$1),2,false)*B3060+vlookup(VLOOKUP(A3060,'Meal Plan Combinations'!A$5:E$17,3,false),indirect(I$1),2,false)*C3060+vlookup(VLOOKUP(A3060,'Meal Plan Combinations'!A$5:E$17,4,false),indirect(I$1),2,false)*D3060+vlookup(VLOOKUP(A3060,'Meal Plan Combinations'!A$5:E$17,5,false),indirect(I$1),2,false)*E3060</f>
        <v>1758.8665</v>
      </c>
      <c r="G3060" s="173">
        <f>abs(Generate!H$5-F3060)</f>
        <v>1311.1335</v>
      </c>
    </row>
    <row r="3061">
      <c r="A3061" s="71" t="s">
        <v>73</v>
      </c>
      <c r="B3061" s="71">
        <v>1.5</v>
      </c>
      <c r="C3061" s="71">
        <v>0.5</v>
      </c>
      <c r="D3061" s="71">
        <v>3.0</v>
      </c>
      <c r="E3061" s="71">
        <v>3.0</v>
      </c>
      <c r="F3061" s="172">
        <f>vlookup(VLOOKUP(A3061,'Meal Plan Combinations'!A$5:E$17,2,false),indirect(I$1),2,false)*B3061+vlookup(VLOOKUP(A3061,'Meal Plan Combinations'!A$5:E$17,3,false),indirect(I$1),2,false)*C3061+vlookup(VLOOKUP(A3061,'Meal Plan Combinations'!A$5:E$17,4,false),indirect(I$1),2,false)*D3061+vlookup(VLOOKUP(A3061,'Meal Plan Combinations'!A$5:E$17,5,false),indirect(I$1),2,false)*E3061</f>
        <v>1850.8465</v>
      </c>
      <c r="G3061" s="173">
        <f>abs(Generate!H$5-F3061)</f>
        <v>1219.1535</v>
      </c>
    </row>
    <row r="3062">
      <c r="A3062" s="71" t="s">
        <v>73</v>
      </c>
      <c r="B3062" s="71">
        <v>1.5</v>
      </c>
      <c r="C3062" s="71">
        <v>1.0</v>
      </c>
      <c r="D3062" s="71">
        <v>0.5</v>
      </c>
      <c r="E3062" s="71">
        <v>0.5</v>
      </c>
      <c r="F3062" s="172">
        <f>vlookup(VLOOKUP(A3062,'Meal Plan Combinations'!A$5:E$17,2,false),indirect(I$1),2,false)*B3062+vlookup(VLOOKUP(A3062,'Meal Plan Combinations'!A$5:E$17,3,false),indirect(I$1),2,false)*C3062+vlookup(VLOOKUP(A3062,'Meal Plan Combinations'!A$5:E$17,4,false),indirect(I$1),2,false)*D3062+vlookup(VLOOKUP(A3062,'Meal Plan Combinations'!A$5:E$17,5,false),indirect(I$1),2,false)*E3062</f>
        <v>826.5265</v>
      </c>
      <c r="G3062" s="173">
        <f>abs(Generate!H$5-F3062)</f>
        <v>2243.4735</v>
      </c>
    </row>
    <row r="3063">
      <c r="A3063" s="71" t="s">
        <v>73</v>
      </c>
      <c r="B3063" s="71">
        <v>1.5</v>
      </c>
      <c r="C3063" s="71">
        <v>1.0</v>
      </c>
      <c r="D3063" s="71">
        <v>0.5</v>
      </c>
      <c r="E3063" s="71">
        <v>1.0</v>
      </c>
      <c r="F3063" s="172">
        <f>vlookup(VLOOKUP(A3063,'Meal Plan Combinations'!A$5:E$17,2,false),indirect(I$1),2,false)*B3063+vlookup(VLOOKUP(A3063,'Meal Plan Combinations'!A$5:E$17,3,false),indirect(I$1),2,false)*C3063+vlookup(VLOOKUP(A3063,'Meal Plan Combinations'!A$5:E$17,4,false),indirect(I$1),2,false)*D3063+vlookup(VLOOKUP(A3063,'Meal Plan Combinations'!A$5:E$17,5,false),indirect(I$1),2,false)*E3063</f>
        <v>918.5065</v>
      </c>
      <c r="G3063" s="173">
        <f>abs(Generate!H$5-F3063)</f>
        <v>2151.4935</v>
      </c>
    </row>
    <row r="3064">
      <c r="A3064" s="71" t="s">
        <v>73</v>
      </c>
      <c r="B3064" s="71">
        <v>1.5</v>
      </c>
      <c r="C3064" s="71">
        <v>1.0</v>
      </c>
      <c r="D3064" s="71">
        <v>0.5</v>
      </c>
      <c r="E3064" s="71">
        <v>1.5</v>
      </c>
      <c r="F3064" s="172">
        <f>vlookup(VLOOKUP(A3064,'Meal Plan Combinations'!A$5:E$17,2,false),indirect(I$1),2,false)*B3064+vlookup(VLOOKUP(A3064,'Meal Plan Combinations'!A$5:E$17,3,false),indirect(I$1),2,false)*C3064+vlookup(VLOOKUP(A3064,'Meal Plan Combinations'!A$5:E$17,4,false),indirect(I$1),2,false)*D3064+vlookup(VLOOKUP(A3064,'Meal Plan Combinations'!A$5:E$17,5,false),indirect(I$1),2,false)*E3064</f>
        <v>1010.4865</v>
      </c>
      <c r="G3064" s="173">
        <f>abs(Generate!H$5-F3064)</f>
        <v>2059.5135</v>
      </c>
    </row>
    <row r="3065">
      <c r="A3065" s="71" t="s">
        <v>73</v>
      </c>
      <c r="B3065" s="71">
        <v>1.5</v>
      </c>
      <c r="C3065" s="71">
        <v>1.0</v>
      </c>
      <c r="D3065" s="71">
        <v>0.5</v>
      </c>
      <c r="E3065" s="71">
        <v>2.0</v>
      </c>
      <c r="F3065" s="172">
        <f>vlookup(VLOOKUP(A3065,'Meal Plan Combinations'!A$5:E$17,2,false),indirect(I$1),2,false)*B3065+vlookup(VLOOKUP(A3065,'Meal Plan Combinations'!A$5:E$17,3,false),indirect(I$1),2,false)*C3065+vlookup(VLOOKUP(A3065,'Meal Plan Combinations'!A$5:E$17,4,false),indirect(I$1),2,false)*D3065+vlookup(VLOOKUP(A3065,'Meal Plan Combinations'!A$5:E$17,5,false),indirect(I$1),2,false)*E3065</f>
        <v>1102.4665</v>
      </c>
      <c r="G3065" s="173">
        <f>abs(Generate!H$5-F3065)</f>
        <v>1967.5335</v>
      </c>
    </row>
    <row r="3066">
      <c r="A3066" s="71" t="s">
        <v>73</v>
      </c>
      <c r="B3066" s="71">
        <v>1.5</v>
      </c>
      <c r="C3066" s="71">
        <v>1.0</v>
      </c>
      <c r="D3066" s="71">
        <v>0.5</v>
      </c>
      <c r="E3066" s="71">
        <v>2.5</v>
      </c>
      <c r="F3066" s="172">
        <f>vlookup(VLOOKUP(A3066,'Meal Plan Combinations'!A$5:E$17,2,false),indirect(I$1),2,false)*B3066+vlookup(VLOOKUP(A3066,'Meal Plan Combinations'!A$5:E$17,3,false),indirect(I$1),2,false)*C3066+vlookup(VLOOKUP(A3066,'Meal Plan Combinations'!A$5:E$17,4,false),indirect(I$1),2,false)*D3066+vlookup(VLOOKUP(A3066,'Meal Plan Combinations'!A$5:E$17,5,false),indirect(I$1),2,false)*E3066</f>
        <v>1194.4465</v>
      </c>
      <c r="G3066" s="173">
        <f>abs(Generate!H$5-F3066)</f>
        <v>1875.5535</v>
      </c>
    </row>
    <row r="3067">
      <c r="A3067" s="71" t="s">
        <v>73</v>
      </c>
      <c r="B3067" s="71">
        <v>1.5</v>
      </c>
      <c r="C3067" s="71">
        <v>1.0</v>
      </c>
      <c r="D3067" s="71">
        <v>0.5</v>
      </c>
      <c r="E3067" s="71">
        <v>3.0</v>
      </c>
      <c r="F3067" s="172">
        <f>vlookup(VLOOKUP(A3067,'Meal Plan Combinations'!A$5:E$17,2,false),indirect(I$1),2,false)*B3067+vlookup(VLOOKUP(A3067,'Meal Plan Combinations'!A$5:E$17,3,false),indirect(I$1),2,false)*C3067+vlookup(VLOOKUP(A3067,'Meal Plan Combinations'!A$5:E$17,4,false),indirect(I$1),2,false)*D3067+vlookup(VLOOKUP(A3067,'Meal Plan Combinations'!A$5:E$17,5,false),indirect(I$1),2,false)*E3067</f>
        <v>1286.4265</v>
      </c>
      <c r="G3067" s="173">
        <f>abs(Generate!H$5-F3067)</f>
        <v>1783.5735</v>
      </c>
    </row>
    <row r="3068">
      <c r="A3068" s="71" t="s">
        <v>73</v>
      </c>
      <c r="B3068" s="71">
        <v>1.5</v>
      </c>
      <c r="C3068" s="71">
        <v>1.0</v>
      </c>
      <c r="D3068" s="71">
        <v>1.0</v>
      </c>
      <c r="E3068" s="71">
        <v>0.5</v>
      </c>
      <c r="F3068" s="172">
        <f>vlookup(VLOOKUP(A3068,'Meal Plan Combinations'!A$5:E$17,2,false),indirect(I$1),2,false)*B3068+vlookup(VLOOKUP(A3068,'Meal Plan Combinations'!A$5:E$17,3,false),indirect(I$1),2,false)*C3068+vlookup(VLOOKUP(A3068,'Meal Plan Combinations'!A$5:E$17,4,false),indirect(I$1),2,false)*D3068+vlookup(VLOOKUP(A3068,'Meal Plan Combinations'!A$5:E$17,5,false),indirect(I$1),2,false)*E3068</f>
        <v>957.6225</v>
      </c>
      <c r="G3068" s="173">
        <f>abs(Generate!H$5-F3068)</f>
        <v>2112.3775</v>
      </c>
    </row>
    <row r="3069">
      <c r="A3069" s="71" t="s">
        <v>73</v>
      </c>
      <c r="B3069" s="71">
        <v>1.5</v>
      </c>
      <c r="C3069" s="71">
        <v>1.0</v>
      </c>
      <c r="D3069" s="71">
        <v>1.0</v>
      </c>
      <c r="E3069" s="71">
        <v>1.0</v>
      </c>
      <c r="F3069" s="172">
        <f>vlookup(VLOOKUP(A3069,'Meal Plan Combinations'!A$5:E$17,2,false),indirect(I$1),2,false)*B3069+vlookup(VLOOKUP(A3069,'Meal Plan Combinations'!A$5:E$17,3,false),indirect(I$1),2,false)*C3069+vlookup(VLOOKUP(A3069,'Meal Plan Combinations'!A$5:E$17,4,false),indirect(I$1),2,false)*D3069+vlookup(VLOOKUP(A3069,'Meal Plan Combinations'!A$5:E$17,5,false),indirect(I$1),2,false)*E3069</f>
        <v>1049.6025</v>
      </c>
      <c r="G3069" s="173">
        <f>abs(Generate!H$5-F3069)</f>
        <v>2020.3975</v>
      </c>
    </row>
    <row r="3070">
      <c r="A3070" s="71" t="s">
        <v>73</v>
      </c>
      <c r="B3070" s="71">
        <v>1.5</v>
      </c>
      <c r="C3070" s="71">
        <v>1.0</v>
      </c>
      <c r="D3070" s="71">
        <v>1.0</v>
      </c>
      <c r="E3070" s="71">
        <v>1.5</v>
      </c>
      <c r="F3070" s="172">
        <f>vlookup(VLOOKUP(A3070,'Meal Plan Combinations'!A$5:E$17,2,false),indirect(I$1),2,false)*B3070+vlookup(VLOOKUP(A3070,'Meal Plan Combinations'!A$5:E$17,3,false),indirect(I$1),2,false)*C3070+vlookup(VLOOKUP(A3070,'Meal Plan Combinations'!A$5:E$17,4,false),indirect(I$1),2,false)*D3070+vlookup(VLOOKUP(A3070,'Meal Plan Combinations'!A$5:E$17,5,false),indirect(I$1),2,false)*E3070</f>
        <v>1141.5825</v>
      </c>
      <c r="G3070" s="173">
        <f>abs(Generate!H$5-F3070)</f>
        <v>1928.4175</v>
      </c>
    </row>
    <row r="3071">
      <c r="A3071" s="71" t="s">
        <v>73</v>
      </c>
      <c r="B3071" s="71">
        <v>1.5</v>
      </c>
      <c r="C3071" s="71">
        <v>1.0</v>
      </c>
      <c r="D3071" s="71">
        <v>1.0</v>
      </c>
      <c r="E3071" s="71">
        <v>2.0</v>
      </c>
      <c r="F3071" s="172">
        <f>vlookup(VLOOKUP(A3071,'Meal Plan Combinations'!A$5:E$17,2,false),indirect(I$1),2,false)*B3071+vlookup(VLOOKUP(A3071,'Meal Plan Combinations'!A$5:E$17,3,false),indirect(I$1),2,false)*C3071+vlookup(VLOOKUP(A3071,'Meal Plan Combinations'!A$5:E$17,4,false),indirect(I$1),2,false)*D3071+vlookup(VLOOKUP(A3071,'Meal Plan Combinations'!A$5:E$17,5,false),indirect(I$1),2,false)*E3071</f>
        <v>1233.5625</v>
      </c>
      <c r="G3071" s="173">
        <f>abs(Generate!H$5-F3071)</f>
        <v>1836.4375</v>
      </c>
    </row>
    <row r="3072">
      <c r="A3072" s="71" t="s">
        <v>73</v>
      </c>
      <c r="B3072" s="71">
        <v>1.5</v>
      </c>
      <c r="C3072" s="71">
        <v>1.0</v>
      </c>
      <c r="D3072" s="71">
        <v>1.0</v>
      </c>
      <c r="E3072" s="71">
        <v>2.5</v>
      </c>
      <c r="F3072" s="172">
        <f>vlookup(VLOOKUP(A3072,'Meal Plan Combinations'!A$5:E$17,2,false),indirect(I$1),2,false)*B3072+vlookup(VLOOKUP(A3072,'Meal Plan Combinations'!A$5:E$17,3,false),indirect(I$1),2,false)*C3072+vlookup(VLOOKUP(A3072,'Meal Plan Combinations'!A$5:E$17,4,false),indirect(I$1),2,false)*D3072+vlookup(VLOOKUP(A3072,'Meal Plan Combinations'!A$5:E$17,5,false),indirect(I$1),2,false)*E3072</f>
        <v>1325.5425</v>
      </c>
      <c r="G3072" s="173">
        <f>abs(Generate!H$5-F3072)</f>
        <v>1744.4575</v>
      </c>
    </row>
    <row r="3073">
      <c r="A3073" s="71" t="s">
        <v>73</v>
      </c>
      <c r="B3073" s="71">
        <v>1.5</v>
      </c>
      <c r="C3073" s="71">
        <v>1.0</v>
      </c>
      <c r="D3073" s="71">
        <v>1.0</v>
      </c>
      <c r="E3073" s="71">
        <v>3.0</v>
      </c>
      <c r="F3073" s="172">
        <f>vlookup(VLOOKUP(A3073,'Meal Plan Combinations'!A$5:E$17,2,false),indirect(I$1),2,false)*B3073+vlookup(VLOOKUP(A3073,'Meal Plan Combinations'!A$5:E$17,3,false),indirect(I$1),2,false)*C3073+vlookup(VLOOKUP(A3073,'Meal Plan Combinations'!A$5:E$17,4,false),indirect(I$1),2,false)*D3073+vlookup(VLOOKUP(A3073,'Meal Plan Combinations'!A$5:E$17,5,false),indirect(I$1),2,false)*E3073</f>
        <v>1417.5225</v>
      </c>
      <c r="G3073" s="173">
        <f>abs(Generate!H$5-F3073)</f>
        <v>1652.4775</v>
      </c>
    </row>
    <row r="3074">
      <c r="A3074" s="71" t="s">
        <v>73</v>
      </c>
      <c r="B3074" s="71">
        <v>1.5</v>
      </c>
      <c r="C3074" s="71">
        <v>1.0</v>
      </c>
      <c r="D3074" s="71">
        <v>1.5</v>
      </c>
      <c r="E3074" s="71">
        <v>0.5</v>
      </c>
      <c r="F3074" s="172">
        <f>vlookup(VLOOKUP(A3074,'Meal Plan Combinations'!A$5:E$17,2,false),indirect(I$1),2,false)*B3074+vlookup(VLOOKUP(A3074,'Meal Plan Combinations'!A$5:E$17,3,false),indirect(I$1),2,false)*C3074+vlookup(VLOOKUP(A3074,'Meal Plan Combinations'!A$5:E$17,4,false),indirect(I$1),2,false)*D3074+vlookup(VLOOKUP(A3074,'Meal Plan Combinations'!A$5:E$17,5,false),indirect(I$1),2,false)*E3074</f>
        <v>1088.7185</v>
      </c>
      <c r="G3074" s="173">
        <f>abs(Generate!H$5-F3074)</f>
        <v>1981.2815</v>
      </c>
    </row>
    <row r="3075">
      <c r="A3075" s="71" t="s">
        <v>73</v>
      </c>
      <c r="B3075" s="71">
        <v>1.5</v>
      </c>
      <c r="C3075" s="71">
        <v>1.0</v>
      </c>
      <c r="D3075" s="71">
        <v>1.5</v>
      </c>
      <c r="E3075" s="71">
        <v>1.0</v>
      </c>
      <c r="F3075" s="172">
        <f>vlookup(VLOOKUP(A3075,'Meal Plan Combinations'!A$5:E$17,2,false),indirect(I$1),2,false)*B3075+vlookup(VLOOKUP(A3075,'Meal Plan Combinations'!A$5:E$17,3,false),indirect(I$1),2,false)*C3075+vlookup(VLOOKUP(A3075,'Meal Plan Combinations'!A$5:E$17,4,false),indirect(I$1),2,false)*D3075+vlookup(VLOOKUP(A3075,'Meal Plan Combinations'!A$5:E$17,5,false),indirect(I$1),2,false)*E3075</f>
        <v>1180.6985</v>
      </c>
      <c r="G3075" s="173">
        <f>abs(Generate!H$5-F3075)</f>
        <v>1889.3015</v>
      </c>
    </row>
    <row r="3076">
      <c r="A3076" s="71" t="s">
        <v>73</v>
      </c>
      <c r="B3076" s="71">
        <v>1.5</v>
      </c>
      <c r="C3076" s="71">
        <v>1.0</v>
      </c>
      <c r="D3076" s="71">
        <v>1.5</v>
      </c>
      <c r="E3076" s="71">
        <v>1.5</v>
      </c>
      <c r="F3076" s="172">
        <f>vlookup(VLOOKUP(A3076,'Meal Plan Combinations'!A$5:E$17,2,false),indirect(I$1),2,false)*B3076+vlookup(VLOOKUP(A3076,'Meal Plan Combinations'!A$5:E$17,3,false),indirect(I$1),2,false)*C3076+vlookup(VLOOKUP(A3076,'Meal Plan Combinations'!A$5:E$17,4,false),indirect(I$1),2,false)*D3076+vlookup(VLOOKUP(A3076,'Meal Plan Combinations'!A$5:E$17,5,false),indirect(I$1),2,false)*E3076</f>
        <v>1272.6785</v>
      </c>
      <c r="G3076" s="173">
        <f>abs(Generate!H$5-F3076)</f>
        <v>1797.3215</v>
      </c>
    </row>
    <row r="3077">
      <c r="A3077" s="71" t="s">
        <v>73</v>
      </c>
      <c r="B3077" s="71">
        <v>1.5</v>
      </c>
      <c r="C3077" s="71">
        <v>1.0</v>
      </c>
      <c r="D3077" s="71">
        <v>1.5</v>
      </c>
      <c r="E3077" s="71">
        <v>2.0</v>
      </c>
      <c r="F3077" s="172">
        <f>vlookup(VLOOKUP(A3077,'Meal Plan Combinations'!A$5:E$17,2,false),indirect(I$1),2,false)*B3077+vlookup(VLOOKUP(A3077,'Meal Plan Combinations'!A$5:E$17,3,false),indirect(I$1),2,false)*C3077+vlookup(VLOOKUP(A3077,'Meal Plan Combinations'!A$5:E$17,4,false),indirect(I$1),2,false)*D3077+vlookup(VLOOKUP(A3077,'Meal Plan Combinations'!A$5:E$17,5,false),indirect(I$1),2,false)*E3077</f>
        <v>1364.6585</v>
      </c>
      <c r="G3077" s="173">
        <f>abs(Generate!H$5-F3077)</f>
        <v>1705.3415</v>
      </c>
    </row>
    <row r="3078">
      <c r="A3078" s="71" t="s">
        <v>73</v>
      </c>
      <c r="B3078" s="71">
        <v>1.5</v>
      </c>
      <c r="C3078" s="71">
        <v>1.0</v>
      </c>
      <c r="D3078" s="71">
        <v>1.5</v>
      </c>
      <c r="E3078" s="71">
        <v>2.5</v>
      </c>
      <c r="F3078" s="172">
        <f>vlookup(VLOOKUP(A3078,'Meal Plan Combinations'!A$5:E$17,2,false),indirect(I$1),2,false)*B3078+vlookup(VLOOKUP(A3078,'Meal Plan Combinations'!A$5:E$17,3,false),indirect(I$1),2,false)*C3078+vlookup(VLOOKUP(A3078,'Meal Plan Combinations'!A$5:E$17,4,false),indirect(I$1),2,false)*D3078+vlookup(VLOOKUP(A3078,'Meal Plan Combinations'!A$5:E$17,5,false),indirect(I$1),2,false)*E3078</f>
        <v>1456.6385</v>
      </c>
      <c r="G3078" s="173">
        <f>abs(Generate!H$5-F3078)</f>
        <v>1613.3615</v>
      </c>
    </row>
    <row r="3079">
      <c r="A3079" s="71" t="s">
        <v>73</v>
      </c>
      <c r="B3079" s="71">
        <v>1.5</v>
      </c>
      <c r="C3079" s="71">
        <v>1.0</v>
      </c>
      <c r="D3079" s="71">
        <v>1.5</v>
      </c>
      <c r="E3079" s="71">
        <v>3.0</v>
      </c>
      <c r="F3079" s="172">
        <f>vlookup(VLOOKUP(A3079,'Meal Plan Combinations'!A$5:E$17,2,false),indirect(I$1),2,false)*B3079+vlookup(VLOOKUP(A3079,'Meal Plan Combinations'!A$5:E$17,3,false),indirect(I$1),2,false)*C3079+vlookup(VLOOKUP(A3079,'Meal Plan Combinations'!A$5:E$17,4,false),indirect(I$1),2,false)*D3079+vlookup(VLOOKUP(A3079,'Meal Plan Combinations'!A$5:E$17,5,false),indirect(I$1),2,false)*E3079</f>
        <v>1548.6185</v>
      </c>
      <c r="G3079" s="173">
        <f>abs(Generate!H$5-F3079)</f>
        <v>1521.3815</v>
      </c>
    </row>
    <row r="3080">
      <c r="A3080" s="71" t="s">
        <v>73</v>
      </c>
      <c r="B3080" s="71">
        <v>1.5</v>
      </c>
      <c r="C3080" s="71">
        <v>1.0</v>
      </c>
      <c r="D3080" s="71">
        <v>2.0</v>
      </c>
      <c r="E3080" s="71">
        <v>0.5</v>
      </c>
      <c r="F3080" s="172">
        <f>vlookup(VLOOKUP(A3080,'Meal Plan Combinations'!A$5:E$17,2,false),indirect(I$1),2,false)*B3080+vlookup(VLOOKUP(A3080,'Meal Plan Combinations'!A$5:E$17,3,false),indirect(I$1),2,false)*C3080+vlookup(VLOOKUP(A3080,'Meal Plan Combinations'!A$5:E$17,4,false),indirect(I$1),2,false)*D3080+vlookup(VLOOKUP(A3080,'Meal Plan Combinations'!A$5:E$17,5,false),indirect(I$1),2,false)*E3080</f>
        <v>1219.8145</v>
      </c>
      <c r="G3080" s="173">
        <f>abs(Generate!H$5-F3080)</f>
        <v>1850.1855</v>
      </c>
    </row>
    <row r="3081">
      <c r="A3081" s="71" t="s">
        <v>73</v>
      </c>
      <c r="B3081" s="71">
        <v>1.5</v>
      </c>
      <c r="C3081" s="71">
        <v>1.0</v>
      </c>
      <c r="D3081" s="71">
        <v>2.0</v>
      </c>
      <c r="E3081" s="71">
        <v>1.0</v>
      </c>
      <c r="F3081" s="172">
        <f>vlookup(VLOOKUP(A3081,'Meal Plan Combinations'!A$5:E$17,2,false),indirect(I$1),2,false)*B3081+vlookup(VLOOKUP(A3081,'Meal Plan Combinations'!A$5:E$17,3,false),indirect(I$1),2,false)*C3081+vlookup(VLOOKUP(A3081,'Meal Plan Combinations'!A$5:E$17,4,false),indirect(I$1),2,false)*D3081+vlookup(VLOOKUP(A3081,'Meal Plan Combinations'!A$5:E$17,5,false),indirect(I$1),2,false)*E3081</f>
        <v>1311.7945</v>
      </c>
      <c r="G3081" s="173">
        <f>abs(Generate!H$5-F3081)</f>
        <v>1758.2055</v>
      </c>
    </row>
    <row r="3082">
      <c r="A3082" s="71" t="s">
        <v>73</v>
      </c>
      <c r="B3082" s="71">
        <v>1.5</v>
      </c>
      <c r="C3082" s="71">
        <v>1.0</v>
      </c>
      <c r="D3082" s="71">
        <v>2.0</v>
      </c>
      <c r="E3082" s="71">
        <v>1.5</v>
      </c>
      <c r="F3082" s="172">
        <f>vlookup(VLOOKUP(A3082,'Meal Plan Combinations'!A$5:E$17,2,false),indirect(I$1),2,false)*B3082+vlookup(VLOOKUP(A3082,'Meal Plan Combinations'!A$5:E$17,3,false),indirect(I$1),2,false)*C3082+vlookup(VLOOKUP(A3082,'Meal Plan Combinations'!A$5:E$17,4,false),indirect(I$1),2,false)*D3082+vlookup(VLOOKUP(A3082,'Meal Plan Combinations'!A$5:E$17,5,false),indirect(I$1),2,false)*E3082</f>
        <v>1403.7745</v>
      </c>
      <c r="G3082" s="173">
        <f>abs(Generate!H$5-F3082)</f>
        <v>1666.2255</v>
      </c>
    </row>
    <row r="3083">
      <c r="A3083" s="71" t="s">
        <v>73</v>
      </c>
      <c r="B3083" s="71">
        <v>1.5</v>
      </c>
      <c r="C3083" s="71">
        <v>1.0</v>
      </c>
      <c r="D3083" s="71">
        <v>2.0</v>
      </c>
      <c r="E3083" s="71">
        <v>2.0</v>
      </c>
      <c r="F3083" s="172">
        <f>vlookup(VLOOKUP(A3083,'Meal Plan Combinations'!A$5:E$17,2,false),indirect(I$1),2,false)*B3083+vlookup(VLOOKUP(A3083,'Meal Plan Combinations'!A$5:E$17,3,false),indirect(I$1),2,false)*C3083+vlookup(VLOOKUP(A3083,'Meal Plan Combinations'!A$5:E$17,4,false),indirect(I$1),2,false)*D3083+vlookup(VLOOKUP(A3083,'Meal Plan Combinations'!A$5:E$17,5,false),indirect(I$1),2,false)*E3083</f>
        <v>1495.7545</v>
      </c>
      <c r="G3083" s="173">
        <f>abs(Generate!H$5-F3083)</f>
        <v>1574.2455</v>
      </c>
    </row>
    <row r="3084">
      <c r="A3084" s="71" t="s">
        <v>73</v>
      </c>
      <c r="B3084" s="71">
        <v>1.5</v>
      </c>
      <c r="C3084" s="71">
        <v>1.0</v>
      </c>
      <c r="D3084" s="71">
        <v>2.0</v>
      </c>
      <c r="E3084" s="71">
        <v>2.5</v>
      </c>
      <c r="F3084" s="172">
        <f>vlookup(VLOOKUP(A3084,'Meal Plan Combinations'!A$5:E$17,2,false),indirect(I$1),2,false)*B3084+vlookup(VLOOKUP(A3084,'Meal Plan Combinations'!A$5:E$17,3,false),indirect(I$1),2,false)*C3084+vlookup(VLOOKUP(A3084,'Meal Plan Combinations'!A$5:E$17,4,false),indirect(I$1),2,false)*D3084+vlookup(VLOOKUP(A3084,'Meal Plan Combinations'!A$5:E$17,5,false),indirect(I$1),2,false)*E3084</f>
        <v>1587.7345</v>
      </c>
      <c r="G3084" s="173">
        <f>abs(Generate!H$5-F3084)</f>
        <v>1482.2655</v>
      </c>
    </row>
    <row r="3085">
      <c r="A3085" s="71" t="s">
        <v>73</v>
      </c>
      <c r="B3085" s="71">
        <v>1.5</v>
      </c>
      <c r="C3085" s="71">
        <v>1.0</v>
      </c>
      <c r="D3085" s="71">
        <v>2.0</v>
      </c>
      <c r="E3085" s="71">
        <v>3.0</v>
      </c>
      <c r="F3085" s="172">
        <f>vlookup(VLOOKUP(A3085,'Meal Plan Combinations'!A$5:E$17,2,false),indirect(I$1),2,false)*B3085+vlookup(VLOOKUP(A3085,'Meal Plan Combinations'!A$5:E$17,3,false),indirect(I$1),2,false)*C3085+vlookup(VLOOKUP(A3085,'Meal Plan Combinations'!A$5:E$17,4,false),indirect(I$1),2,false)*D3085+vlookup(VLOOKUP(A3085,'Meal Plan Combinations'!A$5:E$17,5,false),indirect(I$1),2,false)*E3085</f>
        <v>1679.7145</v>
      </c>
      <c r="G3085" s="173">
        <f>abs(Generate!H$5-F3085)</f>
        <v>1390.2855</v>
      </c>
    </row>
    <row r="3086">
      <c r="A3086" s="71" t="s">
        <v>73</v>
      </c>
      <c r="B3086" s="71">
        <v>1.5</v>
      </c>
      <c r="C3086" s="71">
        <v>1.0</v>
      </c>
      <c r="D3086" s="71">
        <v>2.5</v>
      </c>
      <c r="E3086" s="71">
        <v>0.5</v>
      </c>
      <c r="F3086" s="172">
        <f>vlookup(VLOOKUP(A3086,'Meal Plan Combinations'!A$5:E$17,2,false),indirect(I$1),2,false)*B3086+vlookup(VLOOKUP(A3086,'Meal Plan Combinations'!A$5:E$17,3,false),indirect(I$1),2,false)*C3086+vlookup(VLOOKUP(A3086,'Meal Plan Combinations'!A$5:E$17,4,false),indirect(I$1),2,false)*D3086+vlookup(VLOOKUP(A3086,'Meal Plan Combinations'!A$5:E$17,5,false),indirect(I$1),2,false)*E3086</f>
        <v>1350.9105</v>
      </c>
      <c r="G3086" s="173">
        <f>abs(Generate!H$5-F3086)</f>
        <v>1719.0895</v>
      </c>
    </row>
    <row r="3087">
      <c r="A3087" s="71" t="s">
        <v>73</v>
      </c>
      <c r="B3087" s="71">
        <v>1.5</v>
      </c>
      <c r="C3087" s="71">
        <v>1.0</v>
      </c>
      <c r="D3087" s="71">
        <v>2.5</v>
      </c>
      <c r="E3087" s="71">
        <v>1.0</v>
      </c>
      <c r="F3087" s="172">
        <f>vlookup(VLOOKUP(A3087,'Meal Plan Combinations'!A$5:E$17,2,false),indirect(I$1),2,false)*B3087+vlookup(VLOOKUP(A3087,'Meal Plan Combinations'!A$5:E$17,3,false),indirect(I$1),2,false)*C3087+vlookup(VLOOKUP(A3087,'Meal Plan Combinations'!A$5:E$17,4,false),indirect(I$1),2,false)*D3087+vlookup(VLOOKUP(A3087,'Meal Plan Combinations'!A$5:E$17,5,false),indirect(I$1),2,false)*E3087</f>
        <v>1442.8905</v>
      </c>
      <c r="G3087" s="173">
        <f>abs(Generate!H$5-F3087)</f>
        <v>1627.1095</v>
      </c>
    </row>
    <row r="3088">
      <c r="A3088" s="71" t="s">
        <v>73</v>
      </c>
      <c r="B3088" s="71">
        <v>1.5</v>
      </c>
      <c r="C3088" s="71">
        <v>1.0</v>
      </c>
      <c r="D3088" s="71">
        <v>2.5</v>
      </c>
      <c r="E3088" s="71">
        <v>1.5</v>
      </c>
      <c r="F3088" s="172">
        <f>vlookup(VLOOKUP(A3088,'Meal Plan Combinations'!A$5:E$17,2,false),indirect(I$1),2,false)*B3088+vlookup(VLOOKUP(A3088,'Meal Plan Combinations'!A$5:E$17,3,false),indirect(I$1),2,false)*C3088+vlookup(VLOOKUP(A3088,'Meal Plan Combinations'!A$5:E$17,4,false),indirect(I$1),2,false)*D3088+vlookup(VLOOKUP(A3088,'Meal Plan Combinations'!A$5:E$17,5,false),indirect(I$1),2,false)*E3088</f>
        <v>1534.8705</v>
      </c>
      <c r="G3088" s="173">
        <f>abs(Generate!H$5-F3088)</f>
        <v>1535.1295</v>
      </c>
    </row>
    <row r="3089">
      <c r="A3089" s="71" t="s">
        <v>73</v>
      </c>
      <c r="B3089" s="71">
        <v>1.5</v>
      </c>
      <c r="C3089" s="71">
        <v>1.0</v>
      </c>
      <c r="D3089" s="71">
        <v>2.5</v>
      </c>
      <c r="E3089" s="71">
        <v>2.0</v>
      </c>
      <c r="F3089" s="172">
        <f>vlookup(VLOOKUP(A3089,'Meal Plan Combinations'!A$5:E$17,2,false),indirect(I$1),2,false)*B3089+vlookup(VLOOKUP(A3089,'Meal Plan Combinations'!A$5:E$17,3,false),indirect(I$1),2,false)*C3089+vlookup(VLOOKUP(A3089,'Meal Plan Combinations'!A$5:E$17,4,false),indirect(I$1),2,false)*D3089+vlookup(VLOOKUP(A3089,'Meal Plan Combinations'!A$5:E$17,5,false),indirect(I$1),2,false)*E3089</f>
        <v>1626.8505</v>
      </c>
      <c r="G3089" s="173">
        <f>abs(Generate!H$5-F3089)</f>
        <v>1443.1495</v>
      </c>
    </row>
    <row r="3090">
      <c r="A3090" s="71" t="s">
        <v>73</v>
      </c>
      <c r="B3090" s="71">
        <v>1.5</v>
      </c>
      <c r="C3090" s="71">
        <v>1.0</v>
      </c>
      <c r="D3090" s="71">
        <v>2.5</v>
      </c>
      <c r="E3090" s="71">
        <v>2.5</v>
      </c>
      <c r="F3090" s="172">
        <f>vlookup(VLOOKUP(A3090,'Meal Plan Combinations'!A$5:E$17,2,false),indirect(I$1),2,false)*B3090+vlookup(VLOOKUP(A3090,'Meal Plan Combinations'!A$5:E$17,3,false),indirect(I$1),2,false)*C3090+vlookup(VLOOKUP(A3090,'Meal Plan Combinations'!A$5:E$17,4,false),indirect(I$1),2,false)*D3090+vlookup(VLOOKUP(A3090,'Meal Plan Combinations'!A$5:E$17,5,false),indirect(I$1),2,false)*E3090</f>
        <v>1718.8305</v>
      </c>
      <c r="G3090" s="173">
        <f>abs(Generate!H$5-F3090)</f>
        <v>1351.1695</v>
      </c>
    </row>
    <row r="3091">
      <c r="A3091" s="71" t="s">
        <v>73</v>
      </c>
      <c r="B3091" s="71">
        <v>1.5</v>
      </c>
      <c r="C3091" s="71">
        <v>1.0</v>
      </c>
      <c r="D3091" s="71">
        <v>2.5</v>
      </c>
      <c r="E3091" s="71">
        <v>3.0</v>
      </c>
      <c r="F3091" s="172">
        <f>vlookup(VLOOKUP(A3091,'Meal Plan Combinations'!A$5:E$17,2,false),indirect(I$1),2,false)*B3091+vlookup(VLOOKUP(A3091,'Meal Plan Combinations'!A$5:E$17,3,false),indirect(I$1),2,false)*C3091+vlookup(VLOOKUP(A3091,'Meal Plan Combinations'!A$5:E$17,4,false),indirect(I$1),2,false)*D3091+vlookup(VLOOKUP(A3091,'Meal Plan Combinations'!A$5:E$17,5,false),indirect(I$1),2,false)*E3091</f>
        <v>1810.8105</v>
      </c>
      <c r="G3091" s="173">
        <f>abs(Generate!H$5-F3091)</f>
        <v>1259.1895</v>
      </c>
    </row>
    <row r="3092">
      <c r="A3092" s="71" t="s">
        <v>73</v>
      </c>
      <c r="B3092" s="71">
        <v>1.5</v>
      </c>
      <c r="C3092" s="71">
        <v>1.0</v>
      </c>
      <c r="D3092" s="71">
        <v>3.0</v>
      </c>
      <c r="E3092" s="71">
        <v>0.5</v>
      </c>
      <c r="F3092" s="172">
        <f>vlookup(VLOOKUP(A3092,'Meal Plan Combinations'!A$5:E$17,2,false),indirect(I$1),2,false)*B3092+vlookup(VLOOKUP(A3092,'Meal Plan Combinations'!A$5:E$17,3,false),indirect(I$1),2,false)*C3092+vlookup(VLOOKUP(A3092,'Meal Plan Combinations'!A$5:E$17,4,false),indirect(I$1),2,false)*D3092+vlookup(VLOOKUP(A3092,'Meal Plan Combinations'!A$5:E$17,5,false),indirect(I$1),2,false)*E3092</f>
        <v>1482.0065</v>
      </c>
      <c r="G3092" s="173">
        <f>abs(Generate!H$5-F3092)</f>
        <v>1587.9935</v>
      </c>
    </row>
    <row r="3093">
      <c r="A3093" s="71" t="s">
        <v>73</v>
      </c>
      <c r="B3093" s="71">
        <v>1.5</v>
      </c>
      <c r="C3093" s="71">
        <v>1.0</v>
      </c>
      <c r="D3093" s="71">
        <v>3.0</v>
      </c>
      <c r="E3093" s="71">
        <v>1.0</v>
      </c>
      <c r="F3093" s="172">
        <f>vlookup(VLOOKUP(A3093,'Meal Plan Combinations'!A$5:E$17,2,false),indirect(I$1),2,false)*B3093+vlookup(VLOOKUP(A3093,'Meal Plan Combinations'!A$5:E$17,3,false),indirect(I$1),2,false)*C3093+vlookup(VLOOKUP(A3093,'Meal Plan Combinations'!A$5:E$17,4,false),indirect(I$1),2,false)*D3093+vlookup(VLOOKUP(A3093,'Meal Plan Combinations'!A$5:E$17,5,false),indirect(I$1),2,false)*E3093</f>
        <v>1573.9865</v>
      </c>
      <c r="G3093" s="173">
        <f>abs(Generate!H$5-F3093)</f>
        <v>1496.0135</v>
      </c>
    </row>
    <row r="3094">
      <c r="A3094" s="71" t="s">
        <v>73</v>
      </c>
      <c r="B3094" s="71">
        <v>1.5</v>
      </c>
      <c r="C3094" s="71">
        <v>1.0</v>
      </c>
      <c r="D3094" s="71">
        <v>3.0</v>
      </c>
      <c r="E3094" s="71">
        <v>1.5</v>
      </c>
      <c r="F3094" s="172">
        <f>vlookup(VLOOKUP(A3094,'Meal Plan Combinations'!A$5:E$17,2,false),indirect(I$1),2,false)*B3094+vlookup(VLOOKUP(A3094,'Meal Plan Combinations'!A$5:E$17,3,false),indirect(I$1),2,false)*C3094+vlookup(VLOOKUP(A3094,'Meal Plan Combinations'!A$5:E$17,4,false),indirect(I$1),2,false)*D3094+vlookup(VLOOKUP(A3094,'Meal Plan Combinations'!A$5:E$17,5,false),indirect(I$1),2,false)*E3094</f>
        <v>1665.9665</v>
      </c>
      <c r="G3094" s="173">
        <f>abs(Generate!H$5-F3094)</f>
        <v>1404.0335</v>
      </c>
    </row>
    <row r="3095">
      <c r="A3095" s="71" t="s">
        <v>73</v>
      </c>
      <c r="B3095" s="71">
        <v>1.5</v>
      </c>
      <c r="C3095" s="71">
        <v>1.0</v>
      </c>
      <c r="D3095" s="71">
        <v>3.0</v>
      </c>
      <c r="E3095" s="71">
        <v>2.0</v>
      </c>
      <c r="F3095" s="172">
        <f>vlookup(VLOOKUP(A3095,'Meal Plan Combinations'!A$5:E$17,2,false),indirect(I$1),2,false)*B3095+vlookup(VLOOKUP(A3095,'Meal Plan Combinations'!A$5:E$17,3,false),indirect(I$1),2,false)*C3095+vlookup(VLOOKUP(A3095,'Meal Plan Combinations'!A$5:E$17,4,false),indirect(I$1),2,false)*D3095+vlookup(VLOOKUP(A3095,'Meal Plan Combinations'!A$5:E$17,5,false),indirect(I$1),2,false)*E3095</f>
        <v>1757.9465</v>
      </c>
      <c r="G3095" s="173">
        <f>abs(Generate!H$5-F3095)</f>
        <v>1312.0535</v>
      </c>
    </row>
    <row r="3096">
      <c r="A3096" s="71" t="s">
        <v>73</v>
      </c>
      <c r="B3096" s="71">
        <v>1.5</v>
      </c>
      <c r="C3096" s="71">
        <v>1.0</v>
      </c>
      <c r="D3096" s="71">
        <v>3.0</v>
      </c>
      <c r="E3096" s="71">
        <v>2.5</v>
      </c>
      <c r="F3096" s="172">
        <f>vlookup(VLOOKUP(A3096,'Meal Plan Combinations'!A$5:E$17,2,false),indirect(I$1),2,false)*B3096+vlookup(VLOOKUP(A3096,'Meal Plan Combinations'!A$5:E$17,3,false),indirect(I$1),2,false)*C3096+vlookup(VLOOKUP(A3096,'Meal Plan Combinations'!A$5:E$17,4,false),indirect(I$1),2,false)*D3096+vlookup(VLOOKUP(A3096,'Meal Plan Combinations'!A$5:E$17,5,false),indirect(I$1),2,false)*E3096</f>
        <v>1849.9265</v>
      </c>
      <c r="G3096" s="173">
        <f>abs(Generate!H$5-F3096)</f>
        <v>1220.0735</v>
      </c>
    </row>
    <row r="3097">
      <c r="A3097" s="71" t="s">
        <v>73</v>
      </c>
      <c r="B3097" s="71">
        <v>1.5</v>
      </c>
      <c r="C3097" s="71">
        <v>1.0</v>
      </c>
      <c r="D3097" s="71">
        <v>3.0</v>
      </c>
      <c r="E3097" s="71">
        <v>3.0</v>
      </c>
      <c r="F3097" s="172">
        <f>vlookup(VLOOKUP(A3097,'Meal Plan Combinations'!A$5:E$17,2,false),indirect(I$1),2,false)*B3097+vlookup(VLOOKUP(A3097,'Meal Plan Combinations'!A$5:E$17,3,false),indirect(I$1),2,false)*C3097+vlookup(VLOOKUP(A3097,'Meal Plan Combinations'!A$5:E$17,4,false),indirect(I$1),2,false)*D3097+vlookup(VLOOKUP(A3097,'Meal Plan Combinations'!A$5:E$17,5,false),indirect(I$1),2,false)*E3097</f>
        <v>1941.9065</v>
      </c>
      <c r="G3097" s="173">
        <f>abs(Generate!H$5-F3097)</f>
        <v>1128.0935</v>
      </c>
    </row>
    <row r="3098">
      <c r="A3098" s="71" t="s">
        <v>73</v>
      </c>
      <c r="B3098" s="71">
        <v>1.5</v>
      </c>
      <c r="C3098" s="71">
        <v>1.5</v>
      </c>
      <c r="D3098" s="71">
        <v>0.5</v>
      </c>
      <c r="E3098" s="71">
        <v>0.5</v>
      </c>
      <c r="F3098" s="172">
        <f>vlookup(VLOOKUP(A3098,'Meal Plan Combinations'!A$5:E$17,2,false),indirect(I$1),2,false)*B3098+vlookup(VLOOKUP(A3098,'Meal Plan Combinations'!A$5:E$17,3,false),indirect(I$1),2,false)*C3098+vlookup(VLOOKUP(A3098,'Meal Plan Combinations'!A$5:E$17,4,false),indirect(I$1),2,false)*D3098+vlookup(VLOOKUP(A3098,'Meal Plan Combinations'!A$5:E$17,5,false),indirect(I$1),2,false)*E3098</f>
        <v>917.5865</v>
      </c>
      <c r="G3098" s="173">
        <f>abs(Generate!H$5-F3098)</f>
        <v>2152.4135</v>
      </c>
    </row>
    <row r="3099">
      <c r="A3099" s="71" t="s">
        <v>73</v>
      </c>
      <c r="B3099" s="71">
        <v>1.5</v>
      </c>
      <c r="C3099" s="71">
        <v>1.5</v>
      </c>
      <c r="D3099" s="71">
        <v>0.5</v>
      </c>
      <c r="E3099" s="71">
        <v>1.0</v>
      </c>
      <c r="F3099" s="172">
        <f>vlookup(VLOOKUP(A3099,'Meal Plan Combinations'!A$5:E$17,2,false),indirect(I$1),2,false)*B3099+vlookup(VLOOKUP(A3099,'Meal Plan Combinations'!A$5:E$17,3,false),indirect(I$1),2,false)*C3099+vlookup(VLOOKUP(A3099,'Meal Plan Combinations'!A$5:E$17,4,false),indirect(I$1),2,false)*D3099+vlookup(VLOOKUP(A3099,'Meal Plan Combinations'!A$5:E$17,5,false),indirect(I$1),2,false)*E3099</f>
        <v>1009.5665</v>
      </c>
      <c r="G3099" s="173">
        <f>abs(Generate!H$5-F3099)</f>
        <v>2060.4335</v>
      </c>
    </row>
    <row r="3100">
      <c r="A3100" s="71" t="s">
        <v>73</v>
      </c>
      <c r="B3100" s="71">
        <v>1.5</v>
      </c>
      <c r="C3100" s="71">
        <v>1.5</v>
      </c>
      <c r="D3100" s="71">
        <v>0.5</v>
      </c>
      <c r="E3100" s="71">
        <v>1.5</v>
      </c>
      <c r="F3100" s="172">
        <f>vlookup(VLOOKUP(A3100,'Meal Plan Combinations'!A$5:E$17,2,false),indirect(I$1),2,false)*B3100+vlookup(VLOOKUP(A3100,'Meal Plan Combinations'!A$5:E$17,3,false),indirect(I$1),2,false)*C3100+vlookup(VLOOKUP(A3100,'Meal Plan Combinations'!A$5:E$17,4,false),indirect(I$1),2,false)*D3100+vlookup(VLOOKUP(A3100,'Meal Plan Combinations'!A$5:E$17,5,false),indirect(I$1),2,false)*E3100</f>
        <v>1101.5465</v>
      </c>
      <c r="G3100" s="173">
        <f>abs(Generate!H$5-F3100)</f>
        <v>1968.4535</v>
      </c>
    </row>
    <row r="3101">
      <c r="A3101" s="71" t="s">
        <v>73</v>
      </c>
      <c r="B3101" s="71">
        <v>1.5</v>
      </c>
      <c r="C3101" s="71">
        <v>1.5</v>
      </c>
      <c r="D3101" s="71">
        <v>0.5</v>
      </c>
      <c r="E3101" s="71">
        <v>2.0</v>
      </c>
      <c r="F3101" s="172">
        <f>vlookup(VLOOKUP(A3101,'Meal Plan Combinations'!A$5:E$17,2,false),indirect(I$1),2,false)*B3101+vlookup(VLOOKUP(A3101,'Meal Plan Combinations'!A$5:E$17,3,false),indirect(I$1),2,false)*C3101+vlookup(VLOOKUP(A3101,'Meal Plan Combinations'!A$5:E$17,4,false),indirect(I$1),2,false)*D3101+vlookup(VLOOKUP(A3101,'Meal Plan Combinations'!A$5:E$17,5,false),indirect(I$1),2,false)*E3101</f>
        <v>1193.5265</v>
      </c>
      <c r="G3101" s="173">
        <f>abs(Generate!H$5-F3101)</f>
        <v>1876.4735</v>
      </c>
    </row>
    <row r="3102">
      <c r="A3102" s="71" t="s">
        <v>73</v>
      </c>
      <c r="B3102" s="71">
        <v>1.5</v>
      </c>
      <c r="C3102" s="71">
        <v>1.5</v>
      </c>
      <c r="D3102" s="71">
        <v>0.5</v>
      </c>
      <c r="E3102" s="71">
        <v>2.5</v>
      </c>
      <c r="F3102" s="172">
        <f>vlookup(VLOOKUP(A3102,'Meal Plan Combinations'!A$5:E$17,2,false),indirect(I$1),2,false)*B3102+vlookup(VLOOKUP(A3102,'Meal Plan Combinations'!A$5:E$17,3,false),indirect(I$1),2,false)*C3102+vlookup(VLOOKUP(A3102,'Meal Plan Combinations'!A$5:E$17,4,false),indirect(I$1),2,false)*D3102+vlookup(VLOOKUP(A3102,'Meal Plan Combinations'!A$5:E$17,5,false),indirect(I$1),2,false)*E3102</f>
        <v>1285.5065</v>
      </c>
      <c r="G3102" s="173">
        <f>abs(Generate!H$5-F3102)</f>
        <v>1784.4935</v>
      </c>
    </row>
    <row r="3103">
      <c r="A3103" s="71" t="s">
        <v>73</v>
      </c>
      <c r="B3103" s="71">
        <v>1.5</v>
      </c>
      <c r="C3103" s="71">
        <v>1.5</v>
      </c>
      <c r="D3103" s="71">
        <v>0.5</v>
      </c>
      <c r="E3103" s="71">
        <v>3.0</v>
      </c>
      <c r="F3103" s="172">
        <f>vlookup(VLOOKUP(A3103,'Meal Plan Combinations'!A$5:E$17,2,false),indirect(I$1),2,false)*B3103+vlookup(VLOOKUP(A3103,'Meal Plan Combinations'!A$5:E$17,3,false),indirect(I$1),2,false)*C3103+vlookup(VLOOKUP(A3103,'Meal Plan Combinations'!A$5:E$17,4,false),indirect(I$1),2,false)*D3103+vlookup(VLOOKUP(A3103,'Meal Plan Combinations'!A$5:E$17,5,false),indirect(I$1),2,false)*E3103</f>
        <v>1377.4865</v>
      </c>
      <c r="G3103" s="173">
        <f>abs(Generate!H$5-F3103)</f>
        <v>1692.5135</v>
      </c>
    </row>
    <row r="3104">
      <c r="A3104" s="71" t="s">
        <v>73</v>
      </c>
      <c r="B3104" s="71">
        <v>1.5</v>
      </c>
      <c r="C3104" s="71">
        <v>1.5</v>
      </c>
      <c r="D3104" s="71">
        <v>1.0</v>
      </c>
      <c r="E3104" s="71">
        <v>0.5</v>
      </c>
      <c r="F3104" s="172">
        <f>vlookup(VLOOKUP(A3104,'Meal Plan Combinations'!A$5:E$17,2,false),indirect(I$1),2,false)*B3104+vlookup(VLOOKUP(A3104,'Meal Plan Combinations'!A$5:E$17,3,false),indirect(I$1),2,false)*C3104+vlookup(VLOOKUP(A3104,'Meal Plan Combinations'!A$5:E$17,4,false),indirect(I$1),2,false)*D3104+vlookup(VLOOKUP(A3104,'Meal Plan Combinations'!A$5:E$17,5,false),indirect(I$1),2,false)*E3104</f>
        <v>1048.6825</v>
      </c>
      <c r="G3104" s="173">
        <f>abs(Generate!H$5-F3104)</f>
        <v>2021.3175</v>
      </c>
    </row>
    <row r="3105">
      <c r="A3105" s="71" t="s">
        <v>73</v>
      </c>
      <c r="B3105" s="71">
        <v>1.5</v>
      </c>
      <c r="C3105" s="71">
        <v>1.5</v>
      </c>
      <c r="D3105" s="71">
        <v>1.0</v>
      </c>
      <c r="E3105" s="71">
        <v>1.0</v>
      </c>
      <c r="F3105" s="172">
        <f>vlookup(VLOOKUP(A3105,'Meal Plan Combinations'!A$5:E$17,2,false),indirect(I$1),2,false)*B3105+vlookup(VLOOKUP(A3105,'Meal Plan Combinations'!A$5:E$17,3,false),indirect(I$1),2,false)*C3105+vlookup(VLOOKUP(A3105,'Meal Plan Combinations'!A$5:E$17,4,false),indirect(I$1),2,false)*D3105+vlookup(VLOOKUP(A3105,'Meal Plan Combinations'!A$5:E$17,5,false),indirect(I$1),2,false)*E3105</f>
        <v>1140.6625</v>
      </c>
      <c r="G3105" s="173">
        <f>abs(Generate!H$5-F3105)</f>
        <v>1929.3375</v>
      </c>
    </row>
    <row r="3106">
      <c r="A3106" s="71" t="s">
        <v>73</v>
      </c>
      <c r="B3106" s="71">
        <v>1.5</v>
      </c>
      <c r="C3106" s="71">
        <v>1.5</v>
      </c>
      <c r="D3106" s="71">
        <v>1.0</v>
      </c>
      <c r="E3106" s="71">
        <v>1.5</v>
      </c>
      <c r="F3106" s="172">
        <f>vlookup(VLOOKUP(A3106,'Meal Plan Combinations'!A$5:E$17,2,false),indirect(I$1),2,false)*B3106+vlookup(VLOOKUP(A3106,'Meal Plan Combinations'!A$5:E$17,3,false),indirect(I$1),2,false)*C3106+vlookup(VLOOKUP(A3106,'Meal Plan Combinations'!A$5:E$17,4,false),indirect(I$1),2,false)*D3106+vlookup(VLOOKUP(A3106,'Meal Plan Combinations'!A$5:E$17,5,false),indirect(I$1),2,false)*E3106</f>
        <v>1232.6425</v>
      </c>
      <c r="G3106" s="173">
        <f>abs(Generate!H$5-F3106)</f>
        <v>1837.3575</v>
      </c>
    </row>
    <row r="3107">
      <c r="A3107" s="71" t="s">
        <v>73</v>
      </c>
      <c r="B3107" s="71">
        <v>1.5</v>
      </c>
      <c r="C3107" s="71">
        <v>1.5</v>
      </c>
      <c r="D3107" s="71">
        <v>1.0</v>
      </c>
      <c r="E3107" s="71">
        <v>2.0</v>
      </c>
      <c r="F3107" s="172">
        <f>vlookup(VLOOKUP(A3107,'Meal Plan Combinations'!A$5:E$17,2,false),indirect(I$1),2,false)*B3107+vlookup(VLOOKUP(A3107,'Meal Plan Combinations'!A$5:E$17,3,false),indirect(I$1),2,false)*C3107+vlookup(VLOOKUP(A3107,'Meal Plan Combinations'!A$5:E$17,4,false),indirect(I$1),2,false)*D3107+vlookup(VLOOKUP(A3107,'Meal Plan Combinations'!A$5:E$17,5,false),indirect(I$1),2,false)*E3107</f>
        <v>1324.6225</v>
      </c>
      <c r="G3107" s="173">
        <f>abs(Generate!H$5-F3107)</f>
        <v>1745.3775</v>
      </c>
    </row>
    <row r="3108">
      <c r="A3108" s="71" t="s">
        <v>73</v>
      </c>
      <c r="B3108" s="71">
        <v>1.5</v>
      </c>
      <c r="C3108" s="71">
        <v>1.5</v>
      </c>
      <c r="D3108" s="71">
        <v>1.0</v>
      </c>
      <c r="E3108" s="71">
        <v>2.5</v>
      </c>
      <c r="F3108" s="172">
        <f>vlookup(VLOOKUP(A3108,'Meal Plan Combinations'!A$5:E$17,2,false),indirect(I$1),2,false)*B3108+vlookup(VLOOKUP(A3108,'Meal Plan Combinations'!A$5:E$17,3,false),indirect(I$1),2,false)*C3108+vlookup(VLOOKUP(A3108,'Meal Plan Combinations'!A$5:E$17,4,false),indirect(I$1),2,false)*D3108+vlookup(VLOOKUP(A3108,'Meal Plan Combinations'!A$5:E$17,5,false),indirect(I$1),2,false)*E3108</f>
        <v>1416.6025</v>
      </c>
      <c r="G3108" s="173">
        <f>abs(Generate!H$5-F3108)</f>
        <v>1653.3975</v>
      </c>
    </row>
    <row r="3109">
      <c r="A3109" s="71" t="s">
        <v>73</v>
      </c>
      <c r="B3109" s="71">
        <v>1.5</v>
      </c>
      <c r="C3109" s="71">
        <v>1.5</v>
      </c>
      <c r="D3109" s="71">
        <v>1.0</v>
      </c>
      <c r="E3109" s="71">
        <v>3.0</v>
      </c>
      <c r="F3109" s="172">
        <f>vlookup(VLOOKUP(A3109,'Meal Plan Combinations'!A$5:E$17,2,false),indirect(I$1),2,false)*B3109+vlookup(VLOOKUP(A3109,'Meal Plan Combinations'!A$5:E$17,3,false),indirect(I$1),2,false)*C3109+vlookup(VLOOKUP(A3109,'Meal Plan Combinations'!A$5:E$17,4,false),indirect(I$1),2,false)*D3109+vlookup(VLOOKUP(A3109,'Meal Plan Combinations'!A$5:E$17,5,false),indirect(I$1),2,false)*E3109</f>
        <v>1508.5825</v>
      </c>
      <c r="G3109" s="173">
        <f>abs(Generate!H$5-F3109)</f>
        <v>1561.4175</v>
      </c>
    </row>
    <row r="3110">
      <c r="A3110" s="71" t="s">
        <v>73</v>
      </c>
      <c r="B3110" s="71">
        <v>1.5</v>
      </c>
      <c r="C3110" s="71">
        <v>1.5</v>
      </c>
      <c r="D3110" s="71">
        <v>1.5</v>
      </c>
      <c r="E3110" s="71">
        <v>0.5</v>
      </c>
      <c r="F3110" s="172">
        <f>vlookup(VLOOKUP(A3110,'Meal Plan Combinations'!A$5:E$17,2,false),indirect(I$1),2,false)*B3110+vlookup(VLOOKUP(A3110,'Meal Plan Combinations'!A$5:E$17,3,false),indirect(I$1),2,false)*C3110+vlookup(VLOOKUP(A3110,'Meal Plan Combinations'!A$5:E$17,4,false),indirect(I$1),2,false)*D3110+vlookup(VLOOKUP(A3110,'Meal Plan Combinations'!A$5:E$17,5,false),indirect(I$1),2,false)*E3110</f>
        <v>1179.7785</v>
      </c>
      <c r="G3110" s="173">
        <f>abs(Generate!H$5-F3110)</f>
        <v>1890.2215</v>
      </c>
    </row>
    <row r="3111">
      <c r="A3111" s="71" t="s">
        <v>73</v>
      </c>
      <c r="B3111" s="71">
        <v>1.5</v>
      </c>
      <c r="C3111" s="71">
        <v>1.5</v>
      </c>
      <c r="D3111" s="71">
        <v>1.5</v>
      </c>
      <c r="E3111" s="71">
        <v>1.0</v>
      </c>
      <c r="F3111" s="172">
        <f>vlookup(VLOOKUP(A3111,'Meal Plan Combinations'!A$5:E$17,2,false),indirect(I$1),2,false)*B3111+vlookup(VLOOKUP(A3111,'Meal Plan Combinations'!A$5:E$17,3,false),indirect(I$1),2,false)*C3111+vlookup(VLOOKUP(A3111,'Meal Plan Combinations'!A$5:E$17,4,false),indirect(I$1),2,false)*D3111+vlookup(VLOOKUP(A3111,'Meal Plan Combinations'!A$5:E$17,5,false),indirect(I$1),2,false)*E3111</f>
        <v>1271.7585</v>
      </c>
      <c r="G3111" s="173">
        <f>abs(Generate!H$5-F3111)</f>
        <v>1798.2415</v>
      </c>
    </row>
    <row r="3112">
      <c r="A3112" s="71" t="s">
        <v>73</v>
      </c>
      <c r="B3112" s="71">
        <v>1.5</v>
      </c>
      <c r="C3112" s="71">
        <v>1.5</v>
      </c>
      <c r="D3112" s="71">
        <v>1.5</v>
      </c>
      <c r="E3112" s="71">
        <v>1.5</v>
      </c>
      <c r="F3112" s="172">
        <f>vlookup(VLOOKUP(A3112,'Meal Plan Combinations'!A$5:E$17,2,false),indirect(I$1),2,false)*B3112+vlookup(VLOOKUP(A3112,'Meal Plan Combinations'!A$5:E$17,3,false),indirect(I$1),2,false)*C3112+vlookup(VLOOKUP(A3112,'Meal Plan Combinations'!A$5:E$17,4,false),indirect(I$1),2,false)*D3112+vlookup(VLOOKUP(A3112,'Meal Plan Combinations'!A$5:E$17,5,false),indirect(I$1),2,false)*E3112</f>
        <v>1363.7385</v>
      </c>
      <c r="G3112" s="173">
        <f>abs(Generate!H$5-F3112)</f>
        <v>1706.2615</v>
      </c>
    </row>
    <row r="3113">
      <c r="A3113" s="71" t="s">
        <v>73</v>
      </c>
      <c r="B3113" s="71">
        <v>1.5</v>
      </c>
      <c r="C3113" s="71">
        <v>1.5</v>
      </c>
      <c r="D3113" s="71">
        <v>1.5</v>
      </c>
      <c r="E3113" s="71">
        <v>2.0</v>
      </c>
      <c r="F3113" s="172">
        <f>vlookup(VLOOKUP(A3113,'Meal Plan Combinations'!A$5:E$17,2,false),indirect(I$1),2,false)*B3113+vlookup(VLOOKUP(A3113,'Meal Plan Combinations'!A$5:E$17,3,false),indirect(I$1),2,false)*C3113+vlookup(VLOOKUP(A3113,'Meal Plan Combinations'!A$5:E$17,4,false),indirect(I$1),2,false)*D3113+vlookup(VLOOKUP(A3113,'Meal Plan Combinations'!A$5:E$17,5,false),indirect(I$1),2,false)*E3113</f>
        <v>1455.7185</v>
      </c>
      <c r="G3113" s="173">
        <f>abs(Generate!H$5-F3113)</f>
        <v>1614.2815</v>
      </c>
    </row>
    <row r="3114">
      <c r="A3114" s="71" t="s">
        <v>73</v>
      </c>
      <c r="B3114" s="71">
        <v>1.5</v>
      </c>
      <c r="C3114" s="71">
        <v>1.5</v>
      </c>
      <c r="D3114" s="71">
        <v>1.5</v>
      </c>
      <c r="E3114" s="71">
        <v>2.5</v>
      </c>
      <c r="F3114" s="172">
        <f>vlookup(VLOOKUP(A3114,'Meal Plan Combinations'!A$5:E$17,2,false),indirect(I$1),2,false)*B3114+vlookup(VLOOKUP(A3114,'Meal Plan Combinations'!A$5:E$17,3,false),indirect(I$1),2,false)*C3114+vlookup(VLOOKUP(A3114,'Meal Plan Combinations'!A$5:E$17,4,false),indirect(I$1),2,false)*D3114+vlookup(VLOOKUP(A3114,'Meal Plan Combinations'!A$5:E$17,5,false),indirect(I$1),2,false)*E3114</f>
        <v>1547.6985</v>
      </c>
      <c r="G3114" s="173">
        <f>abs(Generate!H$5-F3114)</f>
        <v>1522.3015</v>
      </c>
    </row>
    <row r="3115">
      <c r="A3115" s="71" t="s">
        <v>73</v>
      </c>
      <c r="B3115" s="71">
        <v>1.5</v>
      </c>
      <c r="C3115" s="71">
        <v>1.5</v>
      </c>
      <c r="D3115" s="71">
        <v>1.5</v>
      </c>
      <c r="E3115" s="71">
        <v>3.0</v>
      </c>
      <c r="F3115" s="172">
        <f>vlookup(VLOOKUP(A3115,'Meal Plan Combinations'!A$5:E$17,2,false),indirect(I$1),2,false)*B3115+vlookup(VLOOKUP(A3115,'Meal Plan Combinations'!A$5:E$17,3,false),indirect(I$1),2,false)*C3115+vlookup(VLOOKUP(A3115,'Meal Plan Combinations'!A$5:E$17,4,false),indirect(I$1),2,false)*D3115+vlookup(VLOOKUP(A3115,'Meal Plan Combinations'!A$5:E$17,5,false),indirect(I$1),2,false)*E3115</f>
        <v>1639.6785</v>
      </c>
      <c r="G3115" s="173">
        <f>abs(Generate!H$5-F3115)</f>
        <v>1430.3215</v>
      </c>
    </row>
    <row r="3116">
      <c r="A3116" s="71" t="s">
        <v>73</v>
      </c>
      <c r="B3116" s="71">
        <v>1.5</v>
      </c>
      <c r="C3116" s="71">
        <v>1.5</v>
      </c>
      <c r="D3116" s="71">
        <v>2.0</v>
      </c>
      <c r="E3116" s="71">
        <v>0.5</v>
      </c>
      <c r="F3116" s="172">
        <f>vlookup(VLOOKUP(A3116,'Meal Plan Combinations'!A$5:E$17,2,false),indirect(I$1),2,false)*B3116+vlookup(VLOOKUP(A3116,'Meal Plan Combinations'!A$5:E$17,3,false),indirect(I$1),2,false)*C3116+vlookup(VLOOKUP(A3116,'Meal Plan Combinations'!A$5:E$17,4,false),indirect(I$1),2,false)*D3116+vlookup(VLOOKUP(A3116,'Meal Plan Combinations'!A$5:E$17,5,false),indirect(I$1),2,false)*E3116</f>
        <v>1310.8745</v>
      </c>
      <c r="G3116" s="173">
        <f>abs(Generate!H$5-F3116)</f>
        <v>1759.1255</v>
      </c>
    </row>
    <row r="3117">
      <c r="A3117" s="71" t="s">
        <v>73</v>
      </c>
      <c r="B3117" s="71">
        <v>1.5</v>
      </c>
      <c r="C3117" s="71">
        <v>1.5</v>
      </c>
      <c r="D3117" s="71">
        <v>2.0</v>
      </c>
      <c r="E3117" s="71">
        <v>1.0</v>
      </c>
      <c r="F3117" s="172">
        <f>vlookup(VLOOKUP(A3117,'Meal Plan Combinations'!A$5:E$17,2,false),indirect(I$1),2,false)*B3117+vlookup(VLOOKUP(A3117,'Meal Plan Combinations'!A$5:E$17,3,false),indirect(I$1),2,false)*C3117+vlookup(VLOOKUP(A3117,'Meal Plan Combinations'!A$5:E$17,4,false),indirect(I$1),2,false)*D3117+vlookup(VLOOKUP(A3117,'Meal Plan Combinations'!A$5:E$17,5,false),indirect(I$1),2,false)*E3117</f>
        <v>1402.8545</v>
      </c>
      <c r="G3117" s="173">
        <f>abs(Generate!H$5-F3117)</f>
        <v>1667.1455</v>
      </c>
    </row>
    <row r="3118">
      <c r="A3118" s="71" t="s">
        <v>73</v>
      </c>
      <c r="B3118" s="71">
        <v>1.5</v>
      </c>
      <c r="C3118" s="71">
        <v>1.5</v>
      </c>
      <c r="D3118" s="71">
        <v>2.0</v>
      </c>
      <c r="E3118" s="71">
        <v>1.5</v>
      </c>
      <c r="F3118" s="172">
        <f>vlookup(VLOOKUP(A3118,'Meal Plan Combinations'!A$5:E$17,2,false),indirect(I$1),2,false)*B3118+vlookup(VLOOKUP(A3118,'Meal Plan Combinations'!A$5:E$17,3,false),indirect(I$1),2,false)*C3118+vlookup(VLOOKUP(A3118,'Meal Plan Combinations'!A$5:E$17,4,false),indirect(I$1),2,false)*D3118+vlookup(VLOOKUP(A3118,'Meal Plan Combinations'!A$5:E$17,5,false),indirect(I$1),2,false)*E3118</f>
        <v>1494.8345</v>
      </c>
      <c r="G3118" s="173">
        <f>abs(Generate!H$5-F3118)</f>
        <v>1575.1655</v>
      </c>
    </row>
    <row r="3119">
      <c r="A3119" s="71" t="s">
        <v>73</v>
      </c>
      <c r="B3119" s="71">
        <v>1.5</v>
      </c>
      <c r="C3119" s="71">
        <v>1.5</v>
      </c>
      <c r="D3119" s="71">
        <v>2.0</v>
      </c>
      <c r="E3119" s="71">
        <v>2.0</v>
      </c>
      <c r="F3119" s="172">
        <f>vlookup(VLOOKUP(A3119,'Meal Plan Combinations'!A$5:E$17,2,false),indirect(I$1),2,false)*B3119+vlookup(VLOOKUP(A3119,'Meal Plan Combinations'!A$5:E$17,3,false),indirect(I$1),2,false)*C3119+vlookup(VLOOKUP(A3119,'Meal Plan Combinations'!A$5:E$17,4,false),indirect(I$1),2,false)*D3119+vlookup(VLOOKUP(A3119,'Meal Plan Combinations'!A$5:E$17,5,false),indirect(I$1),2,false)*E3119</f>
        <v>1586.8145</v>
      </c>
      <c r="G3119" s="173">
        <f>abs(Generate!H$5-F3119)</f>
        <v>1483.1855</v>
      </c>
    </row>
    <row r="3120">
      <c r="A3120" s="71" t="s">
        <v>73</v>
      </c>
      <c r="B3120" s="71">
        <v>1.5</v>
      </c>
      <c r="C3120" s="71">
        <v>1.5</v>
      </c>
      <c r="D3120" s="71">
        <v>2.0</v>
      </c>
      <c r="E3120" s="71">
        <v>2.5</v>
      </c>
      <c r="F3120" s="172">
        <f>vlookup(VLOOKUP(A3120,'Meal Plan Combinations'!A$5:E$17,2,false),indirect(I$1),2,false)*B3120+vlookup(VLOOKUP(A3120,'Meal Plan Combinations'!A$5:E$17,3,false),indirect(I$1),2,false)*C3120+vlookup(VLOOKUP(A3120,'Meal Plan Combinations'!A$5:E$17,4,false),indirect(I$1),2,false)*D3120+vlookup(VLOOKUP(A3120,'Meal Plan Combinations'!A$5:E$17,5,false),indirect(I$1),2,false)*E3120</f>
        <v>1678.7945</v>
      </c>
      <c r="G3120" s="173">
        <f>abs(Generate!H$5-F3120)</f>
        <v>1391.2055</v>
      </c>
    </row>
    <row r="3121">
      <c r="A3121" s="71" t="s">
        <v>73</v>
      </c>
      <c r="B3121" s="71">
        <v>1.5</v>
      </c>
      <c r="C3121" s="71">
        <v>1.5</v>
      </c>
      <c r="D3121" s="71">
        <v>2.0</v>
      </c>
      <c r="E3121" s="71">
        <v>3.0</v>
      </c>
      <c r="F3121" s="172">
        <f>vlookup(VLOOKUP(A3121,'Meal Plan Combinations'!A$5:E$17,2,false),indirect(I$1),2,false)*B3121+vlookup(VLOOKUP(A3121,'Meal Plan Combinations'!A$5:E$17,3,false),indirect(I$1),2,false)*C3121+vlookup(VLOOKUP(A3121,'Meal Plan Combinations'!A$5:E$17,4,false),indirect(I$1),2,false)*D3121+vlookup(VLOOKUP(A3121,'Meal Plan Combinations'!A$5:E$17,5,false),indirect(I$1),2,false)*E3121</f>
        <v>1770.7745</v>
      </c>
      <c r="G3121" s="173">
        <f>abs(Generate!H$5-F3121)</f>
        <v>1299.2255</v>
      </c>
    </row>
    <row r="3122">
      <c r="A3122" s="71" t="s">
        <v>73</v>
      </c>
      <c r="B3122" s="71">
        <v>1.5</v>
      </c>
      <c r="C3122" s="71">
        <v>1.5</v>
      </c>
      <c r="D3122" s="71">
        <v>2.5</v>
      </c>
      <c r="E3122" s="71">
        <v>0.5</v>
      </c>
      <c r="F3122" s="172">
        <f>vlookup(VLOOKUP(A3122,'Meal Plan Combinations'!A$5:E$17,2,false),indirect(I$1),2,false)*B3122+vlookup(VLOOKUP(A3122,'Meal Plan Combinations'!A$5:E$17,3,false),indirect(I$1),2,false)*C3122+vlookup(VLOOKUP(A3122,'Meal Plan Combinations'!A$5:E$17,4,false),indirect(I$1),2,false)*D3122+vlookup(VLOOKUP(A3122,'Meal Plan Combinations'!A$5:E$17,5,false),indirect(I$1),2,false)*E3122</f>
        <v>1441.9705</v>
      </c>
      <c r="G3122" s="173">
        <f>abs(Generate!H$5-F3122)</f>
        <v>1628.0295</v>
      </c>
    </row>
    <row r="3123">
      <c r="A3123" s="71" t="s">
        <v>73</v>
      </c>
      <c r="B3123" s="71">
        <v>1.5</v>
      </c>
      <c r="C3123" s="71">
        <v>1.5</v>
      </c>
      <c r="D3123" s="71">
        <v>2.5</v>
      </c>
      <c r="E3123" s="71">
        <v>1.0</v>
      </c>
      <c r="F3123" s="172">
        <f>vlookup(VLOOKUP(A3123,'Meal Plan Combinations'!A$5:E$17,2,false),indirect(I$1),2,false)*B3123+vlookup(VLOOKUP(A3123,'Meal Plan Combinations'!A$5:E$17,3,false),indirect(I$1),2,false)*C3123+vlookup(VLOOKUP(A3123,'Meal Plan Combinations'!A$5:E$17,4,false),indirect(I$1),2,false)*D3123+vlookup(VLOOKUP(A3123,'Meal Plan Combinations'!A$5:E$17,5,false),indirect(I$1),2,false)*E3123</f>
        <v>1533.9505</v>
      </c>
      <c r="G3123" s="173">
        <f>abs(Generate!H$5-F3123)</f>
        <v>1536.0495</v>
      </c>
    </row>
    <row r="3124">
      <c r="A3124" s="71" t="s">
        <v>73</v>
      </c>
      <c r="B3124" s="71">
        <v>1.5</v>
      </c>
      <c r="C3124" s="71">
        <v>1.5</v>
      </c>
      <c r="D3124" s="71">
        <v>2.5</v>
      </c>
      <c r="E3124" s="71">
        <v>1.5</v>
      </c>
      <c r="F3124" s="172">
        <f>vlookup(VLOOKUP(A3124,'Meal Plan Combinations'!A$5:E$17,2,false),indirect(I$1),2,false)*B3124+vlookup(VLOOKUP(A3124,'Meal Plan Combinations'!A$5:E$17,3,false),indirect(I$1),2,false)*C3124+vlookup(VLOOKUP(A3124,'Meal Plan Combinations'!A$5:E$17,4,false),indirect(I$1),2,false)*D3124+vlookup(VLOOKUP(A3124,'Meal Plan Combinations'!A$5:E$17,5,false),indirect(I$1),2,false)*E3124</f>
        <v>1625.9305</v>
      </c>
      <c r="G3124" s="173">
        <f>abs(Generate!H$5-F3124)</f>
        <v>1444.0695</v>
      </c>
    </row>
    <row r="3125">
      <c r="A3125" s="71" t="s">
        <v>73</v>
      </c>
      <c r="B3125" s="71">
        <v>1.5</v>
      </c>
      <c r="C3125" s="71">
        <v>1.5</v>
      </c>
      <c r="D3125" s="71">
        <v>2.5</v>
      </c>
      <c r="E3125" s="71">
        <v>2.0</v>
      </c>
      <c r="F3125" s="172">
        <f>vlookup(VLOOKUP(A3125,'Meal Plan Combinations'!A$5:E$17,2,false),indirect(I$1),2,false)*B3125+vlookup(VLOOKUP(A3125,'Meal Plan Combinations'!A$5:E$17,3,false),indirect(I$1),2,false)*C3125+vlookup(VLOOKUP(A3125,'Meal Plan Combinations'!A$5:E$17,4,false),indirect(I$1),2,false)*D3125+vlookup(VLOOKUP(A3125,'Meal Plan Combinations'!A$5:E$17,5,false),indirect(I$1),2,false)*E3125</f>
        <v>1717.9105</v>
      </c>
      <c r="G3125" s="173">
        <f>abs(Generate!H$5-F3125)</f>
        <v>1352.0895</v>
      </c>
    </row>
    <row r="3126">
      <c r="A3126" s="71" t="s">
        <v>73</v>
      </c>
      <c r="B3126" s="71">
        <v>1.5</v>
      </c>
      <c r="C3126" s="71">
        <v>1.5</v>
      </c>
      <c r="D3126" s="71">
        <v>2.5</v>
      </c>
      <c r="E3126" s="71">
        <v>2.5</v>
      </c>
      <c r="F3126" s="172">
        <f>vlookup(VLOOKUP(A3126,'Meal Plan Combinations'!A$5:E$17,2,false),indirect(I$1),2,false)*B3126+vlookup(VLOOKUP(A3126,'Meal Plan Combinations'!A$5:E$17,3,false),indirect(I$1),2,false)*C3126+vlookup(VLOOKUP(A3126,'Meal Plan Combinations'!A$5:E$17,4,false),indirect(I$1),2,false)*D3126+vlookup(VLOOKUP(A3126,'Meal Plan Combinations'!A$5:E$17,5,false),indirect(I$1),2,false)*E3126</f>
        <v>1809.8905</v>
      </c>
      <c r="G3126" s="173">
        <f>abs(Generate!H$5-F3126)</f>
        <v>1260.1095</v>
      </c>
    </row>
    <row r="3127">
      <c r="A3127" s="71" t="s">
        <v>73</v>
      </c>
      <c r="B3127" s="71">
        <v>1.5</v>
      </c>
      <c r="C3127" s="71">
        <v>1.5</v>
      </c>
      <c r="D3127" s="71">
        <v>2.5</v>
      </c>
      <c r="E3127" s="71">
        <v>3.0</v>
      </c>
      <c r="F3127" s="172">
        <f>vlookup(VLOOKUP(A3127,'Meal Plan Combinations'!A$5:E$17,2,false),indirect(I$1),2,false)*B3127+vlookup(VLOOKUP(A3127,'Meal Plan Combinations'!A$5:E$17,3,false),indirect(I$1),2,false)*C3127+vlookup(VLOOKUP(A3127,'Meal Plan Combinations'!A$5:E$17,4,false),indirect(I$1),2,false)*D3127+vlookup(VLOOKUP(A3127,'Meal Plan Combinations'!A$5:E$17,5,false),indirect(I$1),2,false)*E3127</f>
        <v>1901.8705</v>
      </c>
      <c r="G3127" s="173">
        <f>abs(Generate!H$5-F3127)</f>
        <v>1168.1295</v>
      </c>
    </row>
    <row r="3128">
      <c r="A3128" s="71" t="s">
        <v>73</v>
      </c>
      <c r="B3128" s="71">
        <v>1.5</v>
      </c>
      <c r="C3128" s="71">
        <v>1.5</v>
      </c>
      <c r="D3128" s="71">
        <v>3.0</v>
      </c>
      <c r="E3128" s="71">
        <v>0.5</v>
      </c>
      <c r="F3128" s="172">
        <f>vlookup(VLOOKUP(A3128,'Meal Plan Combinations'!A$5:E$17,2,false),indirect(I$1),2,false)*B3128+vlookup(VLOOKUP(A3128,'Meal Plan Combinations'!A$5:E$17,3,false),indirect(I$1),2,false)*C3128+vlookup(VLOOKUP(A3128,'Meal Plan Combinations'!A$5:E$17,4,false),indirect(I$1),2,false)*D3128+vlookup(VLOOKUP(A3128,'Meal Plan Combinations'!A$5:E$17,5,false),indirect(I$1),2,false)*E3128</f>
        <v>1573.0665</v>
      </c>
      <c r="G3128" s="173">
        <f>abs(Generate!H$5-F3128)</f>
        <v>1496.9335</v>
      </c>
    </row>
    <row r="3129">
      <c r="A3129" s="71" t="s">
        <v>73</v>
      </c>
      <c r="B3129" s="71">
        <v>1.5</v>
      </c>
      <c r="C3129" s="71">
        <v>1.5</v>
      </c>
      <c r="D3129" s="71">
        <v>3.0</v>
      </c>
      <c r="E3129" s="71">
        <v>1.0</v>
      </c>
      <c r="F3129" s="172">
        <f>vlookup(VLOOKUP(A3129,'Meal Plan Combinations'!A$5:E$17,2,false),indirect(I$1),2,false)*B3129+vlookup(VLOOKUP(A3129,'Meal Plan Combinations'!A$5:E$17,3,false),indirect(I$1),2,false)*C3129+vlookup(VLOOKUP(A3129,'Meal Plan Combinations'!A$5:E$17,4,false),indirect(I$1),2,false)*D3129+vlookup(VLOOKUP(A3129,'Meal Plan Combinations'!A$5:E$17,5,false),indirect(I$1),2,false)*E3129</f>
        <v>1665.0465</v>
      </c>
      <c r="G3129" s="173">
        <f>abs(Generate!H$5-F3129)</f>
        <v>1404.9535</v>
      </c>
    </row>
    <row r="3130">
      <c r="A3130" s="71" t="s">
        <v>73</v>
      </c>
      <c r="B3130" s="71">
        <v>1.5</v>
      </c>
      <c r="C3130" s="71">
        <v>1.5</v>
      </c>
      <c r="D3130" s="71">
        <v>3.0</v>
      </c>
      <c r="E3130" s="71">
        <v>1.5</v>
      </c>
      <c r="F3130" s="172">
        <f>vlookup(VLOOKUP(A3130,'Meal Plan Combinations'!A$5:E$17,2,false),indirect(I$1),2,false)*B3130+vlookup(VLOOKUP(A3130,'Meal Plan Combinations'!A$5:E$17,3,false),indirect(I$1),2,false)*C3130+vlookup(VLOOKUP(A3130,'Meal Plan Combinations'!A$5:E$17,4,false),indirect(I$1),2,false)*D3130+vlookup(VLOOKUP(A3130,'Meal Plan Combinations'!A$5:E$17,5,false),indirect(I$1),2,false)*E3130</f>
        <v>1757.0265</v>
      </c>
      <c r="G3130" s="173">
        <f>abs(Generate!H$5-F3130)</f>
        <v>1312.9735</v>
      </c>
    </row>
    <row r="3131">
      <c r="A3131" s="71" t="s">
        <v>73</v>
      </c>
      <c r="B3131" s="71">
        <v>1.5</v>
      </c>
      <c r="C3131" s="71">
        <v>1.5</v>
      </c>
      <c r="D3131" s="71">
        <v>3.0</v>
      </c>
      <c r="E3131" s="71">
        <v>2.0</v>
      </c>
      <c r="F3131" s="172">
        <f>vlookup(VLOOKUP(A3131,'Meal Plan Combinations'!A$5:E$17,2,false),indirect(I$1),2,false)*B3131+vlookup(VLOOKUP(A3131,'Meal Plan Combinations'!A$5:E$17,3,false),indirect(I$1),2,false)*C3131+vlookup(VLOOKUP(A3131,'Meal Plan Combinations'!A$5:E$17,4,false),indirect(I$1),2,false)*D3131+vlookup(VLOOKUP(A3131,'Meal Plan Combinations'!A$5:E$17,5,false),indirect(I$1),2,false)*E3131</f>
        <v>1849.0065</v>
      </c>
      <c r="G3131" s="173">
        <f>abs(Generate!H$5-F3131)</f>
        <v>1220.9935</v>
      </c>
    </row>
    <row r="3132">
      <c r="A3132" s="71" t="s">
        <v>73</v>
      </c>
      <c r="B3132" s="71">
        <v>1.5</v>
      </c>
      <c r="C3132" s="71">
        <v>1.5</v>
      </c>
      <c r="D3132" s="71">
        <v>3.0</v>
      </c>
      <c r="E3132" s="71">
        <v>2.5</v>
      </c>
      <c r="F3132" s="172">
        <f>vlookup(VLOOKUP(A3132,'Meal Plan Combinations'!A$5:E$17,2,false),indirect(I$1),2,false)*B3132+vlookup(VLOOKUP(A3132,'Meal Plan Combinations'!A$5:E$17,3,false),indirect(I$1),2,false)*C3132+vlookup(VLOOKUP(A3132,'Meal Plan Combinations'!A$5:E$17,4,false),indirect(I$1),2,false)*D3132+vlookup(VLOOKUP(A3132,'Meal Plan Combinations'!A$5:E$17,5,false),indirect(I$1),2,false)*E3132</f>
        <v>1940.9865</v>
      </c>
      <c r="G3132" s="173">
        <f>abs(Generate!H$5-F3132)</f>
        <v>1129.0135</v>
      </c>
    </row>
    <row r="3133">
      <c r="A3133" s="71" t="s">
        <v>73</v>
      </c>
      <c r="B3133" s="71">
        <v>1.5</v>
      </c>
      <c r="C3133" s="71">
        <v>1.5</v>
      </c>
      <c r="D3133" s="71">
        <v>3.0</v>
      </c>
      <c r="E3133" s="71">
        <v>3.0</v>
      </c>
      <c r="F3133" s="172">
        <f>vlookup(VLOOKUP(A3133,'Meal Plan Combinations'!A$5:E$17,2,false),indirect(I$1),2,false)*B3133+vlookup(VLOOKUP(A3133,'Meal Plan Combinations'!A$5:E$17,3,false),indirect(I$1),2,false)*C3133+vlookup(VLOOKUP(A3133,'Meal Plan Combinations'!A$5:E$17,4,false),indirect(I$1),2,false)*D3133+vlookup(VLOOKUP(A3133,'Meal Plan Combinations'!A$5:E$17,5,false),indirect(I$1),2,false)*E3133</f>
        <v>2032.9665</v>
      </c>
      <c r="G3133" s="173">
        <f>abs(Generate!H$5-F3133)</f>
        <v>1037.0335</v>
      </c>
    </row>
    <row r="3134">
      <c r="A3134" s="71" t="s">
        <v>73</v>
      </c>
      <c r="B3134" s="71">
        <v>1.5</v>
      </c>
      <c r="C3134" s="71">
        <v>2.0</v>
      </c>
      <c r="D3134" s="71">
        <v>0.5</v>
      </c>
      <c r="E3134" s="71">
        <v>0.5</v>
      </c>
      <c r="F3134" s="172">
        <f>vlookup(VLOOKUP(A3134,'Meal Plan Combinations'!A$5:E$17,2,false),indirect(I$1),2,false)*B3134+vlookup(VLOOKUP(A3134,'Meal Plan Combinations'!A$5:E$17,3,false),indirect(I$1),2,false)*C3134+vlookup(VLOOKUP(A3134,'Meal Plan Combinations'!A$5:E$17,4,false),indirect(I$1),2,false)*D3134+vlookup(VLOOKUP(A3134,'Meal Plan Combinations'!A$5:E$17,5,false),indirect(I$1),2,false)*E3134</f>
        <v>1008.6465</v>
      </c>
      <c r="G3134" s="173">
        <f>abs(Generate!H$5-F3134)</f>
        <v>2061.3535</v>
      </c>
    </row>
    <row r="3135">
      <c r="A3135" s="71" t="s">
        <v>73</v>
      </c>
      <c r="B3135" s="71">
        <v>1.5</v>
      </c>
      <c r="C3135" s="71">
        <v>2.0</v>
      </c>
      <c r="D3135" s="71">
        <v>0.5</v>
      </c>
      <c r="E3135" s="71">
        <v>1.0</v>
      </c>
      <c r="F3135" s="172">
        <f>vlookup(VLOOKUP(A3135,'Meal Plan Combinations'!A$5:E$17,2,false),indirect(I$1),2,false)*B3135+vlookup(VLOOKUP(A3135,'Meal Plan Combinations'!A$5:E$17,3,false),indirect(I$1),2,false)*C3135+vlookup(VLOOKUP(A3135,'Meal Plan Combinations'!A$5:E$17,4,false),indirect(I$1),2,false)*D3135+vlookup(VLOOKUP(A3135,'Meal Plan Combinations'!A$5:E$17,5,false),indirect(I$1),2,false)*E3135</f>
        <v>1100.6265</v>
      </c>
      <c r="G3135" s="173">
        <f>abs(Generate!H$5-F3135)</f>
        <v>1969.3735</v>
      </c>
    </row>
    <row r="3136">
      <c r="A3136" s="71" t="s">
        <v>73</v>
      </c>
      <c r="B3136" s="71">
        <v>1.5</v>
      </c>
      <c r="C3136" s="71">
        <v>2.0</v>
      </c>
      <c r="D3136" s="71">
        <v>0.5</v>
      </c>
      <c r="E3136" s="71">
        <v>1.5</v>
      </c>
      <c r="F3136" s="172">
        <f>vlookup(VLOOKUP(A3136,'Meal Plan Combinations'!A$5:E$17,2,false),indirect(I$1),2,false)*B3136+vlookup(VLOOKUP(A3136,'Meal Plan Combinations'!A$5:E$17,3,false),indirect(I$1),2,false)*C3136+vlookup(VLOOKUP(A3136,'Meal Plan Combinations'!A$5:E$17,4,false),indirect(I$1),2,false)*D3136+vlookup(VLOOKUP(A3136,'Meal Plan Combinations'!A$5:E$17,5,false),indirect(I$1),2,false)*E3136</f>
        <v>1192.6065</v>
      </c>
      <c r="G3136" s="173">
        <f>abs(Generate!H$5-F3136)</f>
        <v>1877.3935</v>
      </c>
    </row>
    <row r="3137">
      <c r="A3137" s="71" t="s">
        <v>73</v>
      </c>
      <c r="B3137" s="71">
        <v>1.5</v>
      </c>
      <c r="C3137" s="71">
        <v>2.0</v>
      </c>
      <c r="D3137" s="71">
        <v>0.5</v>
      </c>
      <c r="E3137" s="71">
        <v>2.0</v>
      </c>
      <c r="F3137" s="172">
        <f>vlookup(VLOOKUP(A3137,'Meal Plan Combinations'!A$5:E$17,2,false),indirect(I$1),2,false)*B3137+vlookup(VLOOKUP(A3137,'Meal Plan Combinations'!A$5:E$17,3,false),indirect(I$1),2,false)*C3137+vlookup(VLOOKUP(A3137,'Meal Plan Combinations'!A$5:E$17,4,false),indirect(I$1),2,false)*D3137+vlookup(VLOOKUP(A3137,'Meal Plan Combinations'!A$5:E$17,5,false),indirect(I$1),2,false)*E3137</f>
        <v>1284.5865</v>
      </c>
      <c r="G3137" s="173">
        <f>abs(Generate!H$5-F3137)</f>
        <v>1785.4135</v>
      </c>
    </row>
    <row r="3138">
      <c r="A3138" s="71" t="s">
        <v>73</v>
      </c>
      <c r="B3138" s="71">
        <v>1.5</v>
      </c>
      <c r="C3138" s="71">
        <v>2.0</v>
      </c>
      <c r="D3138" s="71">
        <v>0.5</v>
      </c>
      <c r="E3138" s="71">
        <v>2.5</v>
      </c>
      <c r="F3138" s="172">
        <f>vlookup(VLOOKUP(A3138,'Meal Plan Combinations'!A$5:E$17,2,false),indirect(I$1),2,false)*B3138+vlookup(VLOOKUP(A3138,'Meal Plan Combinations'!A$5:E$17,3,false),indirect(I$1),2,false)*C3138+vlookup(VLOOKUP(A3138,'Meal Plan Combinations'!A$5:E$17,4,false),indirect(I$1),2,false)*D3138+vlookup(VLOOKUP(A3138,'Meal Plan Combinations'!A$5:E$17,5,false),indirect(I$1),2,false)*E3138</f>
        <v>1376.5665</v>
      </c>
      <c r="G3138" s="173">
        <f>abs(Generate!H$5-F3138)</f>
        <v>1693.4335</v>
      </c>
    </row>
    <row r="3139">
      <c r="A3139" s="71" t="s">
        <v>73</v>
      </c>
      <c r="B3139" s="71">
        <v>1.5</v>
      </c>
      <c r="C3139" s="71">
        <v>2.0</v>
      </c>
      <c r="D3139" s="71">
        <v>0.5</v>
      </c>
      <c r="E3139" s="71">
        <v>3.0</v>
      </c>
      <c r="F3139" s="172">
        <f>vlookup(VLOOKUP(A3139,'Meal Plan Combinations'!A$5:E$17,2,false),indirect(I$1),2,false)*B3139+vlookup(VLOOKUP(A3139,'Meal Plan Combinations'!A$5:E$17,3,false),indirect(I$1),2,false)*C3139+vlookup(VLOOKUP(A3139,'Meal Plan Combinations'!A$5:E$17,4,false),indirect(I$1),2,false)*D3139+vlookup(VLOOKUP(A3139,'Meal Plan Combinations'!A$5:E$17,5,false),indirect(I$1),2,false)*E3139</f>
        <v>1468.5465</v>
      </c>
      <c r="G3139" s="173">
        <f>abs(Generate!H$5-F3139)</f>
        <v>1601.4535</v>
      </c>
    </row>
    <row r="3140">
      <c r="A3140" s="71" t="s">
        <v>73</v>
      </c>
      <c r="B3140" s="71">
        <v>1.5</v>
      </c>
      <c r="C3140" s="71">
        <v>2.0</v>
      </c>
      <c r="D3140" s="71">
        <v>1.0</v>
      </c>
      <c r="E3140" s="71">
        <v>0.5</v>
      </c>
      <c r="F3140" s="172">
        <f>vlookup(VLOOKUP(A3140,'Meal Plan Combinations'!A$5:E$17,2,false),indirect(I$1),2,false)*B3140+vlookup(VLOOKUP(A3140,'Meal Plan Combinations'!A$5:E$17,3,false),indirect(I$1),2,false)*C3140+vlookup(VLOOKUP(A3140,'Meal Plan Combinations'!A$5:E$17,4,false),indirect(I$1),2,false)*D3140+vlookup(VLOOKUP(A3140,'Meal Plan Combinations'!A$5:E$17,5,false),indirect(I$1),2,false)*E3140</f>
        <v>1139.7425</v>
      </c>
      <c r="G3140" s="173">
        <f>abs(Generate!H$5-F3140)</f>
        <v>1930.2575</v>
      </c>
    </row>
    <row r="3141">
      <c r="A3141" s="71" t="s">
        <v>73</v>
      </c>
      <c r="B3141" s="71">
        <v>1.5</v>
      </c>
      <c r="C3141" s="71">
        <v>2.0</v>
      </c>
      <c r="D3141" s="71">
        <v>1.0</v>
      </c>
      <c r="E3141" s="71">
        <v>1.0</v>
      </c>
      <c r="F3141" s="172">
        <f>vlookup(VLOOKUP(A3141,'Meal Plan Combinations'!A$5:E$17,2,false),indirect(I$1),2,false)*B3141+vlookup(VLOOKUP(A3141,'Meal Plan Combinations'!A$5:E$17,3,false),indirect(I$1),2,false)*C3141+vlookup(VLOOKUP(A3141,'Meal Plan Combinations'!A$5:E$17,4,false),indirect(I$1),2,false)*D3141+vlookup(VLOOKUP(A3141,'Meal Plan Combinations'!A$5:E$17,5,false),indirect(I$1),2,false)*E3141</f>
        <v>1231.7225</v>
      </c>
      <c r="G3141" s="173">
        <f>abs(Generate!H$5-F3141)</f>
        <v>1838.2775</v>
      </c>
    </row>
    <row r="3142">
      <c r="A3142" s="71" t="s">
        <v>73</v>
      </c>
      <c r="B3142" s="71">
        <v>1.5</v>
      </c>
      <c r="C3142" s="71">
        <v>2.0</v>
      </c>
      <c r="D3142" s="71">
        <v>1.0</v>
      </c>
      <c r="E3142" s="71">
        <v>1.5</v>
      </c>
      <c r="F3142" s="172">
        <f>vlookup(VLOOKUP(A3142,'Meal Plan Combinations'!A$5:E$17,2,false),indirect(I$1),2,false)*B3142+vlookup(VLOOKUP(A3142,'Meal Plan Combinations'!A$5:E$17,3,false),indirect(I$1),2,false)*C3142+vlookup(VLOOKUP(A3142,'Meal Plan Combinations'!A$5:E$17,4,false),indirect(I$1),2,false)*D3142+vlookup(VLOOKUP(A3142,'Meal Plan Combinations'!A$5:E$17,5,false),indirect(I$1),2,false)*E3142</f>
        <v>1323.7025</v>
      </c>
      <c r="G3142" s="173">
        <f>abs(Generate!H$5-F3142)</f>
        <v>1746.2975</v>
      </c>
    </row>
    <row r="3143">
      <c r="A3143" s="71" t="s">
        <v>73</v>
      </c>
      <c r="B3143" s="71">
        <v>1.5</v>
      </c>
      <c r="C3143" s="71">
        <v>2.0</v>
      </c>
      <c r="D3143" s="71">
        <v>1.0</v>
      </c>
      <c r="E3143" s="71">
        <v>2.0</v>
      </c>
      <c r="F3143" s="172">
        <f>vlookup(VLOOKUP(A3143,'Meal Plan Combinations'!A$5:E$17,2,false),indirect(I$1),2,false)*B3143+vlookup(VLOOKUP(A3143,'Meal Plan Combinations'!A$5:E$17,3,false),indirect(I$1),2,false)*C3143+vlookup(VLOOKUP(A3143,'Meal Plan Combinations'!A$5:E$17,4,false),indirect(I$1),2,false)*D3143+vlookup(VLOOKUP(A3143,'Meal Plan Combinations'!A$5:E$17,5,false),indirect(I$1),2,false)*E3143</f>
        <v>1415.6825</v>
      </c>
      <c r="G3143" s="173">
        <f>abs(Generate!H$5-F3143)</f>
        <v>1654.3175</v>
      </c>
    </row>
    <row r="3144">
      <c r="A3144" s="71" t="s">
        <v>73</v>
      </c>
      <c r="B3144" s="71">
        <v>1.5</v>
      </c>
      <c r="C3144" s="71">
        <v>2.0</v>
      </c>
      <c r="D3144" s="71">
        <v>1.0</v>
      </c>
      <c r="E3144" s="71">
        <v>2.5</v>
      </c>
      <c r="F3144" s="172">
        <f>vlookup(VLOOKUP(A3144,'Meal Plan Combinations'!A$5:E$17,2,false),indirect(I$1),2,false)*B3144+vlookup(VLOOKUP(A3144,'Meal Plan Combinations'!A$5:E$17,3,false),indirect(I$1),2,false)*C3144+vlookup(VLOOKUP(A3144,'Meal Plan Combinations'!A$5:E$17,4,false),indirect(I$1),2,false)*D3144+vlookup(VLOOKUP(A3144,'Meal Plan Combinations'!A$5:E$17,5,false),indirect(I$1),2,false)*E3144</f>
        <v>1507.6625</v>
      </c>
      <c r="G3144" s="173">
        <f>abs(Generate!H$5-F3144)</f>
        <v>1562.3375</v>
      </c>
    </row>
    <row r="3145">
      <c r="A3145" s="71" t="s">
        <v>73</v>
      </c>
      <c r="B3145" s="71">
        <v>1.5</v>
      </c>
      <c r="C3145" s="71">
        <v>2.0</v>
      </c>
      <c r="D3145" s="71">
        <v>1.0</v>
      </c>
      <c r="E3145" s="71">
        <v>3.0</v>
      </c>
      <c r="F3145" s="172">
        <f>vlookup(VLOOKUP(A3145,'Meal Plan Combinations'!A$5:E$17,2,false),indirect(I$1),2,false)*B3145+vlookup(VLOOKUP(A3145,'Meal Plan Combinations'!A$5:E$17,3,false),indirect(I$1),2,false)*C3145+vlookup(VLOOKUP(A3145,'Meal Plan Combinations'!A$5:E$17,4,false),indirect(I$1),2,false)*D3145+vlookup(VLOOKUP(A3145,'Meal Plan Combinations'!A$5:E$17,5,false),indirect(I$1),2,false)*E3145</f>
        <v>1599.6425</v>
      </c>
      <c r="G3145" s="173">
        <f>abs(Generate!H$5-F3145)</f>
        <v>1470.3575</v>
      </c>
    </row>
    <row r="3146">
      <c r="A3146" s="71" t="s">
        <v>73</v>
      </c>
      <c r="B3146" s="71">
        <v>1.5</v>
      </c>
      <c r="C3146" s="71">
        <v>2.0</v>
      </c>
      <c r="D3146" s="71">
        <v>1.5</v>
      </c>
      <c r="E3146" s="71">
        <v>0.5</v>
      </c>
      <c r="F3146" s="172">
        <f>vlookup(VLOOKUP(A3146,'Meal Plan Combinations'!A$5:E$17,2,false),indirect(I$1),2,false)*B3146+vlookup(VLOOKUP(A3146,'Meal Plan Combinations'!A$5:E$17,3,false),indirect(I$1),2,false)*C3146+vlookup(VLOOKUP(A3146,'Meal Plan Combinations'!A$5:E$17,4,false),indirect(I$1),2,false)*D3146+vlookup(VLOOKUP(A3146,'Meal Plan Combinations'!A$5:E$17,5,false),indirect(I$1),2,false)*E3146</f>
        <v>1270.8385</v>
      </c>
      <c r="G3146" s="173">
        <f>abs(Generate!H$5-F3146)</f>
        <v>1799.1615</v>
      </c>
    </row>
    <row r="3147">
      <c r="A3147" s="71" t="s">
        <v>73</v>
      </c>
      <c r="B3147" s="71">
        <v>1.5</v>
      </c>
      <c r="C3147" s="71">
        <v>2.0</v>
      </c>
      <c r="D3147" s="71">
        <v>1.5</v>
      </c>
      <c r="E3147" s="71">
        <v>1.0</v>
      </c>
      <c r="F3147" s="172">
        <f>vlookup(VLOOKUP(A3147,'Meal Plan Combinations'!A$5:E$17,2,false),indirect(I$1),2,false)*B3147+vlookup(VLOOKUP(A3147,'Meal Plan Combinations'!A$5:E$17,3,false),indirect(I$1),2,false)*C3147+vlookup(VLOOKUP(A3147,'Meal Plan Combinations'!A$5:E$17,4,false),indirect(I$1),2,false)*D3147+vlookup(VLOOKUP(A3147,'Meal Plan Combinations'!A$5:E$17,5,false),indirect(I$1),2,false)*E3147</f>
        <v>1362.8185</v>
      </c>
      <c r="G3147" s="173">
        <f>abs(Generate!H$5-F3147)</f>
        <v>1707.1815</v>
      </c>
    </row>
    <row r="3148">
      <c r="A3148" s="71" t="s">
        <v>73</v>
      </c>
      <c r="B3148" s="71">
        <v>1.5</v>
      </c>
      <c r="C3148" s="71">
        <v>2.0</v>
      </c>
      <c r="D3148" s="71">
        <v>1.5</v>
      </c>
      <c r="E3148" s="71">
        <v>1.5</v>
      </c>
      <c r="F3148" s="172">
        <f>vlookup(VLOOKUP(A3148,'Meal Plan Combinations'!A$5:E$17,2,false),indirect(I$1),2,false)*B3148+vlookup(VLOOKUP(A3148,'Meal Plan Combinations'!A$5:E$17,3,false),indirect(I$1),2,false)*C3148+vlookup(VLOOKUP(A3148,'Meal Plan Combinations'!A$5:E$17,4,false),indirect(I$1),2,false)*D3148+vlookup(VLOOKUP(A3148,'Meal Plan Combinations'!A$5:E$17,5,false),indirect(I$1),2,false)*E3148</f>
        <v>1454.7985</v>
      </c>
      <c r="G3148" s="173">
        <f>abs(Generate!H$5-F3148)</f>
        <v>1615.2015</v>
      </c>
    </row>
    <row r="3149">
      <c r="A3149" s="71" t="s">
        <v>73</v>
      </c>
      <c r="B3149" s="71">
        <v>1.5</v>
      </c>
      <c r="C3149" s="71">
        <v>2.0</v>
      </c>
      <c r="D3149" s="71">
        <v>1.5</v>
      </c>
      <c r="E3149" s="71">
        <v>2.0</v>
      </c>
      <c r="F3149" s="172">
        <f>vlookup(VLOOKUP(A3149,'Meal Plan Combinations'!A$5:E$17,2,false),indirect(I$1),2,false)*B3149+vlookup(VLOOKUP(A3149,'Meal Plan Combinations'!A$5:E$17,3,false),indirect(I$1),2,false)*C3149+vlookup(VLOOKUP(A3149,'Meal Plan Combinations'!A$5:E$17,4,false),indirect(I$1),2,false)*D3149+vlookup(VLOOKUP(A3149,'Meal Plan Combinations'!A$5:E$17,5,false),indirect(I$1),2,false)*E3149</f>
        <v>1546.7785</v>
      </c>
      <c r="G3149" s="173">
        <f>abs(Generate!H$5-F3149)</f>
        <v>1523.2215</v>
      </c>
    </row>
    <row r="3150">
      <c r="A3150" s="71" t="s">
        <v>73</v>
      </c>
      <c r="B3150" s="71">
        <v>1.5</v>
      </c>
      <c r="C3150" s="71">
        <v>2.0</v>
      </c>
      <c r="D3150" s="71">
        <v>1.5</v>
      </c>
      <c r="E3150" s="71">
        <v>2.5</v>
      </c>
      <c r="F3150" s="172">
        <f>vlookup(VLOOKUP(A3150,'Meal Plan Combinations'!A$5:E$17,2,false),indirect(I$1),2,false)*B3150+vlookup(VLOOKUP(A3150,'Meal Plan Combinations'!A$5:E$17,3,false),indirect(I$1),2,false)*C3150+vlookup(VLOOKUP(A3150,'Meal Plan Combinations'!A$5:E$17,4,false),indirect(I$1),2,false)*D3150+vlookup(VLOOKUP(A3150,'Meal Plan Combinations'!A$5:E$17,5,false),indirect(I$1),2,false)*E3150</f>
        <v>1638.7585</v>
      </c>
      <c r="G3150" s="173">
        <f>abs(Generate!H$5-F3150)</f>
        <v>1431.2415</v>
      </c>
    </row>
    <row r="3151">
      <c r="A3151" s="71" t="s">
        <v>73</v>
      </c>
      <c r="B3151" s="71">
        <v>1.5</v>
      </c>
      <c r="C3151" s="71">
        <v>2.0</v>
      </c>
      <c r="D3151" s="71">
        <v>1.5</v>
      </c>
      <c r="E3151" s="71">
        <v>3.0</v>
      </c>
      <c r="F3151" s="172">
        <f>vlookup(VLOOKUP(A3151,'Meal Plan Combinations'!A$5:E$17,2,false),indirect(I$1),2,false)*B3151+vlookup(VLOOKUP(A3151,'Meal Plan Combinations'!A$5:E$17,3,false),indirect(I$1),2,false)*C3151+vlookup(VLOOKUP(A3151,'Meal Plan Combinations'!A$5:E$17,4,false),indirect(I$1),2,false)*D3151+vlookup(VLOOKUP(A3151,'Meal Plan Combinations'!A$5:E$17,5,false),indirect(I$1),2,false)*E3151</f>
        <v>1730.7385</v>
      </c>
      <c r="G3151" s="173">
        <f>abs(Generate!H$5-F3151)</f>
        <v>1339.2615</v>
      </c>
    </row>
    <row r="3152">
      <c r="A3152" s="71" t="s">
        <v>73</v>
      </c>
      <c r="B3152" s="71">
        <v>1.5</v>
      </c>
      <c r="C3152" s="71">
        <v>2.0</v>
      </c>
      <c r="D3152" s="71">
        <v>2.0</v>
      </c>
      <c r="E3152" s="71">
        <v>0.5</v>
      </c>
      <c r="F3152" s="172">
        <f>vlookup(VLOOKUP(A3152,'Meal Plan Combinations'!A$5:E$17,2,false),indirect(I$1),2,false)*B3152+vlookup(VLOOKUP(A3152,'Meal Plan Combinations'!A$5:E$17,3,false),indirect(I$1),2,false)*C3152+vlookup(VLOOKUP(A3152,'Meal Plan Combinations'!A$5:E$17,4,false),indirect(I$1),2,false)*D3152+vlookup(VLOOKUP(A3152,'Meal Plan Combinations'!A$5:E$17,5,false),indirect(I$1),2,false)*E3152</f>
        <v>1401.9345</v>
      </c>
      <c r="G3152" s="173">
        <f>abs(Generate!H$5-F3152)</f>
        <v>1668.0655</v>
      </c>
    </row>
    <row r="3153">
      <c r="A3153" s="71" t="s">
        <v>73</v>
      </c>
      <c r="B3153" s="71">
        <v>1.5</v>
      </c>
      <c r="C3153" s="71">
        <v>2.0</v>
      </c>
      <c r="D3153" s="71">
        <v>2.0</v>
      </c>
      <c r="E3153" s="71">
        <v>1.0</v>
      </c>
      <c r="F3153" s="172">
        <f>vlookup(VLOOKUP(A3153,'Meal Plan Combinations'!A$5:E$17,2,false),indirect(I$1),2,false)*B3153+vlookup(VLOOKUP(A3153,'Meal Plan Combinations'!A$5:E$17,3,false),indirect(I$1),2,false)*C3153+vlookup(VLOOKUP(A3153,'Meal Plan Combinations'!A$5:E$17,4,false),indirect(I$1),2,false)*D3153+vlookup(VLOOKUP(A3153,'Meal Plan Combinations'!A$5:E$17,5,false),indirect(I$1),2,false)*E3153</f>
        <v>1493.9145</v>
      </c>
      <c r="G3153" s="173">
        <f>abs(Generate!H$5-F3153)</f>
        <v>1576.0855</v>
      </c>
    </row>
    <row r="3154">
      <c r="A3154" s="71" t="s">
        <v>73</v>
      </c>
      <c r="B3154" s="71">
        <v>1.5</v>
      </c>
      <c r="C3154" s="71">
        <v>2.0</v>
      </c>
      <c r="D3154" s="71">
        <v>2.0</v>
      </c>
      <c r="E3154" s="71">
        <v>1.5</v>
      </c>
      <c r="F3154" s="172">
        <f>vlookup(VLOOKUP(A3154,'Meal Plan Combinations'!A$5:E$17,2,false),indirect(I$1),2,false)*B3154+vlookup(VLOOKUP(A3154,'Meal Plan Combinations'!A$5:E$17,3,false),indirect(I$1),2,false)*C3154+vlookup(VLOOKUP(A3154,'Meal Plan Combinations'!A$5:E$17,4,false),indirect(I$1),2,false)*D3154+vlookup(VLOOKUP(A3154,'Meal Plan Combinations'!A$5:E$17,5,false),indirect(I$1),2,false)*E3154</f>
        <v>1585.8945</v>
      </c>
      <c r="G3154" s="173">
        <f>abs(Generate!H$5-F3154)</f>
        <v>1484.1055</v>
      </c>
    </row>
    <row r="3155">
      <c r="A3155" s="71" t="s">
        <v>73</v>
      </c>
      <c r="B3155" s="71">
        <v>1.5</v>
      </c>
      <c r="C3155" s="71">
        <v>2.0</v>
      </c>
      <c r="D3155" s="71">
        <v>2.0</v>
      </c>
      <c r="E3155" s="71">
        <v>2.0</v>
      </c>
      <c r="F3155" s="172">
        <f>vlookup(VLOOKUP(A3155,'Meal Plan Combinations'!A$5:E$17,2,false),indirect(I$1),2,false)*B3155+vlookup(VLOOKUP(A3155,'Meal Plan Combinations'!A$5:E$17,3,false),indirect(I$1),2,false)*C3155+vlookup(VLOOKUP(A3155,'Meal Plan Combinations'!A$5:E$17,4,false),indirect(I$1),2,false)*D3155+vlookup(VLOOKUP(A3155,'Meal Plan Combinations'!A$5:E$17,5,false),indirect(I$1),2,false)*E3155</f>
        <v>1677.8745</v>
      </c>
      <c r="G3155" s="173">
        <f>abs(Generate!H$5-F3155)</f>
        <v>1392.1255</v>
      </c>
    </row>
    <row r="3156">
      <c r="A3156" s="71" t="s">
        <v>73</v>
      </c>
      <c r="B3156" s="71">
        <v>1.5</v>
      </c>
      <c r="C3156" s="71">
        <v>2.0</v>
      </c>
      <c r="D3156" s="71">
        <v>2.0</v>
      </c>
      <c r="E3156" s="71">
        <v>2.5</v>
      </c>
      <c r="F3156" s="172">
        <f>vlookup(VLOOKUP(A3156,'Meal Plan Combinations'!A$5:E$17,2,false),indirect(I$1),2,false)*B3156+vlookup(VLOOKUP(A3156,'Meal Plan Combinations'!A$5:E$17,3,false),indirect(I$1),2,false)*C3156+vlookup(VLOOKUP(A3156,'Meal Plan Combinations'!A$5:E$17,4,false),indirect(I$1),2,false)*D3156+vlookup(VLOOKUP(A3156,'Meal Plan Combinations'!A$5:E$17,5,false),indirect(I$1),2,false)*E3156</f>
        <v>1769.8545</v>
      </c>
      <c r="G3156" s="173">
        <f>abs(Generate!H$5-F3156)</f>
        <v>1300.1455</v>
      </c>
    </row>
    <row r="3157">
      <c r="A3157" s="71" t="s">
        <v>73</v>
      </c>
      <c r="B3157" s="71">
        <v>1.5</v>
      </c>
      <c r="C3157" s="71">
        <v>2.0</v>
      </c>
      <c r="D3157" s="71">
        <v>2.0</v>
      </c>
      <c r="E3157" s="71">
        <v>3.0</v>
      </c>
      <c r="F3157" s="172">
        <f>vlookup(VLOOKUP(A3157,'Meal Plan Combinations'!A$5:E$17,2,false),indirect(I$1),2,false)*B3157+vlookup(VLOOKUP(A3157,'Meal Plan Combinations'!A$5:E$17,3,false),indirect(I$1),2,false)*C3157+vlookup(VLOOKUP(A3157,'Meal Plan Combinations'!A$5:E$17,4,false),indirect(I$1),2,false)*D3157+vlookup(VLOOKUP(A3157,'Meal Plan Combinations'!A$5:E$17,5,false),indirect(I$1),2,false)*E3157</f>
        <v>1861.8345</v>
      </c>
      <c r="G3157" s="173">
        <f>abs(Generate!H$5-F3157)</f>
        <v>1208.1655</v>
      </c>
    </row>
    <row r="3158">
      <c r="A3158" s="71" t="s">
        <v>73</v>
      </c>
      <c r="B3158" s="71">
        <v>1.5</v>
      </c>
      <c r="C3158" s="71">
        <v>2.0</v>
      </c>
      <c r="D3158" s="71">
        <v>2.5</v>
      </c>
      <c r="E3158" s="71">
        <v>0.5</v>
      </c>
      <c r="F3158" s="172">
        <f>vlookup(VLOOKUP(A3158,'Meal Plan Combinations'!A$5:E$17,2,false),indirect(I$1),2,false)*B3158+vlookup(VLOOKUP(A3158,'Meal Plan Combinations'!A$5:E$17,3,false),indirect(I$1),2,false)*C3158+vlookup(VLOOKUP(A3158,'Meal Plan Combinations'!A$5:E$17,4,false),indirect(I$1),2,false)*D3158+vlookup(VLOOKUP(A3158,'Meal Plan Combinations'!A$5:E$17,5,false),indirect(I$1),2,false)*E3158</f>
        <v>1533.0305</v>
      </c>
      <c r="G3158" s="173">
        <f>abs(Generate!H$5-F3158)</f>
        <v>1536.9695</v>
      </c>
    </row>
    <row r="3159">
      <c r="A3159" s="71" t="s">
        <v>73</v>
      </c>
      <c r="B3159" s="71">
        <v>1.5</v>
      </c>
      <c r="C3159" s="71">
        <v>2.0</v>
      </c>
      <c r="D3159" s="71">
        <v>2.5</v>
      </c>
      <c r="E3159" s="71">
        <v>1.0</v>
      </c>
      <c r="F3159" s="172">
        <f>vlookup(VLOOKUP(A3159,'Meal Plan Combinations'!A$5:E$17,2,false),indirect(I$1),2,false)*B3159+vlookup(VLOOKUP(A3159,'Meal Plan Combinations'!A$5:E$17,3,false),indirect(I$1),2,false)*C3159+vlookup(VLOOKUP(A3159,'Meal Plan Combinations'!A$5:E$17,4,false),indirect(I$1),2,false)*D3159+vlookup(VLOOKUP(A3159,'Meal Plan Combinations'!A$5:E$17,5,false),indirect(I$1),2,false)*E3159</f>
        <v>1625.0105</v>
      </c>
      <c r="G3159" s="173">
        <f>abs(Generate!H$5-F3159)</f>
        <v>1444.9895</v>
      </c>
    </row>
    <row r="3160">
      <c r="A3160" s="71" t="s">
        <v>73</v>
      </c>
      <c r="B3160" s="71">
        <v>1.5</v>
      </c>
      <c r="C3160" s="71">
        <v>2.0</v>
      </c>
      <c r="D3160" s="71">
        <v>2.5</v>
      </c>
      <c r="E3160" s="71">
        <v>1.5</v>
      </c>
      <c r="F3160" s="172">
        <f>vlookup(VLOOKUP(A3160,'Meal Plan Combinations'!A$5:E$17,2,false),indirect(I$1),2,false)*B3160+vlookup(VLOOKUP(A3160,'Meal Plan Combinations'!A$5:E$17,3,false),indirect(I$1),2,false)*C3160+vlookup(VLOOKUP(A3160,'Meal Plan Combinations'!A$5:E$17,4,false),indirect(I$1),2,false)*D3160+vlookup(VLOOKUP(A3160,'Meal Plan Combinations'!A$5:E$17,5,false),indirect(I$1),2,false)*E3160</f>
        <v>1716.9905</v>
      </c>
      <c r="G3160" s="173">
        <f>abs(Generate!H$5-F3160)</f>
        <v>1353.0095</v>
      </c>
    </row>
    <row r="3161">
      <c r="A3161" s="71" t="s">
        <v>73</v>
      </c>
      <c r="B3161" s="71">
        <v>1.5</v>
      </c>
      <c r="C3161" s="71">
        <v>2.0</v>
      </c>
      <c r="D3161" s="71">
        <v>2.5</v>
      </c>
      <c r="E3161" s="71">
        <v>2.0</v>
      </c>
      <c r="F3161" s="172">
        <f>vlookup(VLOOKUP(A3161,'Meal Plan Combinations'!A$5:E$17,2,false),indirect(I$1),2,false)*B3161+vlookup(VLOOKUP(A3161,'Meal Plan Combinations'!A$5:E$17,3,false),indirect(I$1),2,false)*C3161+vlookup(VLOOKUP(A3161,'Meal Plan Combinations'!A$5:E$17,4,false),indirect(I$1),2,false)*D3161+vlookup(VLOOKUP(A3161,'Meal Plan Combinations'!A$5:E$17,5,false),indirect(I$1),2,false)*E3161</f>
        <v>1808.9705</v>
      </c>
      <c r="G3161" s="173">
        <f>abs(Generate!H$5-F3161)</f>
        <v>1261.0295</v>
      </c>
    </row>
    <row r="3162">
      <c r="A3162" s="71" t="s">
        <v>73</v>
      </c>
      <c r="B3162" s="71">
        <v>1.5</v>
      </c>
      <c r="C3162" s="71">
        <v>2.0</v>
      </c>
      <c r="D3162" s="71">
        <v>2.5</v>
      </c>
      <c r="E3162" s="71">
        <v>2.5</v>
      </c>
      <c r="F3162" s="172">
        <f>vlookup(VLOOKUP(A3162,'Meal Plan Combinations'!A$5:E$17,2,false),indirect(I$1),2,false)*B3162+vlookup(VLOOKUP(A3162,'Meal Plan Combinations'!A$5:E$17,3,false),indirect(I$1),2,false)*C3162+vlookup(VLOOKUP(A3162,'Meal Plan Combinations'!A$5:E$17,4,false),indirect(I$1),2,false)*D3162+vlookup(VLOOKUP(A3162,'Meal Plan Combinations'!A$5:E$17,5,false),indirect(I$1),2,false)*E3162</f>
        <v>1900.9505</v>
      </c>
      <c r="G3162" s="173">
        <f>abs(Generate!H$5-F3162)</f>
        <v>1169.0495</v>
      </c>
    </row>
    <row r="3163">
      <c r="A3163" s="71" t="s">
        <v>73</v>
      </c>
      <c r="B3163" s="71">
        <v>1.5</v>
      </c>
      <c r="C3163" s="71">
        <v>2.0</v>
      </c>
      <c r="D3163" s="71">
        <v>2.5</v>
      </c>
      <c r="E3163" s="71">
        <v>3.0</v>
      </c>
      <c r="F3163" s="172">
        <f>vlookup(VLOOKUP(A3163,'Meal Plan Combinations'!A$5:E$17,2,false),indirect(I$1),2,false)*B3163+vlookup(VLOOKUP(A3163,'Meal Plan Combinations'!A$5:E$17,3,false),indirect(I$1),2,false)*C3163+vlookup(VLOOKUP(A3163,'Meal Plan Combinations'!A$5:E$17,4,false),indirect(I$1),2,false)*D3163+vlookup(VLOOKUP(A3163,'Meal Plan Combinations'!A$5:E$17,5,false),indirect(I$1),2,false)*E3163</f>
        <v>1992.9305</v>
      </c>
      <c r="G3163" s="173">
        <f>abs(Generate!H$5-F3163)</f>
        <v>1077.0695</v>
      </c>
    </row>
    <row r="3164">
      <c r="A3164" s="71" t="s">
        <v>73</v>
      </c>
      <c r="B3164" s="71">
        <v>1.5</v>
      </c>
      <c r="C3164" s="71">
        <v>2.0</v>
      </c>
      <c r="D3164" s="71">
        <v>3.0</v>
      </c>
      <c r="E3164" s="71">
        <v>0.5</v>
      </c>
      <c r="F3164" s="172">
        <f>vlookup(VLOOKUP(A3164,'Meal Plan Combinations'!A$5:E$17,2,false),indirect(I$1),2,false)*B3164+vlookup(VLOOKUP(A3164,'Meal Plan Combinations'!A$5:E$17,3,false),indirect(I$1),2,false)*C3164+vlookup(VLOOKUP(A3164,'Meal Plan Combinations'!A$5:E$17,4,false),indirect(I$1),2,false)*D3164+vlookup(VLOOKUP(A3164,'Meal Plan Combinations'!A$5:E$17,5,false),indirect(I$1),2,false)*E3164</f>
        <v>1664.1265</v>
      </c>
      <c r="G3164" s="173">
        <f>abs(Generate!H$5-F3164)</f>
        <v>1405.8735</v>
      </c>
    </row>
    <row r="3165">
      <c r="A3165" s="71" t="s">
        <v>73</v>
      </c>
      <c r="B3165" s="71">
        <v>1.5</v>
      </c>
      <c r="C3165" s="71">
        <v>2.0</v>
      </c>
      <c r="D3165" s="71">
        <v>3.0</v>
      </c>
      <c r="E3165" s="71">
        <v>1.0</v>
      </c>
      <c r="F3165" s="172">
        <f>vlookup(VLOOKUP(A3165,'Meal Plan Combinations'!A$5:E$17,2,false),indirect(I$1),2,false)*B3165+vlookup(VLOOKUP(A3165,'Meal Plan Combinations'!A$5:E$17,3,false),indirect(I$1),2,false)*C3165+vlookup(VLOOKUP(A3165,'Meal Plan Combinations'!A$5:E$17,4,false),indirect(I$1),2,false)*D3165+vlookup(VLOOKUP(A3165,'Meal Plan Combinations'!A$5:E$17,5,false),indirect(I$1),2,false)*E3165</f>
        <v>1756.1065</v>
      </c>
      <c r="G3165" s="173">
        <f>abs(Generate!H$5-F3165)</f>
        <v>1313.8935</v>
      </c>
    </row>
    <row r="3166">
      <c r="A3166" s="71" t="s">
        <v>73</v>
      </c>
      <c r="B3166" s="71">
        <v>1.5</v>
      </c>
      <c r="C3166" s="71">
        <v>2.0</v>
      </c>
      <c r="D3166" s="71">
        <v>3.0</v>
      </c>
      <c r="E3166" s="71">
        <v>1.5</v>
      </c>
      <c r="F3166" s="172">
        <f>vlookup(VLOOKUP(A3166,'Meal Plan Combinations'!A$5:E$17,2,false),indirect(I$1),2,false)*B3166+vlookup(VLOOKUP(A3166,'Meal Plan Combinations'!A$5:E$17,3,false),indirect(I$1),2,false)*C3166+vlookup(VLOOKUP(A3166,'Meal Plan Combinations'!A$5:E$17,4,false),indirect(I$1),2,false)*D3166+vlookup(VLOOKUP(A3166,'Meal Plan Combinations'!A$5:E$17,5,false),indirect(I$1),2,false)*E3166</f>
        <v>1848.0865</v>
      </c>
      <c r="G3166" s="173">
        <f>abs(Generate!H$5-F3166)</f>
        <v>1221.9135</v>
      </c>
    </row>
    <row r="3167">
      <c r="A3167" s="71" t="s">
        <v>73</v>
      </c>
      <c r="B3167" s="71">
        <v>1.5</v>
      </c>
      <c r="C3167" s="71">
        <v>2.0</v>
      </c>
      <c r="D3167" s="71">
        <v>3.0</v>
      </c>
      <c r="E3167" s="71">
        <v>2.0</v>
      </c>
      <c r="F3167" s="172">
        <f>vlookup(VLOOKUP(A3167,'Meal Plan Combinations'!A$5:E$17,2,false),indirect(I$1),2,false)*B3167+vlookup(VLOOKUP(A3167,'Meal Plan Combinations'!A$5:E$17,3,false),indirect(I$1),2,false)*C3167+vlookup(VLOOKUP(A3167,'Meal Plan Combinations'!A$5:E$17,4,false),indirect(I$1),2,false)*D3167+vlookup(VLOOKUP(A3167,'Meal Plan Combinations'!A$5:E$17,5,false),indirect(I$1),2,false)*E3167</f>
        <v>1940.0665</v>
      </c>
      <c r="G3167" s="173">
        <f>abs(Generate!H$5-F3167)</f>
        <v>1129.9335</v>
      </c>
    </row>
    <row r="3168">
      <c r="A3168" s="71" t="s">
        <v>73</v>
      </c>
      <c r="B3168" s="71">
        <v>1.5</v>
      </c>
      <c r="C3168" s="71">
        <v>2.0</v>
      </c>
      <c r="D3168" s="71">
        <v>3.0</v>
      </c>
      <c r="E3168" s="71">
        <v>2.5</v>
      </c>
      <c r="F3168" s="172">
        <f>vlookup(VLOOKUP(A3168,'Meal Plan Combinations'!A$5:E$17,2,false),indirect(I$1),2,false)*B3168+vlookup(VLOOKUP(A3168,'Meal Plan Combinations'!A$5:E$17,3,false),indirect(I$1),2,false)*C3168+vlookup(VLOOKUP(A3168,'Meal Plan Combinations'!A$5:E$17,4,false),indirect(I$1),2,false)*D3168+vlookup(VLOOKUP(A3168,'Meal Plan Combinations'!A$5:E$17,5,false),indirect(I$1),2,false)*E3168</f>
        <v>2032.0465</v>
      </c>
      <c r="G3168" s="173">
        <f>abs(Generate!H$5-F3168)</f>
        <v>1037.9535</v>
      </c>
    </row>
    <row r="3169">
      <c r="A3169" s="71" t="s">
        <v>73</v>
      </c>
      <c r="B3169" s="71">
        <v>1.5</v>
      </c>
      <c r="C3169" s="71">
        <v>2.0</v>
      </c>
      <c r="D3169" s="71">
        <v>3.0</v>
      </c>
      <c r="E3169" s="71">
        <v>3.0</v>
      </c>
      <c r="F3169" s="172">
        <f>vlookup(VLOOKUP(A3169,'Meal Plan Combinations'!A$5:E$17,2,false),indirect(I$1),2,false)*B3169+vlookup(VLOOKUP(A3169,'Meal Plan Combinations'!A$5:E$17,3,false),indirect(I$1),2,false)*C3169+vlookup(VLOOKUP(A3169,'Meal Plan Combinations'!A$5:E$17,4,false),indirect(I$1),2,false)*D3169+vlookup(VLOOKUP(A3169,'Meal Plan Combinations'!A$5:E$17,5,false),indirect(I$1),2,false)*E3169</f>
        <v>2124.0265</v>
      </c>
      <c r="G3169" s="173">
        <f>abs(Generate!H$5-F3169)</f>
        <v>945.9735</v>
      </c>
    </row>
    <row r="3170">
      <c r="A3170" s="71" t="s">
        <v>73</v>
      </c>
      <c r="B3170" s="71">
        <v>1.5</v>
      </c>
      <c r="C3170" s="71">
        <v>2.5</v>
      </c>
      <c r="D3170" s="71">
        <v>0.5</v>
      </c>
      <c r="E3170" s="71">
        <v>0.5</v>
      </c>
      <c r="F3170" s="172">
        <f>vlookup(VLOOKUP(A3170,'Meal Plan Combinations'!A$5:E$17,2,false),indirect(I$1),2,false)*B3170+vlookup(VLOOKUP(A3170,'Meal Plan Combinations'!A$5:E$17,3,false),indirect(I$1),2,false)*C3170+vlookup(VLOOKUP(A3170,'Meal Plan Combinations'!A$5:E$17,4,false),indirect(I$1),2,false)*D3170+vlookup(VLOOKUP(A3170,'Meal Plan Combinations'!A$5:E$17,5,false),indirect(I$1),2,false)*E3170</f>
        <v>1099.7065</v>
      </c>
      <c r="G3170" s="173">
        <f>abs(Generate!H$5-F3170)</f>
        <v>1970.2935</v>
      </c>
    </row>
    <row r="3171">
      <c r="A3171" s="71" t="s">
        <v>73</v>
      </c>
      <c r="B3171" s="71">
        <v>1.5</v>
      </c>
      <c r="C3171" s="71">
        <v>2.5</v>
      </c>
      <c r="D3171" s="71">
        <v>0.5</v>
      </c>
      <c r="E3171" s="71">
        <v>1.0</v>
      </c>
      <c r="F3171" s="172">
        <f>vlookup(VLOOKUP(A3171,'Meal Plan Combinations'!A$5:E$17,2,false),indirect(I$1),2,false)*B3171+vlookup(VLOOKUP(A3171,'Meal Plan Combinations'!A$5:E$17,3,false),indirect(I$1),2,false)*C3171+vlookup(VLOOKUP(A3171,'Meal Plan Combinations'!A$5:E$17,4,false),indirect(I$1),2,false)*D3171+vlookup(VLOOKUP(A3171,'Meal Plan Combinations'!A$5:E$17,5,false),indirect(I$1),2,false)*E3171</f>
        <v>1191.6865</v>
      </c>
      <c r="G3171" s="173">
        <f>abs(Generate!H$5-F3171)</f>
        <v>1878.3135</v>
      </c>
    </row>
    <row r="3172">
      <c r="A3172" s="71" t="s">
        <v>73</v>
      </c>
      <c r="B3172" s="71">
        <v>1.5</v>
      </c>
      <c r="C3172" s="71">
        <v>2.5</v>
      </c>
      <c r="D3172" s="71">
        <v>0.5</v>
      </c>
      <c r="E3172" s="71">
        <v>1.5</v>
      </c>
      <c r="F3172" s="172">
        <f>vlookup(VLOOKUP(A3172,'Meal Plan Combinations'!A$5:E$17,2,false),indirect(I$1),2,false)*B3172+vlookup(VLOOKUP(A3172,'Meal Plan Combinations'!A$5:E$17,3,false),indirect(I$1),2,false)*C3172+vlookup(VLOOKUP(A3172,'Meal Plan Combinations'!A$5:E$17,4,false),indirect(I$1),2,false)*D3172+vlookup(VLOOKUP(A3172,'Meal Plan Combinations'!A$5:E$17,5,false),indirect(I$1),2,false)*E3172</f>
        <v>1283.6665</v>
      </c>
      <c r="G3172" s="173">
        <f>abs(Generate!H$5-F3172)</f>
        <v>1786.3335</v>
      </c>
    </row>
    <row r="3173">
      <c r="A3173" s="71" t="s">
        <v>73</v>
      </c>
      <c r="B3173" s="71">
        <v>1.5</v>
      </c>
      <c r="C3173" s="71">
        <v>2.5</v>
      </c>
      <c r="D3173" s="71">
        <v>0.5</v>
      </c>
      <c r="E3173" s="71">
        <v>2.0</v>
      </c>
      <c r="F3173" s="172">
        <f>vlookup(VLOOKUP(A3173,'Meal Plan Combinations'!A$5:E$17,2,false),indirect(I$1),2,false)*B3173+vlookup(VLOOKUP(A3173,'Meal Plan Combinations'!A$5:E$17,3,false),indirect(I$1),2,false)*C3173+vlookup(VLOOKUP(A3173,'Meal Plan Combinations'!A$5:E$17,4,false),indirect(I$1),2,false)*D3173+vlookup(VLOOKUP(A3173,'Meal Plan Combinations'!A$5:E$17,5,false),indirect(I$1),2,false)*E3173</f>
        <v>1375.6465</v>
      </c>
      <c r="G3173" s="173">
        <f>abs(Generate!H$5-F3173)</f>
        <v>1694.3535</v>
      </c>
    </row>
    <row r="3174">
      <c r="A3174" s="71" t="s">
        <v>73</v>
      </c>
      <c r="B3174" s="71">
        <v>1.5</v>
      </c>
      <c r="C3174" s="71">
        <v>2.5</v>
      </c>
      <c r="D3174" s="71">
        <v>0.5</v>
      </c>
      <c r="E3174" s="71">
        <v>2.5</v>
      </c>
      <c r="F3174" s="172">
        <f>vlookup(VLOOKUP(A3174,'Meal Plan Combinations'!A$5:E$17,2,false),indirect(I$1),2,false)*B3174+vlookup(VLOOKUP(A3174,'Meal Plan Combinations'!A$5:E$17,3,false),indirect(I$1),2,false)*C3174+vlookup(VLOOKUP(A3174,'Meal Plan Combinations'!A$5:E$17,4,false),indirect(I$1),2,false)*D3174+vlookup(VLOOKUP(A3174,'Meal Plan Combinations'!A$5:E$17,5,false),indirect(I$1),2,false)*E3174</f>
        <v>1467.6265</v>
      </c>
      <c r="G3174" s="173">
        <f>abs(Generate!H$5-F3174)</f>
        <v>1602.3735</v>
      </c>
    </row>
    <row r="3175">
      <c r="A3175" s="71" t="s">
        <v>73</v>
      </c>
      <c r="B3175" s="71">
        <v>1.5</v>
      </c>
      <c r="C3175" s="71">
        <v>2.5</v>
      </c>
      <c r="D3175" s="71">
        <v>0.5</v>
      </c>
      <c r="E3175" s="71">
        <v>3.0</v>
      </c>
      <c r="F3175" s="172">
        <f>vlookup(VLOOKUP(A3175,'Meal Plan Combinations'!A$5:E$17,2,false),indirect(I$1),2,false)*B3175+vlookup(VLOOKUP(A3175,'Meal Plan Combinations'!A$5:E$17,3,false),indirect(I$1),2,false)*C3175+vlookup(VLOOKUP(A3175,'Meal Plan Combinations'!A$5:E$17,4,false),indirect(I$1),2,false)*D3175+vlookup(VLOOKUP(A3175,'Meal Plan Combinations'!A$5:E$17,5,false),indirect(I$1),2,false)*E3175</f>
        <v>1559.6065</v>
      </c>
      <c r="G3175" s="173">
        <f>abs(Generate!H$5-F3175)</f>
        <v>1510.3935</v>
      </c>
    </row>
    <row r="3176">
      <c r="A3176" s="71" t="s">
        <v>73</v>
      </c>
      <c r="B3176" s="71">
        <v>1.5</v>
      </c>
      <c r="C3176" s="71">
        <v>2.5</v>
      </c>
      <c r="D3176" s="71">
        <v>1.0</v>
      </c>
      <c r="E3176" s="71">
        <v>0.5</v>
      </c>
      <c r="F3176" s="172">
        <f>vlookup(VLOOKUP(A3176,'Meal Plan Combinations'!A$5:E$17,2,false),indirect(I$1),2,false)*B3176+vlookup(VLOOKUP(A3176,'Meal Plan Combinations'!A$5:E$17,3,false),indirect(I$1),2,false)*C3176+vlookup(VLOOKUP(A3176,'Meal Plan Combinations'!A$5:E$17,4,false),indirect(I$1),2,false)*D3176+vlookup(VLOOKUP(A3176,'Meal Plan Combinations'!A$5:E$17,5,false),indirect(I$1),2,false)*E3176</f>
        <v>1230.8025</v>
      </c>
      <c r="G3176" s="173">
        <f>abs(Generate!H$5-F3176)</f>
        <v>1839.1975</v>
      </c>
    </row>
    <row r="3177">
      <c r="A3177" s="71" t="s">
        <v>73</v>
      </c>
      <c r="B3177" s="71">
        <v>1.5</v>
      </c>
      <c r="C3177" s="71">
        <v>2.5</v>
      </c>
      <c r="D3177" s="71">
        <v>1.0</v>
      </c>
      <c r="E3177" s="71">
        <v>1.0</v>
      </c>
      <c r="F3177" s="172">
        <f>vlookup(VLOOKUP(A3177,'Meal Plan Combinations'!A$5:E$17,2,false),indirect(I$1),2,false)*B3177+vlookup(VLOOKUP(A3177,'Meal Plan Combinations'!A$5:E$17,3,false),indirect(I$1),2,false)*C3177+vlookup(VLOOKUP(A3177,'Meal Plan Combinations'!A$5:E$17,4,false),indirect(I$1),2,false)*D3177+vlookup(VLOOKUP(A3177,'Meal Plan Combinations'!A$5:E$17,5,false),indirect(I$1),2,false)*E3177</f>
        <v>1322.7825</v>
      </c>
      <c r="G3177" s="173">
        <f>abs(Generate!H$5-F3177)</f>
        <v>1747.2175</v>
      </c>
    </row>
    <row r="3178">
      <c r="A3178" s="71" t="s">
        <v>73</v>
      </c>
      <c r="B3178" s="71">
        <v>1.5</v>
      </c>
      <c r="C3178" s="71">
        <v>2.5</v>
      </c>
      <c r="D3178" s="71">
        <v>1.0</v>
      </c>
      <c r="E3178" s="71">
        <v>1.5</v>
      </c>
      <c r="F3178" s="172">
        <f>vlookup(VLOOKUP(A3178,'Meal Plan Combinations'!A$5:E$17,2,false),indirect(I$1),2,false)*B3178+vlookup(VLOOKUP(A3178,'Meal Plan Combinations'!A$5:E$17,3,false),indirect(I$1),2,false)*C3178+vlookup(VLOOKUP(A3178,'Meal Plan Combinations'!A$5:E$17,4,false),indirect(I$1),2,false)*D3178+vlookup(VLOOKUP(A3178,'Meal Plan Combinations'!A$5:E$17,5,false),indirect(I$1),2,false)*E3178</f>
        <v>1414.7625</v>
      </c>
      <c r="G3178" s="173">
        <f>abs(Generate!H$5-F3178)</f>
        <v>1655.2375</v>
      </c>
    </row>
    <row r="3179">
      <c r="A3179" s="71" t="s">
        <v>73</v>
      </c>
      <c r="B3179" s="71">
        <v>1.5</v>
      </c>
      <c r="C3179" s="71">
        <v>2.5</v>
      </c>
      <c r="D3179" s="71">
        <v>1.0</v>
      </c>
      <c r="E3179" s="71">
        <v>2.0</v>
      </c>
      <c r="F3179" s="172">
        <f>vlookup(VLOOKUP(A3179,'Meal Plan Combinations'!A$5:E$17,2,false),indirect(I$1),2,false)*B3179+vlookup(VLOOKUP(A3179,'Meal Plan Combinations'!A$5:E$17,3,false),indirect(I$1),2,false)*C3179+vlookup(VLOOKUP(A3179,'Meal Plan Combinations'!A$5:E$17,4,false),indirect(I$1),2,false)*D3179+vlookup(VLOOKUP(A3179,'Meal Plan Combinations'!A$5:E$17,5,false),indirect(I$1),2,false)*E3179</f>
        <v>1506.7425</v>
      </c>
      <c r="G3179" s="173">
        <f>abs(Generate!H$5-F3179)</f>
        <v>1563.2575</v>
      </c>
    </row>
    <row r="3180">
      <c r="A3180" s="71" t="s">
        <v>73</v>
      </c>
      <c r="B3180" s="71">
        <v>1.5</v>
      </c>
      <c r="C3180" s="71">
        <v>2.5</v>
      </c>
      <c r="D3180" s="71">
        <v>1.0</v>
      </c>
      <c r="E3180" s="71">
        <v>2.5</v>
      </c>
      <c r="F3180" s="172">
        <f>vlookup(VLOOKUP(A3180,'Meal Plan Combinations'!A$5:E$17,2,false),indirect(I$1),2,false)*B3180+vlookup(VLOOKUP(A3180,'Meal Plan Combinations'!A$5:E$17,3,false),indirect(I$1),2,false)*C3180+vlookup(VLOOKUP(A3180,'Meal Plan Combinations'!A$5:E$17,4,false),indirect(I$1),2,false)*D3180+vlookup(VLOOKUP(A3180,'Meal Plan Combinations'!A$5:E$17,5,false),indirect(I$1),2,false)*E3180</f>
        <v>1598.7225</v>
      </c>
      <c r="G3180" s="173">
        <f>abs(Generate!H$5-F3180)</f>
        <v>1471.2775</v>
      </c>
    </row>
    <row r="3181">
      <c r="A3181" s="71" t="s">
        <v>73</v>
      </c>
      <c r="B3181" s="71">
        <v>1.5</v>
      </c>
      <c r="C3181" s="71">
        <v>2.5</v>
      </c>
      <c r="D3181" s="71">
        <v>1.0</v>
      </c>
      <c r="E3181" s="71">
        <v>3.0</v>
      </c>
      <c r="F3181" s="172">
        <f>vlookup(VLOOKUP(A3181,'Meal Plan Combinations'!A$5:E$17,2,false),indirect(I$1),2,false)*B3181+vlookup(VLOOKUP(A3181,'Meal Plan Combinations'!A$5:E$17,3,false),indirect(I$1),2,false)*C3181+vlookup(VLOOKUP(A3181,'Meal Plan Combinations'!A$5:E$17,4,false),indirect(I$1),2,false)*D3181+vlookup(VLOOKUP(A3181,'Meal Plan Combinations'!A$5:E$17,5,false),indirect(I$1),2,false)*E3181</f>
        <v>1690.7025</v>
      </c>
      <c r="G3181" s="173">
        <f>abs(Generate!H$5-F3181)</f>
        <v>1379.2975</v>
      </c>
    </row>
    <row r="3182">
      <c r="A3182" s="71" t="s">
        <v>73</v>
      </c>
      <c r="B3182" s="71">
        <v>1.5</v>
      </c>
      <c r="C3182" s="71">
        <v>2.5</v>
      </c>
      <c r="D3182" s="71">
        <v>1.5</v>
      </c>
      <c r="E3182" s="71">
        <v>0.5</v>
      </c>
      <c r="F3182" s="172">
        <f>vlookup(VLOOKUP(A3182,'Meal Plan Combinations'!A$5:E$17,2,false),indirect(I$1),2,false)*B3182+vlookup(VLOOKUP(A3182,'Meal Plan Combinations'!A$5:E$17,3,false),indirect(I$1),2,false)*C3182+vlookup(VLOOKUP(A3182,'Meal Plan Combinations'!A$5:E$17,4,false),indirect(I$1),2,false)*D3182+vlookup(VLOOKUP(A3182,'Meal Plan Combinations'!A$5:E$17,5,false),indirect(I$1),2,false)*E3182</f>
        <v>1361.8985</v>
      </c>
      <c r="G3182" s="173">
        <f>abs(Generate!H$5-F3182)</f>
        <v>1708.1015</v>
      </c>
    </row>
    <row r="3183">
      <c r="A3183" s="71" t="s">
        <v>73</v>
      </c>
      <c r="B3183" s="71">
        <v>1.5</v>
      </c>
      <c r="C3183" s="71">
        <v>2.5</v>
      </c>
      <c r="D3183" s="71">
        <v>1.5</v>
      </c>
      <c r="E3183" s="71">
        <v>1.0</v>
      </c>
      <c r="F3183" s="172">
        <f>vlookup(VLOOKUP(A3183,'Meal Plan Combinations'!A$5:E$17,2,false),indirect(I$1),2,false)*B3183+vlookup(VLOOKUP(A3183,'Meal Plan Combinations'!A$5:E$17,3,false),indirect(I$1),2,false)*C3183+vlookup(VLOOKUP(A3183,'Meal Plan Combinations'!A$5:E$17,4,false),indirect(I$1),2,false)*D3183+vlookup(VLOOKUP(A3183,'Meal Plan Combinations'!A$5:E$17,5,false),indirect(I$1),2,false)*E3183</f>
        <v>1453.8785</v>
      </c>
      <c r="G3183" s="173">
        <f>abs(Generate!H$5-F3183)</f>
        <v>1616.1215</v>
      </c>
    </row>
    <row r="3184">
      <c r="A3184" s="71" t="s">
        <v>73</v>
      </c>
      <c r="B3184" s="71">
        <v>1.5</v>
      </c>
      <c r="C3184" s="71">
        <v>2.5</v>
      </c>
      <c r="D3184" s="71">
        <v>1.5</v>
      </c>
      <c r="E3184" s="71">
        <v>1.5</v>
      </c>
      <c r="F3184" s="172">
        <f>vlookup(VLOOKUP(A3184,'Meal Plan Combinations'!A$5:E$17,2,false),indirect(I$1),2,false)*B3184+vlookup(VLOOKUP(A3184,'Meal Plan Combinations'!A$5:E$17,3,false),indirect(I$1),2,false)*C3184+vlookup(VLOOKUP(A3184,'Meal Plan Combinations'!A$5:E$17,4,false),indirect(I$1),2,false)*D3184+vlookup(VLOOKUP(A3184,'Meal Plan Combinations'!A$5:E$17,5,false),indirect(I$1),2,false)*E3184</f>
        <v>1545.8585</v>
      </c>
      <c r="G3184" s="173">
        <f>abs(Generate!H$5-F3184)</f>
        <v>1524.1415</v>
      </c>
    </row>
    <row r="3185">
      <c r="A3185" s="71" t="s">
        <v>73</v>
      </c>
      <c r="B3185" s="71">
        <v>1.5</v>
      </c>
      <c r="C3185" s="71">
        <v>2.5</v>
      </c>
      <c r="D3185" s="71">
        <v>1.5</v>
      </c>
      <c r="E3185" s="71">
        <v>2.0</v>
      </c>
      <c r="F3185" s="172">
        <f>vlookup(VLOOKUP(A3185,'Meal Plan Combinations'!A$5:E$17,2,false),indirect(I$1),2,false)*B3185+vlookup(VLOOKUP(A3185,'Meal Plan Combinations'!A$5:E$17,3,false),indirect(I$1),2,false)*C3185+vlookup(VLOOKUP(A3185,'Meal Plan Combinations'!A$5:E$17,4,false),indirect(I$1),2,false)*D3185+vlookup(VLOOKUP(A3185,'Meal Plan Combinations'!A$5:E$17,5,false),indirect(I$1),2,false)*E3185</f>
        <v>1637.8385</v>
      </c>
      <c r="G3185" s="173">
        <f>abs(Generate!H$5-F3185)</f>
        <v>1432.1615</v>
      </c>
    </row>
    <row r="3186">
      <c r="A3186" s="71" t="s">
        <v>73</v>
      </c>
      <c r="B3186" s="71">
        <v>1.5</v>
      </c>
      <c r="C3186" s="71">
        <v>2.5</v>
      </c>
      <c r="D3186" s="71">
        <v>1.5</v>
      </c>
      <c r="E3186" s="71">
        <v>2.5</v>
      </c>
      <c r="F3186" s="172">
        <f>vlookup(VLOOKUP(A3186,'Meal Plan Combinations'!A$5:E$17,2,false),indirect(I$1),2,false)*B3186+vlookup(VLOOKUP(A3186,'Meal Plan Combinations'!A$5:E$17,3,false),indirect(I$1),2,false)*C3186+vlookup(VLOOKUP(A3186,'Meal Plan Combinations'!A$5:E$17,4,false),indirect(I$1),2,false)*D3186+vlookup(VLOOKUP(A3186,'Meal Plan Combinations'!A$5:E$17,5,false),indirect(I$1),2,false)*E3186</f>
        <v>1729.8185</v>
      </c>
      <c r="G3186" s="173">
        <f>abs(Generate!H$5-F3186)</f>
        <v>1340.1815</v>
      </c>
    </row>
    <row r="3187">
      <c r="A3187" s="71" t="s">
        <v>73</v>
      </c>
      <c r="B3187" s="71">
        <v>1.5</v>
      </c>
      <c r="C3187" s="71">
        <v>2.5</v>
      </c>
      <c r="D3187" s="71">
        <v>1.5</v>
      </c>
      <c r="E3187" s="71">
        <v>3.0</v>
      </c>
      <c r="F3187" s="172">
        <f>vlookup(VLOOKUP(A3187,'Meal Plan Combinations'!A$5:E$17,2,false),indirect(I$1),2,false)*B3187+vlookup(VLOOKUP(A3187,'Meal Plan Combinations'!A$5:E$17,3,false),indirect(I$1),2,false)*C3187+vlookup(VLOOKUP(A3187,'Meal Plan Combinations'!A$5:E$17,4,false),indirect(I$1),2,false)*D3187+vlookup(VLOOKUP(A3187,'Meal Plan Combinations'!A$5:E$17,5,false),indirect(I$1),2,false)*E3187</f>
        <v>1821.7985</v>
      </c>
      <c r="G3187" s="173">
        <f>abs(Generate!H$5-F3187)</f>
        <v>1248.2015</v>
      </c>
    </row>
    <row r="3188">
      <c r="A3188" s="71" t="s">
        <v>73</v>
      </c>
      <c r="B3188" s="71">
        <v>1.5</v>
      </c>
      <c r="C3188" s="71">
        <v>2.5</v>
      </c>
      <c r="D3188" s="71">
        <v>2.0</v>
      </c>
      <c r="E3188" s="71">
        <v>0.5</v>
      </c>
      <c r="F3188" s="172">
        <f>vlookup(VLOOKUP(A3188,'Meal Plan Combinations'!A$5:E$17,2,false),indirect(I$1),2,false)*B3188+vlookup(VLOOKUP(A3188,'Meal Plan Combinations'!A$5:E$17,3,false),indirect(I$1),2,false)*C3188+vlookup(VLOOKUP(A3188,'Meal Plan Combinations'!A$5:E$17,4,false),indirect(I$1),2,false)*D3188+vlookup(VLOOKUP(A3188,'Meal Plan Combinations'!A$5:E$17,5,false),indirect(I$1),2,false)*E3188</f>
        <v>1492.9945</v>
      </c>
      <c r="G3188" s="173">
        <f>abs(Generate!H$5-F3188)</f>
        <v>1577.0055</v>
      </c>
    </row>
    <row r="3189">
      <c r="A3189" s="71" t="s">
        <v>73</v>
      </c>
      <c r="B3189" s="71">
        <v>1.5</v>
      </c>
      <c r="C3189" s="71">
        <v>2.5</v>
      </c>
      <c r="D3189" s="71">
        <v>2.0</v>
      </c>
      <c r="E3189" s="71">
        <v>1.0</v>
      </c>
      <c r="F3189" s="172">
        <f>vlookup(VLOOKUP(A3189,'Meal Plan Combinations'!A$5:E$17,2,false),indirect(I$1),2,false)*B3189+vlookup(VLOOKUP(A3189,'Meal Plan Combinations'!A$5:E$17,3,false),indirect(I$1),2,false)*C3189+vlookup(VLOOKUP(A3189,'Meal Plan Combinations'!A$5:E$17,4,false),indirect(I$1),2,false)*D3189+vlookup(VLOOKUP(A3189,'Meal Plan Combinations'!A$5:E$17,5,false),indirect(I$1),2,false)*E3189</f>
        <v>1584.9745</v>
      </c>
      <c r="G3189" s="173">
        <f>abs(Generate!H$5-F3189)</f>
        <v>1485.0255</v>
      </c>
    </row>
    <row r="3190">
      <c r="A3190" s="71" t="s">
        <v>73</v>
      </c>
      <c r="B3190" s="71">
        <v>1.5</v>
      </c>
      <c r="C3190" s="71">
        <v>2.5</v>
      </c>
      <c r="D3190" s="71">
        <v>2.0</v>
      </c>
      <c r="E3190" s="71">
        <v>1.5</v>
      </c>
      <c r="F3190" s="172">
        <f>vlookup(VLOOKUP(A3190,'Meal Plan Combinations'!A$5:E$17,2,false),indirect(I$1),2,false)*B3190+vlookup(VLOOKUP(A3190,'Meal Plan Combinations'!A$5:E$17,3,false),indirect(I$1),2,false)*C3190+vlookup(VLOOKUP(A3190,'Meal Plan Combinations'!A$5:E$17,4,false),indirect(I$1),2,false)*D3190+vlookup(VLOOKUP(A3190,'Meal Plan Combinations'!A$5:E$17,5,false),indirect(I$1),2,false)*E3190</f>
        <v>1676.9545</v>
      </c>
      <c r="G3190" s="173">
        <f>abs(Generate!H$5-F3190)</f>
        <v>1393.0455</v>
      </c>
    </row>
    <row r="3191">
      <c r="A3191" s="71" t="s">
        <v>73</v>
      </c>
      <c r="B3191" s="71">
        <v>1.5</v>
      </c>
      <c r="C3191" s="71">
        <v>2.5</v>
      </c>
      <c r="D3191" s="71">
        <v>2.0</v>
      </c>
      <c r="E3191" s="71">
        <v>2.0</v>
      </c>
      <c r="F3191" s="172">
        <f>vlookup(VLOOKUP(A3191,'Meal Plan Combinations'!A$5:E$17,2,false),indirect(I$1),2,false)*B3191+vlookup(VLOOKUP(A3191,'Meal Plan Combinations'!A$5:E$17,3,false),indirect(I$1),2,false)*C3191+vlookup(VLOOKUP(A3191,'Meal Plan Combinations'!A$5:E$17,4,false),indirect(I$1),2,false)*D3191+vlookup(VLOOKUP(A3191,'Meal Plan Combinations'!A$5:E$17,5,false),indirect(I$1),2,false)*E3191</f>
        <v>1768.9345</v>
      </c>
      <c r="G3191" s="173">
        <f>abs(Generate!H$5-F3191)</f>
        <v>1301.0655</v>
      </c>
    </row>
    <row r="3192">
      <c r="A3192" s="71" t="s">
        <v>73</v>
      </c>
      <c r="B3192" s="71">
        <v>1.5</v>
      </c>
      <c r="C3192" s="71">
        <v>2.5</v>
      </c>
      <c r="D3192" s="71">
        <v>2.0</v>
      </c>
      <c r="E3192" s="71">
        <v>2.5</v>
      </c>
      <c r="F3192" s="172">
        <f>vlookup(VLOOKUP(A3192,'Meal Plan Combinations'!A$5:E$17,2,false),indirect(I$1),2,false)*B3192+vlookup(VLOOKUP(A3192,'Meal Plan Combinations'!A$5:E$17,3,false),indirect(I$1),2,false)*C3192+vlookup(VLOOKUP(A3192,'Meal Plan Combinations'!A$5:E$17,4,false),indirect(I$1),2,false)*D3192+vlookup(VLOOKUP(A3192,'Meal Plan Combinations'!A$5:E$17,5,false),indirect(I$1),2,false)*E3192</f>
        <v>1860.9145</v>
      </c>
      <c r="G3192" s="173">
        <f>abs(Generate!H$5-F3192)</f>
        <v>1209.0855</v>
      </c>
    </row>
    <row r="3193">
      <c r="A3193" s="71" t="s">
        <v>73</v>
      </c>
      <c r="B3193" s="71">
        <v>1.5</v>
      </c>
      <c r="C3193" s="71">
        <v>2.5</v>
      </c>
      <c r="D3193" s="71">
        <v>2.0</v>
      </c>
      <c r="E3193" s="71">
        <v>3.0</v>
      </c>
      <c r="F3193" s="172">
        <f>vlookup(VLOOKUP(A3193,'Meal Plan Combinations'!A$5:E$17,2,false),indirect(I$1),2,false)*B3193+vlookup(VLOOKUP(A3193,'Meal Plan Combinations'!A$5:E$17,3,false),indirect(I$1),2,false)*C3193+vlookup(VLOOKUP(A3193,'Meal Plan Combinations'!A$5:E$17,4,false),indirect(I$1),2,false)*D3193+vlookup(VLOOKUP(A3193,'Meal Plan Combinations'!A$5:E$17,5,false),indirect(I$1),2,false)*E3193</f>
        <v>1952.8945</v>
      </c>
      <c r="G3193" s="173">
        <f>abs(Generate!H$5-F3193)</f>
        <v>1117.1055</v>
      </c>
    </row>
    <row r="3194">
      <c r="A3194" s="71" t="s">
        <v>73</v>
      </c>
      <c r="B3194" s="71">
        <v>1.5</v>
      </c>
      <c r="C3194" s="71">
        <v>2.5</v>
      </c>
      <c r="D3194" s="71">
        <v>2.5</v>
      </c>
      <c r="E3194" s="71">
        <v>0.5</v>
      </c>
      <c r="F3194" s="172">
        <f>vlookup(VLOOKUP(A3194,'Meal Plan Combinations'!A$5:E$17,2,false),indirect(I$1),2,false)*B3194+vlookup(VLOOKUP(A3194,'Meal Plan Combinations'!A$5:E$17,3,false),indirect(I$1),2,false)*C3194+vlookup(VLOOKUP(A3194,'Meal Plan Combinations'!A$5:E$17,4,false),indirect(I$1),2,false)*D3194+vlookup(VLOOKUP(A3194,'Meal Plan Combinations'!A$5:E$17,5,false),indirect(I$1),2,false)*E3194</f>
        <v>1624.0905</v>
      </c>
      <c r="G3194" s="173">
        <f>abs(Generate!H$5-F3194)</f>
        <v>1445.9095</v>
      </c>
    </row>
    <row r="3195">
      <c r="A3195" s="71" t="s">
        <v>73</v>
      </c>
      <c r="B3195" s="71">
        <v>1.5</v>
      </c>
      <c r="C3195" s="71">
        <v>2.5</v>
      </c>
      <c r="D3195" s="71">
        <v>2.5</v>
      </c>
      <c r="E3195" s="71">
        <v>1.0</v>
      </c>
      <c r="F3195" s="172">
        <f>vlookup(VLOOKUP(A3195,'Meal Plan Combinations'!A$5:E$17,2,false),indirect(I$1),2,false)*B3195+vlookup(VLOOKUP(A3195,'Meal Plan Combinations'!A$5:E$17,3,false),indirect(I$1),2,false)*C3195+vlookup(VLOOKUP(A3195,'Meal Plan Combinations'!A$5:E$17,4,false),indirect(I$1),2,false)*D3195+vlookup(VLOOKUP(A3195,'Meal Plan Combinations'!A$5:E$17,5,false),indirect(I$1),2,false)*E3195</f>
        <v>1716.0705</v>
      </c>
      <c r="G3195" s="173">
        <f>abs(Generate!H$5-F3195)</f>
        <v>1353.9295</v>
      </c>
    </row>
    <row r="3196">
      <c r="A3196" s="71" t="s">
        <v>73</v>
      </c>
      <c r="B3196" s="71">
        <v>1.5</v>
      </c>
      <c r="C3196" s="71">
        <v>2.5</v>
      </c>
      <c r="D3196" s="71">
        <v>2.5</v>
      </c>
      <c r="E3196" s="71">
        <v>1.5</v>
      </c>
      <c r="F3196" s="172">
        <f>vlookup(VLOOKUP(A3196,'Meal Plan Combinations'!A$5:E$17,2,false),indirect(I$1),2,false)*B3196+vlookup(VLOOKUP(A3196,'Meal Plan Combinations'!A$5:E$17,3,false),indirect(I$1),2,false)*C3196+vlookup(VLOOKUP(A3196,'Meal Plan Combinations'!A$5:E$17,4,false),indirect(I$1),2,false)*D3196+vlookup(VLOOKUP(A3196,'Meal Plan Combinations'!A$5:E$17,5,false),indirect(I$1),2,false)*E3196</f>
        <v>1808.0505</v>
      </c>
      <c r="G3196" s="173">
        <f>abs(Generate!H$5-F3196)</f>
        <v>1261.9495</v>
      </c>
    </row>
    <row r="3197">
      <c r="A3197" s="71" t="s">
        <v>73</v>
      </c>
      <c r="B3197" s="71">
        <v>1.5</v>
      </c>
      <c r="C3197" s="71">
        <v>2.5</v>
      </c>
      <c r="D3197" s="71">
        <v>2.5</v>
      </c>
      <c r="E3197" s="71">
        <v>2.0</v>
      </c>
      <c r="F3197" s="172">
        <f>vlookup(VLOOKUP(A3197,'Meal Plan Combinations'!A$5:E$17,2,false),indirect(I$1),2,false)*B3197+vlookup(VLOOKUP(A3197,'Meal Plan Combinations'!A$5:E$17,3,false),indirect(I$1),2,false)*C3197+vlookup(VLOOKUP(A3197,'Meal Plan Combinations'!A$5:E$17,4,false),indirect(I$1),2,false)*D3197+vlookup(VLOOKUP(A3197,'Meal Plan Combinations'!A$5:E$17,5,false),indirect(I$1),2,false)*E3197</f>
        <v>1900.0305</v>
      </c>
      <c r="G3197" s="173">
        <f>abs(Generate!H$5-F3197)</f>
        <v>1169.9695</v>
      </c>
    </row>
    <row r="3198">
      <c r="A3198" s="71" t="s">
        <v>73</v>
      </c>
      <c r="B3198" s="71">
        <v>1.5</v>
      </c>
      <c r="C3198" s="71">
        <v>2.5</v>
      </c>
      <c r="D3198" s="71">
        <v>2.5</v>
      </c>
      <c r="E3198" s="71">
        <v>2.5</v>
      </c>
      <c r="F3198" s="172">
        <f>vlookup(VLOOKUP(A3198,'Meal Plan Combinations'!A$5:E$17,2,false),indirect(I$1),2,false)*B3198+vlookup(VLOOKUP(A3198,'Meal Plan Combinations'!A$5:E$17,3,false),indirect(I$1),2,false)*C3198+vlookup(VLOOKUP(A3198,'Meal Plan Combinations'!A$5:E$17,4,false),indirect(I$1),2,false)*D3198+vlookup(VLOOKUP(A3198,'Meal Plan Combinations'!A$5:E$17,5,false),indirect(I$1),2,false)*E3198</f>
        <v>1992.0105</v>
      </c>
      <c r="G3198" s="173">
        <f>abs(Generate!H$5-F3198)</f>
        <v>1077.9895</v>
      </c>
    </row>
    <row r="3199">
      <c r="A3199" s="71" t="s">
        <v>73</v>
      </c>
      <c r="B3199" s="71">
        <v>1.5</v>
      </c>
      <c r="C3199" s="71">
        <v>2.5</v>
      </c>
      <c r="D3199" s="71">
        <v>2.5</v>
      </c>
      <c r="E3199" s="71">
        <v>3.0</v>
      </c>
      <c r="F3199" s="172">
        <f>vlookup(VLOOKUP(A3199,'Meal Plan Combinations'!A$5:E$17,2,false),indirect(I$1),2,false)*B3199+vlookup(VLOOKUP(A3199,'Meal Plan Combinations'!A$5:E$17,3,false),indirect(I$1),2,false)*C3199+vlookup(VLOOKUP(A3199,'Meal Plan Combinations'!A$5:E$17,4,false),indirect(I$1),2,false)*D3199+vlookup(VLOOKUP(A3199,'Meal Plan Combinations'!A$5:E$17,5,false),indirect(I$1),2,false)*E3199</f>
        <v>2083.9905</v>
      </c>
      <c r="G3199" s="173">
        <f>abs(Generate!H$5-F3199)</f>
        <v>986.0095</v>
      </c>
    </row>
    <row r="3200">
      <c r="A3200" s="71" t="s">
        <v>73</v>
      </c>
      <c r="B3200" s="71">
        <v>1.5</v>
      </c>
      <c r="C3200" s="71">
        <v>2.5</v>
      </c>
      <c r="D3200" s="71">
        <v>3.0</v>
      </c>
      <c r="E3200" s="71">
        <v>0.5</v>
      </c>
      <c r="F3200" s="172">
        <f>vlookup(VLOOKUP(A3200,'Meal Plan Combinations'!A$5:E$17,2,false),indirect(I$1),2,false)*B3200+vlookup(VLOOKUP(A3200,'Meal Plan Combinations'!A$5:E$17,3,false),indirect(I$1),2,false)*C3200+vlookup(VLOOKUP(A3200,'Meal Plan Combinations'!A$5:E$17,4,false),indirect(I$1),2,false)*D3200+vlookup(VLOOKUP(A3200,'Meal Plan Combinations'!A$5:E$17,5,false),indirect(I$1),2,false)*E3200</f>
        <v>1755.1865</v>
      </c>
      <c r="G3200" s="173">
        <f>abs(Generate!H$5-F3200)</f>
        <v>1314.8135</v>
      </c>
    </row>
    <row r="3201">
      <c r="A3201" s="71" t="s">
        <v>73</v>
      </c>
      <c r="B3201" s="71">
        <v>1.5</v>
      </c>
      <c r="C3201" s="71">
        <v>2.5</v>
      </c>
      <c r="D3201" s="71">
        <v>3.0</v>
      </c>
      <c r="E3201" s="71">
        <v>1.0</v>
      </c>
      <c r="F3201" s="172">
        <f>vlookup(VLOOKUP(A3201,'Meal Plan Combinations'!A$5:E$17,2,false),indirect(I$1),2,false)*B3201+vlookup(VLOOKUP(A3201,'Meal Plan Combinations'!A$5:E$17,3,false),indirect(I$1),2,false)*C3201+vlookup(VLOOKUP(A3201,'Meal Plan Combinations'!A$5:E$17,4,false),indirect(I$1),2,false)*D3201+vlookup(VLOOKUP(A3201,'Meal Plan Combinations'!A$5:E$17,5,false),indirect(I$1),2,false)*E3201</f>
        <v>1847.1665</v>
      </c>
      <c r="G3201" s="173">
        <f>abs(Generate!H$5-F3201)</f>
        <v>1222.8335</v>
      </c>
    </row>
    <row r="3202">
      <c r="A3202" s="71" t="s">
        <v>73</v>
      </c>
      <c r="B3202" s="71">
        <v>1.5</v>
      </c>
      <c r="C3202" s="71">
        <v>2.5</v>
      </c>
      <c r="D3202" s="71">
        <v>3.0</v>
      </c>
      <c r="E3202" s="71">
        <v>1.5</v>
      </c>
      <c r="F3202" s="172">
        <f>vlookup(VLOOKUP(A3202,'Meal Plan Combinations'!A$5:E$17,2,false),indirect(I$1),2,false)*B3202+vlookup(VLOOKUP(A3202,'Meal Plan Combinations'!A$5:E$17,3,false),indirect(I$1),2,false)*C3202+vlookup(VLOOKUP(A3202,'Meal Plan Combinations'!A$5:E$17,4,false),indirect(I$1),2,false)*D3202+vlookup(VLOOKUP(A3202,'Meal Plan Combinations'!A$5:E$17,5,false),indirect(I$1),2,false)*E3202</f>
        <v>1939.1465</v>
      </c>
      <c r="G3202" s="173">
        <f>abs(Generate!H$5-F3202)</f>
        <v>1130.8535</v>
      </c>
    </row>
    <row r="3203">
      <c r="A3203" s="71" t="s">
        <v>73</v>
      </c>
      <c r="B3203" s="71">
        <v>1.5</v>
      </c>
      <c r="C3203" s="71">
        <v>2.5</v>
      </c>
      <c r="D3203" s="71">
        <v>3.0</v>
      </c>
      <c r="E3203" s="71">
        <v>2.0</v>
      </c>
      <c r="F3203" s="172">
        <f>vlookup(VLOOKUP(A3203,'Meal Plan Combinations'!A$5:E$17,2,false),indirect(I$1),2,false)*B3203+vlookup(VLOOKUP(A3203,'Meal Plan Combinations'!A$5:E$17,3,false),indirect(I$1),2,false)*C3203+vlookup(VLOOKUP(A3203,'Meal Plan Combinations'!A$5:E$17,4,false),indirect(I$1),2,false)*D3203+vlookup(VLOOKUP(A3203,'Meal Plan Combinations'!A$5:E$17,5,false),indirect(I$1),2,false)*E3203</f>
        <v>2031.1265</v>
      </c>
      <c r="G3203" s="173">
        <f>abs(Generate!H$5-F3203)</f>
        <v>1038.8735</v>
      </c>
    </row>
    <row r="3204">
      <c r="A3204" s="71" t="s">
        <v>73</v>
      </c>
      <c r="B3204" s="71">
        <v>1.5</v>
      </c>
      <c r="C3204" s="71">
        <v>2.5</v>
      </c>
      <c r="D3204" s="71">
        <v>3.0</v>
      </c>
      <c r="E3204" s="71">
        <v>2.5</v>
      </c>
      <c r="F3204" s="172">
        <f>vlookup(VLOOKUP(A3204,'Meal Plan Combinations'!A$5:E$17,2,false),indirect(I$1),2,false)*B3204+vlookup(VLOOKUP(A3204,'Meal Plan Combinations'!A$5:E$17,3,false),indirect(I$1),2,false)*C3204+vlookup(VLOOKUP(A3204,'Meal Plan Combinations'!A$5:E$17,4,false),indirect(I$1),2,false)*D3204+vlookup(VLOOKUP(A3204,'Meal Plan Combinations'!A$5:E$17,5,false),indirect(I$1),2,false)*E3204</f>
        <v>2123.1065</v>
      </c>
      <c r="G3204" s="173">
        <f>abs(Generate!H$5-F3204)</f>
        <v>946.8935</v>
      </c>
    </row>
    <row r="3205">
      <c r="A3205" s="71" t="s">
        <v>73</v>
      </c>
      <c r="B3205" s="71">
        <v>1.5</v>
      </c>
      <c r="C3205" s="71">
        <v>2.5</v>
      </c>
      <c r="D3205" s="71">
        <v>3.0</v>
      </c>
      <c r="E3205" s="71">
        <v>3.0</v>
      </c>
      <c r="F3205" s="172">
        <f>vlookup(VLOOKUP(A3205,'Meal Plan Combinations'!A$5:E$17,2,false),indirect(I$1),2,false)*B3205+vlookup(VLOOKUP(A3205,'Meal Plan Combinations'!A$5:E$17,3,false),indirect(I$1),2,false)*C3205+vlookup(VLOOKUP(A3205,'Meal Plan Combinations'!A$5:E$17,4,false),indirect(I$1),2,false)*D3205+vlookup(VLOOKUP(A3205,'Meal Plan Combinations'!A$5:E$17,5,false),indirect(I$1),2,false)*E3205</f>
        <v>2215.0865</v>
      </c>
      <c r="G3205" s="173">
        <f>abs(Generate!H$5-F3205)</f>
        <v>854.9135</v>
      </c>
    </row>
    <row r="3206">
      <c r="A3206" s="71" t="s">
        <v>73</v>
      </c>
      <c r="B3206" s="71">
        <v>1.5</v>
      </c>
      <c r="C3206" s="71">
        <v>3.0</v>
      </c>
      <c r="D3206" s="71">
        <v>0.5</v>
      </c>
      <c r="E3206" s="71">
        <v>0.5</v>
      </c>
      <c r="F3206" s="172">
        <f>vlookup(VLOOKUP(A3206,'Meal Plan Combinations'!A$5:E$17,2,false),indirect(I$1),2,false)*B3206+vlookup(VLOOKUP(A3206,'Meal Plan Combinations'!A$5:E$17,3,false),indirect(I$1),2,false)*C3206+vlookup(VLOOKUP(A3206,'Meal Plan Combinations'!A$5:E$17,4,false),indirect(I$1),2,false)*D3206+vlookup(VLOOKUP(A3206,'Meal Plan Combinations'!A$5:E$17,5,false),indirect(I$1),2,false)*E3206</f>
        <v>1190.7665</v>
      </c>
      <c r="G3206" s="173">
        <f>abs(Generate!H$5-F3206)</f>
        <v>1879.2335</v>
      </c>
    </row>
    <row r="3207">
      <c r="A3207" s="71" t="s">
        <v>73</v>
      </c>
      <c r="B3207" s="71">
        <v>1.5</v>
      </c>
      <c r="C3207" s="71">
        <v>3.0</v>
      </c>
      <c r="D3207" s="71">
        <v>0.5</v>
      </c>
      <c r="E3207" s="71">
        <v>1.0</v>
      </c>
      <c r="F3207" s="172">
        <f>vlookup(VLOOKUP(A3207,'Meal Plan Combinations'!A$5:E$17,2,false),indirect(I$1),2,false)*B3207+vlookup(VLOOKUP(A3207,'Meal Plan Combinations'!A$5:E$17,3,false),indirect(I$1),2,false)*C3207+vlookup(VLOOKUP(A3207,'Meal Plan Combinations'!A$5:E$17,4,false),indirect(I$1),2,false)*D3207+vlookup(VLOOKUP(A3207,'Meal Plan Combinations'!A$5:E$17,5,false),indirect(I$1),2,false)*E3207</f>
        <v>1282.7465</v>
      </c>
      <c r="G3207" s="173">
        <f>abs(Generate!H$5-F3207)</f>
        <v>1787.2535</v>
      </c>
    </row>
    <row r="3208">
      <c r="A3208" s="71" t="s">
        <v>73</v>
      </c>
      <c r="B3208" s="71">
        <v>1.5</v>
      </c>
      <c r="C3208" s="71">
        <v>3.0</v>
      </c>
      <c r="D3208" s="71">
        <v>0.5</v>
      </c>
      <c r="E3208" s="71">
        <v>1.5</v>
      </c>
      <c r="F3208" s="172">
        <f>vlookup(VLOOKUP(A3208,'Meal Plan Combinations'!A$5:E$17,2,false),indirect(I$1),2,false)*B3208+vlookup(VLOOKUP(A3208,'Meal Plan Combinations'!A$5:E$17,3,false),indirect(I$1),2,false)*C3208+vlookup(VLOOKUP(A3208,'Meal Plan Combinations'!A$5:E$17,4,false),indirect(I$1),2,false)*D3208+vlookup(VLOOKUP(A3208,'Meal Plan Combinations'!A$5:E$17,5,false),indirect(I$1),2,false)*E3208</f>
        <v>1374.7265</v>
      </c>
      <c r="G3208" s="173">
        <f>abs(Generate!H$5-F3208)</f>
        <v>1695.2735</v>
      </c>
    </row>
    <row r="3209">
      <c r="A3209" s="71" t="s">
        <v>73</v>
      </c>
      <c r="B3209" s="71">
        <v>1.5</v>
      </c>
      <c r="C3209" s="71">
        <v>3.0</v>
      </c>
      <c r="D3209" s="71">
        <v>0.5</v>
      </c>
      <c r="E3209" s="71">
        <v>2.0</v>
      </c>
      <c r="F3209" s="172">
        <f>vlookup(VLOOKUP(A3209,'Meal Plan Combinations'!A$5:E$17,2,false),indirect(I$1),2,false)*B3209+vlookup(VLOOKUP(A3209,'Meal Plan Combinations'!A$5:E$17,3,false),indirect(I$1),2,false)*C3209+vlookup(VLOOKUP(A3209,'Meal Plan Combinations'!A$5:E$17,4,false),indirect(I$1),2,false)*D3209+vlookup(VLOOKUP(A3209,'Meal Plan Combinations'!A$5:E$17,5,false),indirect(I$1),2,false)*E3209</f>
        <v>1466.7065</v>
      </c>
      <c r="G3209" s="173">
        <f>abs(Generate!H$5-F3209)</f>
        <v>1603.2935</v>
      </c>
    </row>
    <row r="3210">
      <c r="A3210" s="71" t="s">
        <v>73</v>
      </c>
      <c r="B3210" s="71">
        <v>1.5</v>
      </c>
      <c r="C3210" s="71">
        <v>3.0</v>
      </c>
      <c r="D3210" s="71">
        <v>0.5</v>
      </c>
      <c r="E3210" s="71">
        <v>2.5</v>
      </c>
      <c r="F3210" s="172">
        <f>vlookup(VLOOKUP(A3210,'Meal Plan Combinations'!A$5:E$17,2,false),indirect(I$1),2,false)*B3210+vlookup(VLOOKUP(A3210,'Meal Plan Combinations'!A$5:E$17,3,false),indirect(I$1),2,false)*C3210+vlookup(VLOOKUP(A3210,'Meal Plan Combinations'!A$5:E$17,4,false),indirect(I$1),2,false)*D3210+vlookup(VLOOKUP(A3210,'Meal Plan Combinations'!A$5:E$17,5,false),indirect(I$1),2,false)*E3210</f>
        <v>1558.6865</v>
      </c>
      <c r="G3210" s="173">
        <f>abs(Generate!H$5-F3210)</f>
        <v>1511.3135</v>
      </c>
    </row>
    <row r="3211">
      <c r="A3211" s="71" t="s">
        <v>73</v>
      </c>
      <c r="B3211" s="71">
        <v>1.5</v>
      </c>
      <c r="C3211" s="71">
        <v>3.0</v>
      </c>
      <c r="D3211" s="71">
        <v>0.5</v>
      </c>
      <c r="E3211" s="71">
        <v>3.0</v>
      </c>
      <c r="F3211" s="172">
        <f>vlookup(VLOOKUP(A3211,'Meal Plan Combinations'!A$5:E$17,2,false),indirect(I$1),2,false)*B3211+vlookup(VLOOKUP(A3211,'Meal Plan Combinations'!A$5:E$17,3,false),indirect(I$1),2,false)*C3211+vlookup(VLOOKUP(A3211,'Meal Plan Combinations'!A$5:E$17,4,false),indirect(I$1),2,false)*D3211+vlookup(VLOOKUP(A3211,'Meal Plan Combinations'!A$5:E$17,5,false),indirect(I$1),2,false)*E3211</f>
        <v>1650.6665</v>
      </c>
      <c r="G3211" s="173">
        <f>abs(Generate!H$5-F3211)</f>
        <v>1419.3335</v>
      </c>
    </row>
    <row r="3212">
      <c r="A3212" s="71" t="s">
        <v>73</v>
      </c>
      <c r="B3212" s="71">
        <v>1.5</v>
      </c>
      <c r="C3212" s="71">
        <v>3.0</v>
      </c>
      <c r="D3212" s="71">
        <v>1.0</v>
      </c>
      <c r="E3212" s="71">
        <v>0.5</v>
      </c>
      <c r="F3212" s="172">
        <f>vlookup(VLOOKUP(A3212,'Meal Plan Combinations'!A$5:E$17,2,false),indirect(I$1),2,false)*B3212+vlookup(VLOOKUP(A3212,'Meal Plan Combinations'!A$5:E$17,3,false),indirect(I$1),2,false)*C3212+vlookup(VLOOKUP(A3212,'Meal Plan Combinations'!A$5:E$17,4,false),indirect(I$1),2,false)*D3212+vlookup(VLOOKUP(A3212,'Meal Plan Combinations'!A$5:E$17,5,false),indirect(I$1),2,false)*E3212</f>
        <v>1321.8625</v>
      </c>
      <c r="G3212" s="173">
        <f>abs(Generate!H$5-F3212)</f>
        <v>1748.1375</v>
      </c>
    </row>
    <row r="3213">
      <c r="A3213" s="71" t="s">
        <v>73</v>
      </c>
      <c r="B3213" s="71">
        <v>1.5</v>
      </c>
      <c r="C3213" s="71">
        <v>3.0</v>
      </c>
      <c r="D3213" s="71">
        <v>1.0</v>
      </c>
      <c r="E3213" s="71">
        <v>1.0</v>
      </c>
      <c r="F3213" s="172">
        <f>vlookup(VLOOKUP(A3213,'Meal Plan Combinations'!A$5:E$17,2,false),indirect(I$1),2,false)*B3213+vlookup(VLOOKUP(A3213,'Meal Plan Combinations'!A$5:E$17,3,false),indirect(I$1),2,false)*C3213+vlookup(VLOOKUP(A3213,'Meal Plan Combinations'!A$5:E$17,4,false),indirect(I$1),2,false)*D3213+vlookup(VLOOKUP(A3213,'Meal Plan Combinations'!A$5:E$17,5,false),indirect(I$1),2,false)*E3213</f>
        <v>1413.8425</v>
      </c>
      <c r="G3213" s="173">
        <f>abs(Generate!H$5-F3213)</f>
        <v>1656.1575</v>
      </c>
    </row>
    <row r="3214">
      <c r="A3214" s="71" t="s">
        <v>73</v>
      </c>
      <c r="B3214" s="71">
        <v>1.5</v>
      </c>
      <c r="C3214" s="71">
        <v>3.0</v>
      </c>
      <c r="D3214" s="71">
        <v>1.0</v>
      </c>
      <c r="E3214" s="71">
        <v>1.5</v>
      </c>
      <c r="F3214" s="172">
        <f>vlookup(VLOOKUP(A3214,'Meal Plan Combinations'!A$5:E$17,2,false),indirect(I$1),2,false)*B3214+vlookup(VLOOKUP(A3214,'Meal Plan Combinations'!A$5:E$17,3,false),indirect(I$1),2,false)*C3214+vlookup(VLOOKUP(A3214,'Meal Plan Combinations'!A$5:E$17,4,false),indirect(I$1),2,false)*D3214+vlookup(VLOOKUP(A3214,'Meal Plan Combinations'!A$5:E$17,5,false),indirect(I$1),2,false)*E3214</f>
        <v>1505.8225</v>
      </c>
      <c r="G3214" s="173">
        <f>abs(Generate!H$5-F3214)</f>
        <v>1564.1775</v>
      </c>
    </row>
    <row r="3215">
      <c r="A3215" s="71" t="s">
        <v>73</v>
      </c>
      <c r="B3215" s="71">
        <v>1.5</v>
      </c>
      <c r="C3215" s="71">
        <v>3.0</v>
      </c>
      <c r="D3215" s="71">
        <v>1.0</v>
      </c>
      <c r="E3215" s="71">
        <v>2.0</v>
      </c>
      <c r="F3215" s="172">
        <f>vlookup(VLOOKUP(A3215,'Meal Plan Combinations'!A$5:E$17,2,false),indirect(I$1),2,false)*B3215+vlookup(VLOOKUP(A3215,'Meal Plan Combinations'!A$5:E$17,3,false),indirect(I$1),2,false)*C3215+vlookup(VLOOKUP(A3215,'Meal Plan Combinations'!A$5:E$17,4,false),indirect(I$1),2,false)*D3215+vlookup(VLOOKUP(A3215,'Meal Plan Combinations'!A$5:E$17,5,false),indirect(I$1),2,false)*E3215</f>
        <v>1597.8025</v>
      </c>
      <c r="G3215" s="173">
        <f>abs(Generate!H$5-F3215)</f>
        <v>1472.1975</v>
      </c>
    </row>
    <row r="3216">
      <c r="A3216" s="71" t="s">
        <v>73</v>
      </c>
      <c r="B3216" s="71">
        <v>1.5</v>
      </c>
      <c r="C3216" s="71">
        <v>3.0</v>
      </c>
      <c r="D3216" s="71">
        <v>1.0</v>
      </c>
      <c r="E3216" s="71">
        <v>2.5</v>
      </c>
      <c r="F3216" s="172">
        <f>vlookup(VLOOKUP(A3216,'Meal Plan Combinations'!A$5:E$17,2,false),indirect(I$1),2,false)*B3216+vlookup(VLOOKUP(A3216,'Meal Plan Combinations'!A$5:E$17,3,false),indirect(I$1),2,false)*C3216+vlookup(VLOOKUP(A3216,'Meal Plan Combinations'!A$5:E$17,4,false),indirect(I$1),2,false)*D3216+vlookup(VLOOKUP(A3216,'Meal Plan Combinations'!A$5:E$17,5,false),indirect(I$1),2,false)*E3216</f>
        <v>1689.7825</v>
      </c>
      <c r="G3216" s="173">
        <f>abs(Generate!H$5-F3216)</f>
        <v>1380.2175</v>
      </c>
    </row>
    <row r="3217">
      <c r="A3217" s="71" t="s">
        <v>73</v>
      </c>
      <c r="B3217" s="71">
        <v>1.5</v>
      </c>
      <c r="C3217" s="71">
        <v>3.0</v>
      </c>
      <c r="D3217" s="71">
        <v>1.0</v>
      </c>
      <c r="E3217" s="71">
        <v>3.0</v>
      </c>
      <c r="F3217" s="172">
        <f>vlookup(VLOOKUP(A3217,'Meal Plan Combinations'!A$5:E$17,2,false),indirect(I$1),2,false)*B3217+vlookup(VLOOKUP(A3217,'Meal Plan Combinations'!A$5:E$17,3,false),indirect(I$1),2,false)*C3217+vlookup(VLOOKUP(A3217,'Meal Plan Combinations'!A$5:E$17,4,false),indirect(I$1),2,false)*D3217+vlookup(VLOOKUP(A3217,'Meal Plan Combinations'!A$5:E$17,5,false),indirect(I$1),2,false)*E3217</f>
        <v>1781.7625</v>
      </c>
      <c r="G3217" s="173">
        <f>abs(Generate!H$5-F3217)</f>
        <v>1288.2375</v>
      </c>
    </row>
    <row r="3218">
      <c r="A3218" s="71" t="s">
        <v>73</v>
      </c>
      <c r="B3218" s="71">
        <v>1.5</v>
      </c>
      <c r="C3218" s="71">
        <v>3.0</v>
      </c>
      <c r="D3218" s="71">
        <v>1.5</v>
      </c>
      <c r="E3218" s="71">
        <v>0.5</v>
      </c>
      <c r="F3218" s="172">
        <f>vlookup(VLOOKUP(A3218,'Meal Plan Combinations'!A$5:E$17,2,false),indirect(I$1),2,false)*B3218+vlookup(VLOOKUP(A3218,'Meal Plan Combinations'!A$5:E$17,3,false),indirect(I$1),2,false)*C3218+vlookup(VLOOKUP(A3218,'Meal Plan Combinations'!A$5:E$17,4,false),indirect(I$1),2,false)*D3218+vlookup(VLOOKUP(A3218,'Meal Plan Combinations'!A$5:E$17,5,false),indirect(I$1),2,false)*E3218</f>
        <v>1452.9585</v>
      </c>
      <c r="G3218" s="173">
        <f>abs(Generate!H$5-F3218)</f>
        <v>1617.0415</v>
      </c>
    </row>
    <row r="3219">
      <c r="A3219" s="71" t="s">
        <v>73</v>
      </c>
      <c r="B3219" s="71">
        <v>1.5</v>
      </c>
      <c r="C3219" s="71">
        <v>3.0</v>
      </c>
      <c r="D3219" s="71">
        <v>1.5</v>
      </c>
      <c r="E3219" s="71">
        <v>1.0</v>
      </c>
      <c r="F3219" s="172">
        <f>vlookup(VLOOKUP(A3219,'Meal Plan Combinations'!A$5:E$17,2,false),indirect(I$1),2,false)*B3219+vlookup(VLOOKUP(A3219,'Meal Plan Combinations'!A$5:E$17,3,false),indirect(I$1),2,false)*C3219+vlookup(VLOOKUP(A3219,'Meal Plan Combinations'!A$5:E$17,4,false),indirect(I$1),2,false)*D3219+vlookup(VLOOKUP(A3219,'Meal Plan Combinations'!A$5:E$17,5,false),indirect(I$1),2,false)*E3219</f>
        <v>1544.9385</v>
      </c>
      <c r="G3219" s="173">
        <f>abs(Generate!H$5-F3219)</f>
        <v>1525.0615</v>
      </c>
    </row>
    <row r="3220">
      <c r="A3220" s="71" t="s">
        <v>73</v>
      </c>
      <c r="B3220" s="71">
        <v>1.5</v>
      </c>
      <c r="C3220" s="71">
        <v>3.0</v>
      </c>
      <c r="D3220" s="71">
        <v>1.5</v>
      </c>
      <c r="E3220" s="71">
        <v>1.5</v>
      </c>
      <c r="F3220" s="172">
        <f>vlookup(VLOOKUP(A3220,'Meal Plan Combinations'!A$5:E$17,2,false),indirect(I$1),2,false)*B3220+vlookup(VLOOKUP(A3220,'Meal Plan Combinations'!A$5:E$17,3,false),indirect(I$1),2,false)*C3220+vlookup(VLOOKUP(A3220,'Meal Plan Combinations'!A$5:E$17,4,false),indirect(I$1),2,false)*D3220+vlookup(VLOOKUP(A3220,'Meal Plan Combinations'!A$5:E$17,5,false),indirect(I$1),2,false)*E3220</f>
        <v>1636.9185</v>
      </c>
      <c r="G3220" s="173">
        <f>abs(Generate!H$5-F3220)</f>
        <v>1433.0815</v>
      </c>
    </row>
    <row r="3221">
      <c r="A3221" s="71" t="s">
        <v>73</v>
      </c>
      <c r="B3221" s="71">
        <v>1.5</v>
      </c>
      <c r="C3221" s="71">
        <v>3.0</v>
      </c>
      <c r="D3221" s="71">
        <v>1.5</v>
      </c>
      <c r="E3221" s="71">
        <v>2.0</v>
      </c>
      <c r="F3221" s="172">
        <f>vlookup(VLOOKUP(A3221,'Meal Plan Combinations'!A$5:E$17,2,false),indirect(I$1),2,false)*B3221+vlookup(VLOOKUP(A3221,'Meal Plan Combinations'!A$5:E$17,3,false),indirect(I$1),2,false)*C3221+vlookup(VLOOKUP(A3221,'Meal Plan Combinations'!A$5:E$17,4,false),indirect(I$1),2,false)*D3221+vlookup(VLOOKUP(A3221,'Meal Plan Combinations'!A$5:E$17,5,false),indirect(I$1),2,false)*E3221</f>
        <v>1728.8985</v>
      </c>
      <c r="G3221" s="173">
        <f>abs(Generate!H$5-F3221)</f>
        <v>1341.1015</v>
      </c>
    </row>
    <row r="3222">
      <c r="A3222" s="71" t="s">
        <v>73</v>
      </c>
      <c r="B3222" s="71">
        <v>1.5</v>
      </c>
      <c r="C3222" s="71">
        <v>3.0</v>
      </c>
      <c r="D3222" s="71">
        <v>1.5</v>
      </c>
      <c r="E3222" s="71">
        <v>2.5</v>
      </c>
      <c r="F3222" s="172">
        <f>vlookup(VLOOKUP(A3222,'Meal Plan Combinations'!A$5:E$17,2,false),indirect(I$1),2,false)*B3222+vlookup(VLOOKUP(A3222,'Meal Plan Combinations'!A$5:E$17,3,false),indirect(I$1),2,false)*C3222+vlookup(VLOOKUP(A3222,'Meal Plan Combinations'!A$5:E$17,4,false),indirect(I$1),2,false)*D3222+vlookup(VLOOKUP(A3222,'Meal Plan Combinations'!A$5:E$17,5,false),indirect(I$1),2,false)*E3222</f>
        <v>1820.8785</v>
      </c>
      <c r="G3222" s="173">
        <f>abs(Generate!H$5-F3222)</f>
        <v>1249.1215</v>
      </c>
    </row>
    <row r="3223">
      <c r="A3223" s="71" t="s">
        <v>73</v>
      </c>
      <c r="B3223" s="71">
        <v>1.5</v>
      </c>
      <c r="C3223" s="71">
        <v>3.0</v>
      </c>
      <c r="D3223" s="71">
        <v>1.5</v>
      </c>
      <c r="E3223" s="71">
        <v>3.0</v>
      </c>
      <c r="F3223" s="172">
        <f>vlookup(VLOOKUP(A3223,'Meal Plan Combinations'!A$5:E$17,2,false),indirect(I$1),2,false)*B3223+vlookup(VLOOKUP(A3223,'Meal Plan Combinations'!A$5:E$17,3,false),indirect(I$1),2,false)*C3223+vlookup(VLOOKUP(A3223,'Meal Plan Combinations'!A$5:E$17,4,false),indirect(I$1),2,false)*D3223+vlookup(VLOOKUP(A3223,'Meal Plan Combinations'!A$5:E$17,5,false),indirect(I$1),2,false)*E3223</f>
        <v>1912.8585</v>
      </c>
      <c r="G3223" s="173">
        <f>abs(Generate!H$5-F3223)</f>
        <v>1157.1415</v>
      </c>
    </row>
    <row r="3224">
      <c r="A3224" s="71" t="s">
        <v>73</v>
      </c>
      <c r="B3224" s="71">
        <v>1.5</v>
      </c>
      <c r="C3224" s="71">
        <v>3.0</v>
      </c>
      <c r="D3224" s="71">
        <v>2.0</v>
      </c>
      <c r="E3224" s="71">
        <v>0.5</v>
      </c>
      <c r="F3224" s="172">
        <f>vlookup(VLOOKUP(A3224,'Meal Plan Combinations'!A$5:E$17,2,false),indirect(I$1),2,false)*B3224+vlookup(VLOOKUP(A3224,'Meal Plan Combinations'!A$5:E$17,3,false),indirect(I$1),2,false)*C3224+vlookup(VLOOKUP(A3224,'Meal Plan Combinations'!A$5:E$17,4,false),indirect(I$1),2,false)*D3224+vlookup(VLOOKUP(A3224,'Meal Plan Combinations'!A$5:E$17,5,false),indirect(I$1),2,false)*E3224</f>
        <v>1584.0545</v>
      </c>
      <c r="G3224" s="173">
        <f>abs(Generate!H$5-F3224)</f>
        <v>1485.9455</v>
      </c>
    </row>
    <row r="3225">
      <c r="A3225" s="71" t="s">
        <v>73</v>
      </c>
      <c r="B3225" s="71">
        <v>1.5</v>
      </c>
      <c r="C3225" s="71">
        <v>3.0</v>
      </c>
      <c r="D3225" s="71">
        <v>2.0</v>
      </c>
      <c r="E3225" s="71">
        <v>1.0</v>
      </c>
      <c r="F3225" s="172">
        <f>vlookup(VLOOKUP(A3225,'Meal Plan Combinations'!A$5:E$17,2,false),indirect(I$1),2,false)*B3225+vlookup(VLOOKUP(A3225,'Meal Plan Combinations'!A$5:E$17,3,false),indirect(I$1),2,false)*C3225+vlookup(VLOOKUP(A3225,'Meal Plan Combinations'!A$5:E$17,4,false),indirect(I$1),2,false)*D3225+vlookup(VLOOKUP(A3225,'Meal Plan Combinations'!A$5:E$17,5,false),indirect(I$1),2,false)*E3225</f>
        <v>1676.0345</v>
      </c>
      <c r="G3225" s="173">
        <f>abs(Generate!H$5-F3225)</f>
        <v>1393.9655</v>
      </c>
    </row>
    <row r="3226">
      <c r="A3226" s="71" t="s">
        <v>73</v>
      </c>
      <c r="B3226" s="71">
        <v>1.5</v>
      </c>
      <c r="C3226" s="71">
        <v>3.0</v>
      </c>
      <c r="D3226" s="71">
        <v>2.0</v>
      </c>
      <c r="E3226" s="71">
        <v>1.5</v>
      </c>
      <c r="F3226" s="172">
        <f>vlookup(VLOOKUP(A3226,'Meal Plan Combinations'!A$5:E$17,2,false),indirect(I$1),2,false)*B3226+vlookup(VLOOKUP(A3226,'Meal Plan Combinations'!A$5:E$17,3,false),indirect(I$1),2,false)*C3226+vlookup(VLOOKUP(A3226,'Meal Plan Combinations'!A$5:E$17,4,false),indirect(I$1),2,false)*D3226+vlookup(VLOOKUP(A3226,'Meal Plan Combinations'!A$5:E$17,5,false),indirect(I$1),2,false)*E3226</f>
        <v>1768.0145</v>
      </c>
      <c r="G3226" s="173">
        <f>abs(Generate!H$5-F3226)</f>
        <v>1301.9855</v>
      </c>
    </row>
    <row r="3227">
      <c r="A3227" s="71" t="s">
        <v>73</v>
      </c>
      <c r="B3227" s="71">
        <v>1.5</v>
      </c>
      <c r="C3227" s="71">
        <v>3.0</v>
      </c>
      <c r="D3227" s="71">
        <v>2.0</v>
      </c>
      <c r="E3227" s="71">
        <v>2.0</v>
      </c>
      <c r="F3227" s="172">
        <f>vlookup(VLOOKUP(A3227,'Meal Plan Combinations'!A$5:E$17,2,false),indirect(I$1),2,false)*B3227+vlookup(VLOOKUP(A3227,'Meal Plan Combinations'!A$5:E$17,3,false),indirect(I$1),2,false)*C3227+vlookup(VLOOKUP(A3227,'Meal Plan Combinations'!A$5:E$17,4,false),indirect(I$1),2,false)*D3227+vlookup(VLOOKUP(A3227,'Meal Plan Combinations'!A$5:E$17,5,false),indirect(I$1),2,false)*E3227</f>
        <v>1859.9945</v>
      </c>
      <c r="G3227" s="173">
        <f>abs(Generate!H$5-F3227)</f>
        <v>1210.0055</v>
      </c>
    </row>
    <row r="3228">
      <c r="A3228" s="71" t="s">
        <v>73</v>
      </c>
      <c r="B3228" s="71">
        <v>1.5</v>
      </c>
      <c r="C3228" s="71">
        <v>3.0</v>
      </c>
      <c r="D3228" s="71">
        <v>2.0</v>
      </c>
      <c r="E3228" s="71">
        <v>2.5</v>
      </c>
      <c r="F3228" s="172">
        <f>vlookup(VLOOKUP(A3228,'Meal Plan Combinations'!A$5:E$17,2,false),indirect(I$1),2,false)*B3228+vlookup(VLOOKUP(A3228,'Meal Plan Combinations'!A$5:E$17,3,false),indirect(I$1),2,false)*C3228+vlookup(VLOOKUP(A3228,'Meal Plan Combinations'!A$5:E$17,4,false),indirect(I$1),2,false)*D3228+vlookup(VLOOKUP(A3228,'Meal Plan Combinations'!A$5:E$17,5,false),indirect(I$1),2,false)*E3228</f>
        <v>1951.9745</v>
      </c>
      <c r="G3228" s="173">
        <f>abs(Generate!H$5-F3228)</f>
        <v>1118.0255</v>
      </c>
    </row>
    <row r="3229">
      <c r="A3229" s="71" t="s">
        <v>73</v>
      </c>
      <c r="B3229" s="71">
        <v>1.5</v>
      </c>
      <c r="C3229" s="71">
        <v>3.0</v>
      </c>
      <c r="D3229" s="71">
        <v>2.0</v>
      </c>
      <c r="E3229" s="71">
        <v>3.0</v>
      </c>
      <c r="F3229" s="172">
        <f>vlookup(VLOOKUP(A3229,'Meal Plan Combinations'!A$5:E$17,2,false),indirect(I$1),2,false)*B3229+vlookup(VLOOKUP(A3229,'Meal Plan Combinations'!A$5:E$17,3,false),indirect(I$1),2,false)*C3229+vlookup(VLOOKUP(A3229,'Meal Plan Combinations'!A$5:E$17,4,false),indirect(I$1),2,false)*D3229+vlookup(VLOOKUP(A3229,'Meal Plan Combinations'!A$5:E$17,5,false),indirect(I$1),2,false)*E3229</f>
        <v>2043.9545</v>
      </c>
      <c r="G3229" s="173">
        <f>abs(Generate!H$5-F3229)</f>
        <v>1026.0455</v>
      </c>
    </row>
    <row r="3230">
      <c r="A3230" s="71" t="s">
        <v>73</v>
      </c>
      <c r="B3230" s="71">
        <v>1.5</v>
      </c>
      <c r="C3230" s="71">
        <v>3.0</v>
      </c>
      <c r="D3230" s="71">
        <v>2.5</v>
      </c>
      <c r="E3230" s="71">
        <v>0.5</v>
      </c>
      <c r="F3230" s="172">
        <f>vlookup(VLOOKUP(A3230,'Meal Plan Combinations'!A$5:E$17,2,false),indirect(I$1),2,false)*B3230+vlookup(VLOOKUP(A3230,'Meal Plan Combinations'!A$5:E$17,3,false),indirect(I$1),2,false)*C3230+vlookup(VLOOKUP(A3230,'Meal Plan Combinations'!A$5:E$17,4,false),indirect(I$1),2,false)*D3230+vlookup(VLOOKUP(A3230,'Meal Plan Combinations'!A$5:E$17,5,false),indirect(I$1),2,false)*E3230</f>
        <v>1715.1505</v>
      </c>
      <c r="G3230" s="173">
        <f>abs(Generate!H$5-F3230)</f>
        <v>1354.8495</v>
      </c>
    </row>
    <row r="3231">
      <c r="A3231" s="71" t="s">
        <v>73</v>
      </c>
      <c r="B3231" s="71">
        <v>1.5</v>
      </c>
      <c r="C3231" s="71">
        <v>3.0</v>
      </c>
      <c r="D3231" s="71">
        <v>2.5</v>
      </c>
      <c r="E3231" s="71">
        <v>1.0</v>
      </c>
      <c r="F3231" s="172">
        <f>vlookup(VLOOKUP(A3231,'Meal Plan Combinations'!A$5:E$17,2,false),indirect(I$1),2,false)*B3231+vlookup(VLOOKUP(A3231,'Meal Plan Combinations'!A$5:E$17,3,false),indirect(I$1),2,false)*C3231+vlookup(VLOOKUP(A3231,'Meal Plan Combinations'!A$5:E$17,4,false),indirect(I$1),2,false)*D3231+vlookup(VLOOKUP(A3231,'Meal Plan Combinations'!A$5:E$17,5,false),indirect(I$1),2,false)*E3231</f>
        <v>1807.1305</v>
      </c>
      <c r="G3231" s="173">
        <f>abs(Generate!H$5-F3231)</f>
        <v>1262.8695</v>
      </c>
    </row>
    <row r="3232">
      <c r="A3232" s="71" t="s">
        <v>73</v>
      </c>
      <c r="B3232" s="71">
        <v>1.5</v>
      </c>
      <c r="C3232" s="71">
        <v>3.0</v>
      </c>
      <c r="D3232" s="71">
        <v>2.5</v>
      </c>
      <c r="E3232" s="71">
        <v>1.5</v>
      </c>
      <c r="F3232" s="172">
        <f>vlookup(VLOOKUP(A3232,'Meal Plan Combinations'!A$5:E$17,2,false),indirect(I$1),2,false)*B3232+vlookup(VLOOKUP(A3232,'Meal Plan Combinations'!A$5:E$17,3,false),indirect(I$1),2,false)*C3232+vlookup(VLOOKUP(A3232,'Meal Plan Combinations'!A$5:E$17,4,false),indirect(I$1),2,false)*D3232+vlookup(VLOOKUP(A3232,'Meal Plan Combinations'!A$5:E$17,5,false),indirect(I$1),2,false)*E3232</f>
        <v>1899.1105</v>
      </c>
      <c r="G3232" s="173">
        <f>abs(Generate!H$5-F3232)</f>
        <v>1170.8895</v>
      </c>
    </row>
    <row r="3233">
      <c r="A3233" s="71" t="s">
        <v>73</v>
      </c>
      <c r="B3233" s="71">
        <v>1.5</v>
      </c>
      <c r="C3233" s="71">
        <v>3.0</v>
      </c>
      <c r="D3233" s="71">
        <v>2.5</v>
      </c>
      <c r="E3233" s="71">
        <v>2.0</v>
      </c>
      <c r="F3233" s="172">
        <f>vlookup(VLOOKUP(A3233,'Meal Plan Combinations'!A$5:E$17,2,false),indirect(I$1),2,false)*B3233+vlookup(VLOOKUP(A3233,'Meal Plan Combinations'!A$5:E$17,3,false),indirect(I$1),2,false)*C3233+vlookup(VLOOKUP(A3233,'Meal Plan Combinations'!A$5:E$17,4,false),indirect(I$1),2,false)*D3233+vlookup(VLOOKUP(A3233,'Meal Plan Combinations'!A$5:E$17,5,false),indirect(I$1),2,false)*E3233</f>
        <v>1991.0905</v>
      </c>
      <c r="G3233" s="173">
        <f>abs(Generate!H$5-F3233)</f>
        <v>1078.9095</v>
      </c>
    </row>
    <row r="3234">
      <c r="A3234" s="71" t="s">
        <v>73</v>
      </c>
      <c r="B3234" s="71">
        <v>1.5</v>
      </c>
      <c r="C3234" s="71">
        <v>3.0</v>
      </c>
      <c r="D3234" s="71">
        <v>2.5</v>
      </c>
      <c r="E3234" s="71">
        <v>2.5</v>
      </c>
      <c r="F3234" s="172">
        <f>vlookup(VLOOKUP(A3234,'Meal Plan Combinations'!A$5:E$17,2,false),indirect(I$1),2,false)*B3234+vlookup(VLOOKUP(A3234,'Meal Plan Combinations'!A$5:E$17,3,false),indirect(I$1),2,false)*C3234+vlookup(VLOOKUP(A3234,'Meal Plan Combinations'!A$5:E$17,4,false),indirect(I$1),2,false)*D3234+vlookup(VLOOKUP(A3234,'Meal Plan Combinations'!A$5:E$17,5,false),indirect(I$1),2,false)*E3234</f>
        <v>2083.0705</v>
      </c>
      <c r="G3234" s="173">
        <f>abs(Generate!H$5-F3234)</f>
        <v>986.9295</v>
      </c>
    </row>
    <row r="3235">
      <c r="A3235" s="71" t="s">
        <v>73</v>
      </c>
      <c r="B3235" s="71">
        <v>1.5</v>
      </c>
      <c r="C3235" s="71">
        <v>3.0</v>
      </c>
      <c r="D3235" s="71">
        <v>2.5</v>
      </c>
      <c r="E3235" s="71">
        <v>3.0</v>
      </c>
      <c r="F3235" s="172">
        <f>vlookup(VLOOKUP(A3235,'Meal Plan Combinations'!A$5:E$17,2,false),indirect(I$1),2,false)*B3235+vlookup(VLOOKUP(A3235,'Meal Plan Combinations'!A$5:E$17,3,false),indirect(I$1),2,false)*C3235+vlookup(VLOOKUP(A3235,'Meal Plan Combinations'!A$5:E$17,4,false),indirect(I$1),2,false)*D3235+vlookup(VLOOKUP(A3235,'Meal Plan Combinations'!A$5:E$17,5,false),indirect(I$1),2,false)*E3235</f>
        <v>2175.0505</v>
      </c>
      <c r="G3235" s="173">
        <f>abs(Generate!H$5-F3235)</f>
        <v>894.9495</v>
      </c>
    </row>
    <row r="3236">
      <c r="A3236" s="71" t="s">
        <v>73</v>
      </c>
      <c r="B3236" s="71">
        <v>1.5</v>
      </c>
      <c r="C3236" s="71">
        <v>3.0</v>
      </c>
      <c r="D3236" s="71">
        <v>3.0</v>
      </c>
      <c r="E3236" s="71">
        <v>0.5</v>
      </c>
      <c r="F3236" s="172">
        <f>vlookup(VLOOKUP(A3236,'Meal Plan Combinations'!A$5:E$17,2,false),indirect(I$1),2,false)*B3236+vlookup(VLOOKUP(A3236,'Meal Plan Combinations'!A$5:E$17,3,false),indirect(I$1),2,false)*C3236+vlookup(VLOOKUP(A3236,'Meal Plan Combinations'!A$5:E$17,4,false),indirect(I$1),2,false)*D3236+vlookup(VLOOKUP(A3236,'Meal Plan Combinations'!A$5:E$17,5,false),indirect(I$1),2,false)*E3236</f>
        <v>1846.2465</v>
      </c>
      <c r="G3236" s="173">
        <f>abs(Generate!H$5-F3236)</f>
        <v>1223.7535</v>
      </c>
    </row>
    <row r="3237">
      <c r="A3237" s="71" t="s">
        <v>73</v>
      </c>
      <c r="B3237" s="71">
        <v>1.5</v>
      </c>
      <c r="C3237" s="71">
        <v>3.0</v>
      </c>
      <c r="D3237" s="71">
        <v>3.0</v>
      </c>
      <c r="E3237" s="71">
        <v>1.0</v>
      </c>
      <c r="F3237" s="172">
        <f>vlookup(VLOOKUP(A3237,'Meal Plan Combinations'!A$5:E$17,2,false),indirect(I$1),2,false)*B3237+vlookup(VLOOKUP(A3237,'Meal Plan Combinations'!A$5:E$17,3,false),indirect(I$1),2,false)*C3237+vlookup(VLOOKUP(A3237,'Meal Plan Combinations'!A$5:E$17,4,false),indirect(I$1),2,false)*D3237+vlookup(VLOOKUP(A3237,'Meal Plan Combinations'!A$5:E$17,5,false),indirect(I$1),2,false)*E3237</f>
        <v>1938.2265</v>
      </c>
      <c r="G3237" s="173">
        <f>abs(Generate!H$5-F3237)</f>
        <v>1131.7735</v>
      </c>
    </row>
    <row r="3238">
      <c r="A3238" s="71" t="s">
        <v>73</v>
      </c>
      <c r="B3238" s="71">
        <v>1.5</v>
      </c>
      <c r="C3238" s="71">
        <v>3.0</v>
      </c>
      <c r="D3238" s="71">
        <v>3.0</v>
      </c>
      <c r="E3238" s="71">
        <v>1.5</v>
      </c>
      <c r="F3238" s="172">
        <f>vlookup(VLOOKUP(A3238,'Meal Plan Combinations'!A$5:E$17,2,false),indirect(I$1),2,false)*B3238+vlookup(VLOOKUP(A3238,'Meal Plan Combinations'!A$5:E$17,3,false),indirect(I$1),2,false)*C3238+vlookup(VLOOKUP(A3238,'Meal Plan Combinations'!A$5:E$17,4,false),indirect(I$1),2,false)*D3238+vlookup(VLOOKUP(A3238,'Meal Plan Combinations'!A$5:E$17,5,false),indirect(I$1),2,false)*E3238</f>
        <v>2030.2065</v>
      </c>
      <c r="G3238" s="173">
        <f>abs(Generate!H$5-F3238)</f>
        <v>1039.7935</v>
      </c>
    </row>
    <row r="3239">
      <c r="A3239" s="71" t="s">
        <v>73</v>
      </c>
      <c r="B3239" s="71">
        <v>1.5</v>
      </c>
      <c r="C3239" s="71">
        <v>3.0</v>
      </c>
      <c r="D3239" s="71">
        <v>3.0</v>
      </c>
      <c r="E3239" s="71">
        <v>2.0</v>
      </c>
      <c r="F3239" s="172">
        <f>vlookup(VLOOKUP(A3239,'Meal Plan Combinations'!A$5:E$17,2,false),indirect(I$1),2,false)*B3239+vlookup(VLOOKUP(A3239,'Meal Plan Combinations'!A$5:E$17,3,false),indirect(I$1),2,false)*C3239+vlookup(VLOOKUP(A3239,'Meal Plan Combinations'!A$5:E$17,4,false),indirect(I$1),2,false)*D3239+vlookup(VLOOKUP(A3239,'Meal Plan Combinations'!A$5:E$17,5,false),indirect(I$1),2,false)*E3239</f>
        <v>2122.1865</v>
      </c>
      <c r="G3239" s="173">
        <f>abs(Generate!H$5-F3239)</f>
        <v>947.8135</v>
      </c>
    </row>
    <row r="3240">
      <c r="A3240" s="71" t="s">
        <v>73</v>
      </c>
      <c r="B3240" s="71">
        <v>1.5</v>
      </c>
      <c r="C3240" s="71">
        <v>3.0</v>
      </c>
      <c r="D3240" s="71">
        <v>3.0</v>
      </c>
      <c r="E3240" s="71">
        <v>2.5</v>
      </c>
      <c r="F3240" s="172">
        <f>vlookup(VLOOKUP(A3240,'Meal Plan Combinations'!A$5:E$17,2,false),indirect(I$1),2,false)*B3240+vlookup(VLOOKUP(A3240,'Meal Plan Combinations'!A$5:E$17,3,false),indirect(I$1),2,false)*C3240+vlookup(VLOOKUP(A3240,'Meal Plan Combinations'!A$5:E$17,4,false),indirect(I$1),2,false)*D3240+vlookup(VLOOKUP(A3240,'Meal Plan Combinations'!A$5:E$17,5,false),indirect(I$1),2,false)*E3240</f>
        <v>2214.1665</v>
      </c>
      <c r="G3240" s="173">
        <f>abs(Generate!H$5-F3240)</f>
        <v>855.8335</v>
      </c>
    </row>
    <row r="3241">
      <c r="A3241" s="71" t="s">
        <v>73</v>
      </c>
      <c r="B3241" s="71">
        <v>1.5</v>
      </c>
      <c r="C3241" s="71">
        <v>3.0</v>
      </c>
      <c r="D3241" s="71">
        <v>3.0</v>
      </c>
      <c r="E3241" s="71">
        <v>3.0</v>
      </c>
      <c r="F3241" s="172">
        <f>vlookup(VLOOKUP(A3241,'Meal Plan Combinations'!A$5:E$17,2,false),indirect(I$1),2,false)*B3241+vlookup(VLOOKUP(A3241,'Meal Plan Combinations'!A$5:E$17,3,false),indirect(I$1),2,false)*C3241+vlookup(VLOOKUP(A3241,'Meal Plan Combinations'!A$5:E$17,4,false),indirect(I$1),2,false)*D3241+vlookup(VLOOKUP(A3241,'Meal Plan Combinations'!A$5:E$17,5,false),indirect(I$1),2,false)*E3241</f>
        <v>2306.1465</v>
      </c>
      <c r="G3241" s="173">
        <f>abs(Generate!H$5-F3241)</f>
        <v>763.8535</v>
      </c>
    </row>
    <row r="3242">
      <c r="A3242" s="71" t="s">
        <v>73</v>
      </c>
      <c r="B3242" s="71">
        <v>2.0</v>
      </c>
      <c r="C3242" s="71">
        <v>0.5</v>
      </c>
      <c r="D3242" s="71">
        <v>0.5</v>
      </c>
      <c r="E3242" s="71">
        <v>0.5</v>
      </c>
      <c r="F3242" s="172">
        <f>vlookup(VLOOKUP(A3242,'Meal Plan Combinations'!A$5:E$17,2,false),indirect(I$1),2,false)*B3242+vlookup(VLOOKUP(A3242,'Meal Plan Combinations'!A$5:E$17,3,false),indirect(I$1),2,false)*C3242+vlookup(VLOOKUP(A3242,'Meal Plan Combinations'!A$5:E$17,4,false),indirect(I$1),2,false)*D3242+vlookup(VLOOKUP(A3242,'Meal Plan Combinations'!A$5:E$17,5,false),indirect(I$1),2,false)*E3242</f>
        <v>875.91</v>
      </c>
      <c r="G3242" s="173">
        <f>abs(Generate!H$5-F3242)</f>
        <v>2194.09</v>
      </c>
    </row>
    <row r="3243">
      <c r="A3243" s="71" t="s">
        <v>73</v>
      </c>
      <c r="B3243" s="71">
        <v>2.0</v>
      </c>
      <c r="C3243" s="71">
        <v>0.5</v>
      </c>
      <c r="D3243" s="71">
        <v>0.5</v>
      </c>
      <c r="E3243" s="71">
        <v>1.0</v>
      </c>
      <c r="F3243" s="172">
        <f>vlookup(VLOOKUP(A3243,'Meal Plan Combinations'!A$5:E$17,2,false),indirect(I$1),2,false)*B3243+vlookup(VLOOKUP(A3243,'Meal Plan Combinations'!A$5:E$17,3,false),indirect(I$1),2,false)*C3243+vlookup(VLOOKUP(A3243,'Meal Plan Combinations'!A$5:E$17,4,false),indirect(I$1),2,false)*D3243+vlookup(VLOOKUP(A3243,'Meal Plan Combinations'!A$5:E$17,5,false),indirect(I$1),2,false)*E3243</f>
        <v>967.89</v>
      </c>
      <c r="G3243" s="173">
        <f>abs(Generate!H$5-F3243)</f>
        <v>2102.11</v>
      </c>
    </row>
    <row r="3244">
      <c r="A3244" s="71" t="s">
        <v>73</v>
      </c>
      <c r="B3244" s="71">
        <v>2.0</v>
      </c>
      <c r="C3244" s="71">
        <v>0.5</v>
      </c>
      <c r="D3244" s="71">
        <v>0.5</v>
      </c>
      <c r="E3244" s="71">
        <v>1.5</v>
      </c>
      <c r="F3244" s="172">
        <f>vlookup(VLOOKUP(A3244,'Meal Plan Combinations'!A$5:E$17,2,false),indirect(I$1),2,false)*B3244+vlookup(VLOOKUP(A3244,'Meal Plan Combinations'!A$5:E$17,3,false),indirect(I$1),2,false)*C3244+vlookup(VLOOKUP(A3244,'Meal Plan Combinations'!A$5:E$17,4,false),indirect(I$1),2,false)*D3244+vlookup(VLOOKUP(A3244,'Meal Plan Combinations'!A$5:E$17,5,false),indirect(I$1),2,false)*E3244</f>
        <v>1059.87</v>
      </c>
      <c r="G3244" s="173">
        <f>abs(Generate!H$5-F3244)</f>
        <v>2010.13</v>
      </c>
    </row>
    <row r="3245">
      <c r="A3245" s="71" t="s">
        <v>73</v>
      </c>
      <c r="B3245" s="71">
        <v>2.0</v>
      </c>
      <c r="C3245" s="71">
        <v>0.5</v>
      </c>
      <c r="D3245" s="71">
        <v>0.5</v>
      </c>
      <c r="E3245" s="71">
        <v>2.0</v>
      </c>
      <c r="F3245" s="172">
        <f>vlookup(VLOOKUP(A3245,'Meal Plan Combinations'!A$5:E$17,2,false),indirect(I$1),2,false)*B3245+vlookup(VLOOKUP(A3245,'Meal Plan Combinations'!A$5:E$17,3,false),indirect(I$1),2,false)*C3245+vlookup(VLOOKUP(A3245,'Meal Plan Combinations'!A$5:E$17,4,false),indirect(I$1),2,false)*D3245+vlookup(VLOOKUP(A3245,'Meal Plan Combinations'!A$5:E$17,5,false),indirect(I$1),2,false)*E3245</f>
        <v>1151.85</v>
      </c>
      <c r="G3245" s="173">
        <f>abs(Generate!H$5-F3245)</f>
        <v>1918.15</v>
      </c>
    </row>
    <row r="3246">
      <c r="A3246" s="71" t="s">
        <v>73</v>
      </c>
      <c r="B3246" s="71">
        <v>2.0</v>
      </c>
      <c r="C3246" s="71">
        <v>0.5</v>
      </c>
      <c r="D3246" s="71">
        <v>0.5</v>
      </c>
      <c r="E3246" s="71">
        <v>2.5</v>
      </c>
      <c r="F3246" s="172">
        <f>vlookup(VLOOKUP(A3246,'Meal Plan Combinations'!A$5:E$17,2,false),indirect(I$1),2,false)*B3246+vlookup(VLOOKUP(A3246,'Meal Plan Combinations'!A$5:E$17,3,false),indirect(I$1),2,false)*C3246+vlookup(VLOOKUP(A3246,'Meal Plan Combinations'!A$5:E$17,4,false),indirect(I$1),2,false)*D3246+vlookup(VLOOKUP(A3246,'Meal Plan Combinations'!A$5:E$17,5,false),indirect(I$1),2,false)*E3246</f>
        <v>1243.83</v>
      </c>
      <c r="G3246" s="173">
        <f>abs(Generate!H$5-F3246)</f>
        <v>1826.17</v>
      </c>
    </row>
    <row r="3247">
      <c r="A3247" s="71" t="s">
        <v>73</v>
      </c>
      <c r="B3247" s="71">
        <v>2.0</v>
      </c>
      <c r="C3247" s="71">
        <v>0.5</v>
      </c>
      <c r="D3247" s="71">
        <v>0.5</v>
      </c>
      <c r="E3247" s="71">
        <v>3.0</v>
      </c>
      <c r="F3247" s="172">
        <f>vlookup(VLOOKUP(A3247,'Meal Plan Combinations'!A$5:E$17,2,false),indirect(I$1),2,false)*B3247+vlookup(VLOOKUP(A3247,'Meal Plan Combinations'!A$5:E$17,3,false),indirect(I$1),2,false)*C3247+vlookup(VLOOKUP(A3247,'Meal Plan Combinations'!A$5:E$17,4,false),indirect(I$1),2,false)*D3247+vlookup(VLOOKUP(A3247,'Meal Plan Combinations'!A$5:E$17,5,false),indirect(I$1),2,false)*E3247</f>
        <v>1335.81</v>
      </c>
      <c r="G3247" s="173">
        <f>abs(Generate!H$5-F3247)</f>
        <v>1734.19</v>
      </c>
    </row>
    <row r="3248">
      <c r="A3248" s="71" t="s">
        <v>73</v>
      </c>
      <c r="B3248" s="71">
        <v>2.0</v>
      </c>
      <c r="C3248" s="71">
        <v>0.5</v>
      </c>
      <c r="D3248" s="71">
        <v>1.0</v>
      </c>
      <c r="E3248" s="71">
        <v>0.5</v>
      </c>
      <c r="F3248" s="172">
        <f>vlookup(VLOOKUP(A3248,'Meal Plan Combinations'!A$5:E$17,2,false),indirect(I$1),2,false)*B3248+vlookup(VLOOKUP(A3248,'Meal Plan Combinations'!A$5:E$17,3,false),indirect(I$1),2,false)*C3248+vlookup(VLOOKUP(A3248,'Meal Plan Combinations'!A$5:E$17,4,false),indirect(I$1),2,false)*D3248+vlookup(VLOOKUP(A3248,'Meal Plan Combinations'!A$5:E$17,5,false),indirect(I$1),2,false)*E3248</f>
        <v>1007.006</v>
      </c>
      <c r="G3248" s="173">
        <f>abs(Generate!H$5-F3248)</f>
        <v>2062.994</v>
      </c>
    </row>
    <row r="3249">
      <c r="A3249" s="71" t="s">
        <v>73</v>
      </c>
      <c r="B3249" s="71">
        <v>2.0</v>
      </c>
      <c r="C3249" s="71">
        <v>0.5</v>
      </c>
      <c r="D3249" s="71">
        <v>1.0</v>
      </c>
      <c r="E3249" s="71">
        <v>1.0</v>
      </c>
      <c r="F3249" s="172">
        <f>vlookup(VLOOKUP(A3249,'Meal Plan Combinations'!A$5:E$17,2,false),indirect(I$1),2,false)*B3249+vlookup(VLOOKUP(A3249,'Meal Plan Combinations'!A$5:E$17,3,false),indirect(I$1),2,false)*C3249+vlookup(VLOOKUP(A3249,'Meal Plan Combinations'!A$5:E$17,4,false),indirect(I$1),2,false)*D3249+vlookup(VLOOKUP(A3249,'Meal Plan Combinations'!A$5:E$17,5,false),indirect(I$1),2,false)*E3249</f>
        <v>1098.986</v>
      </c>
      <c r="G3249" s="173">
        <f>abs(Generate!H$5-F3249)</f>
        <v>1971.014</v>
      </c>
    </row>
    <row r="3250">
      <c r="A3250" s="71" t="s">
        <v>73</v>
      </c>
      <c r="B3250" s="71">
        <v>2.0</v>
      </c>
      <c r="C3250" s="71">
        <v>0.5</v>
      </c>
      <c r="D3250" s="71">
        <v>1.0</v>
      </c>
      <c r="E3250" s="71">
        <v>1.5</v>
      </c>
      <c r="F3250" s="172">
        <f>vlookup(VLOOKUP(A3250,'Meal Plan Combinations'!A$5:E$17,2,false),indirect(I$1),2,false)*B3250+vlookup(VLOOKUP(A3250,'Meal Plan Combinations'!A$5:E$17,3,false),indirect(I$1),2,false)*C3250+vlookup(VLOOKUP(A3250,'Meal Plan Combinations'!A$5:E$17,4,false),indirect(I$1),2,false)*D3250+vlookup(VLOOKUP(A3250,'Meal Plan Combinations'!A$5:E$17,5,false),indirect(I$1),2,false)*E3250</f>
        <v>1190.966</v>
      </c>
      <c r="G3250" s="173">
        <f>abs(Generate!H$5-F3250)</f>
        <v>1879.034</v>
      </c>
    </row>
    <row r="3251">
      <c r="A3251" s="71" t="s">
        <v>73</v>
      </c>
      <c r="B3251" s="71">
        <v>2.0</v>
      </c>
      <c r="C3251" s="71">
        <v>0.5</v>
      </c>
      <c r="D3251" s="71">
        <v>1.0</v>
      </c>
      <c r="E3251" s="71">
        <v>2.0</v>
      </c>
      <c r="F3251" s="172">
        <f>vlookup(VLOOKUP(A3251,'Meal Plan Combinations'!A$5:E$17,2,false),indirect(I$1),2,false)*B3251+vlookup(VLOOKUP(A3251,'Meal Plan Combinations'!A$5:E$17,3,false),indirect(I$1),2,false)*C3251+vlookup(VLOOKUP(A3251,'Meal Plan Combinations'!A$5:E$17,4,false),indirect(I$1),2,false)*D3251+vlookup(VLOOKUP(A3251,'Meal Plan Combinations'!A$5:E$17,5,false),indirect(I$1),2,false)*E3251</f>
        <v>1282.946</v>
      </c>
      <c r="G3251" s="173">
        <f>abs(Generate!H$5-F3251)</f>
        <v>1787.054</v>
      </c>
    </row>
    <row r="3252">
      <c r="A3252" s="71" t="s">
        <v>73</v>
      </c>
      <c r="B3252" s="71">
        <v>2.0</v>
      </c>
      <c r="C3252" s="71">
        <v>0.5</v>
      </c>
      <c r="D3252" s="71">
        <v>1.0</v>
      </c>
      <c r="E3252" s="71">
        <v>2.5</v>
      </c>
      <c r="F3252" s="172">
        <f>vlookup(VLOOKUP(A3252,'Meal Plan Combinations'!A$5:E$17,2,false),indirect(I$1),2,false)*B3252+vlookup(VLOOKUP(A3252,'Meal Plan Combinations'!A$5:E$17,3,false),indirect(I$1),2,false)*C3252+vlookup(VLOOKUP(A3252,'Meal Plan Combinations'!A$5:E$17,4,false),indirect(I$1),2,false)*D3252+vlookup(VLOOKUP(A3252,'Meal Plan Combinations'!A$5:E$17,5,false),indirect(I$1),2,false)*E3252</f>
        <v>1374.926</v>
      </c>
      <c r="G3252" s="173">
        <f>abs(Generate!H$5-F3252)</f>
        <v>1695.074</v>
      </c>
    </row>
    <row r="3253">
      <c r="A3253" s="71" t="s">
        <v>73</v>
      </c>
      <c r="B3253" s="71">
        <v>2.0</v>
      </c>
      <c r="C3253" s="71">
        <v>0.5</v>
      </c>
      <c r="D3253" s="71">
        <v>1.0</v>
      </c>
      <c r="E3253" s="71">
        <v>3.0</v>
      </c>
      <c r="F3253" s="172">
        <f>vlookup(VLOOKUP(A3253,'Meal Plan Combinations'!A$5:E$17,2,false),indirect(I$1),2,false)*B3253+vlookup(VLOOKUP(A3253,'Meal Plan Combinations'!A$5:E$17,3,false),indirect(I$1),2,false)*C3253+vlookup(VLOOKUP(A3253,'Meal Plan Combinations'!A$5:E$17,4,false),indirect(I$1),2,false)*D3253+vlookup(VLOOKUP(A3253,'Meal Plan Combinations'!A$5:E$17,5,false),indirect(I$1),2,false)*E3253</f>
        <v>1466.906</v>
      </c>
      <c r="G3253" s="173">
        <f>abs(Generate!H$5-F3253)</f>
        <v>1603.094</v>
      </c>
    </row>
    <row r="3254">
      <c r="A3254" s="71" t="s">
        <v>73</v>
      </c>
      <c r="B3254" s="71">
        <v>2.0</v>
      </c>
      <c r="C3254" s="71">
        <v>0.5</v>
      </c>
      <c r="D3254" s="71">
        <v>1.5</v>
      </c>
      <c r="E3254" s="71">
        <v>0.5</v>
      </c>
      <c r="F3254" s="172">
        <f>vlookup(VLOOKUP(A3254,'Meal Plan Combinations'!A$5:E$17,2,false),indirect(I$1),2,false)*B3254+vlookup(VLOOKUP(A3254,'Meal Plan Combinations'!A$5:E$17,3,false),indirect(I$1),2,false)*C3254+vlookup(VLOOKUP(A3254,'Meal Plan Combinations'!A$5:E$17,4,false),indirect(I$1),2,false)*D3254+vlookup(VLOOKUP(A3254,'Meal Plan Combinations'!A$5:E$17,5,false),indirect(I$1),2,false)*E3254</f>
        <v>1138.102</v>
      </c>
      <c r="G3254" s="173">
        <f>abs(Generate!H$5-F3254)</f>
        <v>1931.898</v>
      </c>
    </row>
    <row r="3255">
      <c r="A3255" s="71" t="s">
        <v>73</v>
      </c>
      <c r="B3255" s="71">
        <v>2.0</v>
      </c>
      <c r="C3255" s="71">
        <v>0.5</v>
      </c>
      <c r="D3255" s="71">
        <v>1.5</v>
      </c>
      <c r="E3255" s="71">
        <v>1.0</v>
      </c>
      <c r="F3255" s="172">
        <f>vlookup(VLOOKUP(A3255,'Meal Plan Combinations'!A$5:E$17,2,false),indirect(I$1),2,false)*B3255+vlookup(VLOOKUP(A3255,'Meal Plan Combinations'!A$5:E$17,3,false),indirect(I$1),2,false)*C3255+vlookup(VLOOKUP(A3255,'Meal Plan Combinations'!A$5:E$17,4,false),indirect(I$1),2,false)*D3255+vlookup(VLOOKUP(A3255,'Meal Plan Combinations'!A$5:E$17,5,false),indirect(I$1),2,false)*E3255</f>
        <v>1230.082</v>
      </c>
      <c r="G3255" s="173">
        <f>abs(Generate!H$5-F3255)</f>
        <v>1839.918</v>
      </c>
    </row>
    <row r="3256">
      <c r="A3256" s="71" t="s">
        <v>73</v>
      </c>
      <c r="B3256" s="71">
        <v>2.0</v>
      </c>
      <c r="C3256" s="71">
        <v>0.5</v>
      </c>
      <c r="D3256" s="71">
        <v>1.5</v>
      </c>
      <c r="E3256" s="71">
        <v>1.5</v>
      </c>
      <c r="F3256" s="172">
        <f>vlookup(VLOOKUP(A3256,'Meal Plan Combinations'!A$5:E$17,2,false),indirect(I$1),2,false)*B3256+vlookup(VLOOKUP(A3256,'Meal Plan Combinations'!A$5:E$17,3,false),indirect(I$1),2,false)*C3256+vlookup(VLOOKUP(A3256,'Meal Plan Combinations'!A$5:E$17,4,false),indirect(I$1),2,false)*D3256+vlookup(VLOOKUP(A3256,'Meal Plan Combinations'!A$5:E$17,5,false),indirect(I$1),2,false)*E3256</f>
        <v>1322.062</v>
      </c>
      <c r="G3256" s="173">
        <f>abs(Generate!H$5-F3256)</f>
        <v>1747.938</v>
      </c>
    </row>
    <row r="3257">
      <c r="A3257" s="71" t="s">
        <v>73</v>
      </c>
      <c r="B3257" s="71">
        <v>2.0</v>
      </c>
      <c r="C3257" s="71">
        <v>0.5</v>
      </c>
      <c r="D3257" s="71">
        <v>1.5</v>
      </c>
      <c r="E3257" s="71">
        <v>2.0</v>
      </c>
      <c r="F3257" s="172">
        <f>vlookup(VLOOKUP(A3257,'Meal Plan Combinations'!A$5:E$17,2,false),indirect(I$1),2,false)*B3257+vlookup(VLOOKUP(A3257,'Meal Plan Combinations'!A$5:E$17,3,false),indirect(I$1),2,false)*C3257+vlookup(VLOOKUP(A3257,'Meal Plan Combinations'!A$5:E$17,4,false),indirect(I$1),2,false)*D3257+vlookup(VLOOKUP(A3257,'Meal Plan Combinations'!A$5:E$17,5,false),indirect(I$1),2,false)*E3257</f>
        <v>1414.042</v>
      </c>
      <c r="G3257" s="173">
        <f>abs(Generate!H$5-F3257)</f>
        <v>1655.958</v>
      </c>
    </row>
    <row r="3258">
      <c r="A3258" s="71" t="s">
        <v>73</v>
      </c>
      <c r="B3258" s="71">
        <v>2.0</v>
      </c>
      <c r="C3258" s="71">
        <v>0.5</v>
      </c>
      <c r="D3258" s="71">
        <v>1.5</v>
      </c>
      <c r="E3258" s="71">
        <v>2.5</v>
      </c>
      <c r="F3258" s="172">
        <f>vlookup(VLOOKUP(A3258,'Meal Plan Combinations'!A$5:E$17,2,false),indirect(I$1),2,false)*B3258+vlookup(VLOOKUP(A3258,'Meal Plan Combinations'!A$5:E$17,3,false),indirect(I$1),2,false)*C3258+vlookup(VLOOKUP(A3258,'Meal Plan Combinations'!A$5:E$17,4,false),indirect(I$1),2,false)*D3258+vlookup(VLOOKUP(A3258,'Meal Plan Combinations'!A$5:E$17,5,false),indirect(I$1),2,false)*E3258</f>
        <v>1506.022</v>
      </c>
      <c r="G3258" s="173">
        <f>abs(Generate!H$5-F3258)</f>
        <v>1563.978</v>
      </c>
    </row>
    <row r="3259">
      <c r="A3259" s="71" t="s">
        <v>73</v>
      </c>
      <c r="B3259" s="71">
        <v>2.0</v>
      </c>
      <c r="C3259" s="71">
        <v>0.5</v>
      </c>
      <c r="D3259" s="71">
        <v>1.5</v>
      </c>
      <c r="E3259" s="71">
        <v>3.0</v>
      </c>
      <c r="F3259" s="172">
        <f>vlookup(VLOOKUP(A3259,'Meal Plan Combinations'!A$5:E$17,2,false),indirect(I$1),2,false)*B3259+vlookup(VLOOKUP(A3259,'Meal Plan Combinations'!A$5:E$17,3,false),indirect(I$1),2,false)*C3259+vlookup(VLOOKUP(A3259,'Meal Plan Combinations'!A$5:E$17,4,false),indirect(I$1),2,false)*D3259+vlookup(VLOOKUP(A3259,'Meal Plan Combinations'!A$5:E$17,5,false),indirect(I$1),2,false)*E3259</f>
        <v>1598.002</v>
      </c>
      <c r="G3259" s="173">
        <f>abs(Generate!H$5-F3259)</f>
        <v>1471.998</v>
      </c>
    </row>
    <row r="3260">
      <c r="A3260" s="71" t="s">
        <v>73</v>
      </c>
      <c r="B3260" s="71">
        <v>2.0</v>
      </c>
      <c r="C3260" s="71">
        <v>0.5</v>
      </c>
      <c r="D3260" s="71">
        <v>2.0</v>
      </c>
      <c r="E3260" s="71">
        <v>0.5</v>
      </c>
      <c r="F3260" s="172">
        <f>vlookup(VLOOKUP(A3260,'Meal Plan Combinations'!A$5:E$17,2,false),indirect(I$1),2,false)*B3260+vlookup(VLOOKUP(A3260,'Meal Plan Combinations'!A$5:E$17,3,false),indirect(I$1),2,false)*C3260+vlookup(VLOOKUP(A3260,'Meal Plan Combinations'!A$5:E$17,4,false),indirect(I$1),2,false)*D3260+vlookup(VLOOKUP(A3260,'Meal Plan Combinations'!A$5:E$17,5,false),indirect(I$1),2,false)*E3260</f>
        <v>1269.198</v>
      </c>
      <c r="G3260" s="173">
        <f>abs(Generate!H$5-F3260)</f>
        <v>1800.802</v>
      </c>
    </row>
    <row r="3261">
      <c r="A3261" s="71" t="s">
        <v>73</v>
      </c>
      <c r="B3261" s="71">
        <v>2.0</v>
      </c>
      <c r="C3261" s="71">
        <v>0.5</v>
      </c>
      <c r="D3261" s="71">
        <v>2.0</v>
      </c>
      <c r="E3261" s="71">
        <v>1.0</v>
      </c>
      <c r="F3261" s="172">
        <f>vlookup(VLOOKUP(A3261,'Meal Plan Combinations'!A$5:E$17,2,false),indirect(I$1),2,false)*B3261+vlookup(VLOOKUP(A3261,'Meal Plan Combinations'!A$5:E$17,3,false),indirect(I$1),2,false)*C3261+vlookup(VLOOKUP(A3261,'Meal Plan Combinations'!A$5:E$17,4,false),indirect(I$1),2,false)*D3261+vlookup(VLOOKUP(A3261,'Meal Plan Combinations'!A$5:E$17,5,false),indirect(I$1),2,false)*E3261</f>
        <v>1361.178</v>
      </c>
      <c r="G3261" s="173">
        <f>abs(Generate!H$5-F3261)</f>
        <v>1708.822</v>
      </c>
    </row>
    <row r="3262">
      <c r="A3262" s="71" t="s">
        <v>73</v>
      </c>
      <c r="B3262" s="71">
        <v>2.0</v>
      </c>
      <c r="C3262" s="71">
        <v>0.5</v>
      </c>
      <c r="D3262" s="71">
        <v>2.0</v>
      </c>
      <c r="E3262" s="71">
        <v>1.5</v>
      </c>
      <c r="F3262" s="172">
        <f>vlookup(VLOOKUP(A3262,'Meal Plan Combinations'!A$5:E$17,2,false),indirect(I$1),2,false)*B3262+vlookup(VLOOKUP(A3262,'Meal Plan Combinations'!A$5:E$17,3,false),indirect(I$1),2,false)*C3262+vlookup(VLOOKUP(A3262,'Meal Plan Combinations'!A$5:E$17,4,false),indirect(I$1),2,false)*D3262+vlookup(VLOOKUP(A3262,'Meal Plan Combinations'!A$5:E$17,5,false),indirect(I$1),2,false)*E3262</f>
        <v>1453.158</v>
      </c>
      <c r="G3262" s="173">
        <f>abs(Generate!H$5-F3262)</f>
        <v>1616.842</v>
      </c>
    </row>
    <row r="3263">
      <c r="A3263" s="71" t="s">
        <v>73</v>
      </c>
      <c r="B3263" s="71">
        <v>2.0</v>
      </c>
      <c r="C3263" s="71">
        <v>0.5</v>
      </c>
      <c r="D3263" s="71">
        <v>2.0</v>
      </c>
      <c r="E3263" s="71">
        <v>2.0</v>
      </c>
      <c r="F3263" s="172">
        <f>vlookup(VLOOKUP(A3263,'Meal Plan Combinations'!A$5:E$17,2,false),indirect(I$1),2,false)*B3263+vlookup(VLOOKUP(A3263,'Meal Plan Combinations'!A$5:E$17,3,false),indirect(I$1),2,false)*C3263+vlookup(VLOOKUP(A3263,'Meal Plan Combinations'!A$5:E$17,4,false),indirect(I$1),2,false)*D3263+vlookup(VLOOKUP(A3263,'Meal Plan Combinations'!A$5:E$17,5,false),indirect(I$1),2,false)*E3263</f>
        <v>1545.138</v>
      </c>
      <c r="G3263" s="173">
        <f>abs(Generate!H$5-F3263)</f>
        <v>1524.862</v>
      </c>
    </row>
    <row r="3264">
      <c r="A3264" s="71" t="s">
        <v>73</v>
      </c>
      <c r="B3264" s="71">
        <v>2.0</v>
      </c>
      <c r="C3264" s="71">
        <v>0.5</v>
      </c>
      <c r="D3264" s="71">
        <v>2.0</v>
      </c>
      <c r="E3264" s="71">
        <v>2.5</v>
      </c>
      <c r="F3264" s="172">
        <f>vlookup(VLOOKUP(A3264,'Meal Plan Combinations'!A$5:E$17,2,false),indirect(I$1),2,false)*B3264+vlookup(VLOOKUP(A3264,'Meal Plan Combinations'!A$5:E$17,3,false),indirect(I$1),2,false)*C3264+vlookup(VLOOKUP(A3264,'Meal Plan Combinations'!A$5:E$17,4,false),indirect(I$1),2,false)*D3264+vlookup(VLOOKUP(A3264,'Meal Plan Combinations'!A$5:E$17,5,false),indirect(I$1),2,false)*E3264</f>
        <v>1637.118</v>
      </c>
      <c r="G3264" s="173">
        <f>abs(Generate!H$5-F3264)</f>
        <v>1432.882</v>
      </c>
    </row>
    <row r="3265">
      <c r="A3265" s="71" t="s">
        <v>73</v>
      </c>
      <c r="B3265" s="71">
        <v>2.0</v>
      </c>
      <c r="C3265" s="71">
        <v>0.5</v>
      </c>
      <c r="D3265" s="71">
        <v>2.0</v>
      </c>
      <c r="E3265" s="71">
        <v>3.0</v>
      </c>
      <c r="F3265" s="172">
        <f>vlookup(VLOOKUP(A3265,'Meal Plan Combinations'!A$5:E$17,2,false),indirect(I$1),2,false)*B3265+vlookup(VLOOKUP(A3265,'Meal Plan Combinations'!A$5:E$17,3,false),indirect(I$1),2,false)*C3265+vlookup(VLOOKUP(A3265,'Meal Plan Combinations'!A$5:E$17,4,false),indirect(I$1),2,false)*D3265+vlookup(VLOOKUP(A3265,'Meal Plan Combinations'!A$5:E$17,5,false),indirect(I$1),2,false)*E3265</f>
        <v>1729.098</v>
      </c>
      <c r="G3265" s="173">
        <f>abs(Generate!H$5-F3265)</f>
        <v>1340.902</v>
      </c>
    </row>
    <row r="3266">
      <c r="A3266" s="71" t="s">
        <v>73</v>
      </c>
      <c r="B3266" s="71">
        <v>2.0</v>
      </c>
      <c r="C3266" s="71">
        <v>0.5</v>
      </c>
      <c r="D3266" s="71">
        <v>2.5</v>
      </c>
      <c r="E3266" s="71">
        <v>0.5</v>
      </c>
      <c r="F3266" s="172">
        <f>vlookup(VLOOKUP(A3266,'Meal Plan Combinations'!A$5:E$17,2,false),indirect(I$1),2,false)*B3266+vlookup(VLOOKUP(A3266,'Meal Plan Combinations'!A$5:E$17,3,false),indirect(I$1),2,false)*C3266+vlookup(VLOOKUP(A3266,'Meal Plan Combinations'!A$5:E$17,4,false),indirect(I$1),2,false)*D3266+vlookup(VLOOKUP(A3266,'Meal Plan Combinations'!A$5:E$17,5,false),indirect(I$1),2,false)*E3266</f>
        <v>1400.294</v>
      </c>
      <c r="G3266" s="173">
        <f>abs(Generate!H$5-F3266)</f>
        <v>1669.706</v>
      </c>
    </row>
    <row r="3267">
      <c r="A3267" s="71" t="s">
        <v>73</v>
      </c>
      <c r="B3267" s="71">
        <v>2.0</v>
      </c>
      <c r="C3267" s="71">
        <v>0.5</v>
      </c>
      <c r="D3267" s="71">
        <v>2.5</v>
      </c>
      <c r="E3267" s="71">
        <v>1.0</v>
      </c>
      <c r="F3267" s="172">
        <f>vlookup(VLOOKUP(A3267,'Meal Plan Combinations'!A$5:E$17,2,false),indirect(I$1),2,false)*B3267+vlookup(VLOOKUP(A3267,'Meal Plan Combinations'!A$5:E$17,3,false),indirect(I$1),2,false)*C3267+vlookup(VLOOKUP(A3267,'Meal Plan Combinations'!A$5:E$17,4,false),indirect(I$1),2,false)*D3267+vlookup(VLOOKUP(A3267,'Meal Plan Combinations'!A$5:E$17,5,false),indirect(I$1),2,false)*E3267</f>
        <v>1492.274</v>
      </c>
      <c r="G3267" s="173">
        <f>abs(Generate!H$5-F3267)</f>
        <v>1577.726</v>
      </c>
    </row>
    <row r="3268">
      <c r="A3268" s="71" t="s">
        <v>73</v>
      </c>
      <c r="B3268" s="71">
        <v>2.0</v>
      </c>
      <c r="C3268" s="71">
        <v>0.5</v>
      </c>
      <c r="D3268" s="71">
        <v>2.5</v>
      </c>
      <c r="E3268" s="71">
        <v>1.5</v>
      </c>
      <c r="F3268" s="172">
        <f>vlookup(VLOOKUP(A3268,'Meal Plan Combinations'!A$5:E$17,2,false),indirect(I$1),2,false)*B3268+vlookup(VLOOKUP(A3268,'Meal Plan Combinations'!A$5:E$17,3,false),indirect(I$1),2,false)*C3268+vlookup(VLOOKUP(A3268,'Meal Plan Combinations'!A$5:E$17,4,false),indirect(I$1),2,false)*D3268+vlookup(VLOOKUP(A3268,'Meal Plan Combinations'!A$5:E$17,5,false),indirect(I$1),2,false)*E3268</f>
        <v>1584.254</v>
      </c>
      <c r="G3268" s="173">
        <f>abs(Generate!H$5-F3268)</f>
        <v>1485.746</v>
      </c>
    </row>
    <row r="3269">
      <c r="A3269" s="71" t="s">
        <v>73</v>
      </c>
      <c r="B3269" s="71">
        <v>2.0</v>
      </c>
      <c r="C3269" s="71">
        <v>0.5</v>
      </c>
      <c r="D3269" s="71">
        <v>2.5</v>
      </c>
      <c r="E3269" s="71">
        <v>2.0</v>
      </c>
      <c r="F3269" s="172">
        <f>vlookup(VLOOKUP(A3269,'Meal Plan Combinations'!A$5:E$17,2,false),indirect(I$1),2,false)*B3269+vlookup(VLOOKUP(A3269,'Meal Plan Combinations'!A$5:E$17,3,false),indirect(I$1),2,false)*C3269+vlookup(VLOOKUP(A3269,'Meal Plan Combinations'!A$5:E$17,4,false),indirect(I$1),2,false)*D3269+vlookup(VLOOKUP(A3269,'Meal Plan Combinations'!A$5:E$17,5,false),indirect(I$1),2,false)*E3269</f>
        <v>1676.234</v>
      </c>
      <c r="G3269" s="173">
        <f>abs(Generate!H$5-F3269)</f>
        <v>1393.766</v>
      </c>
    </row>
    <row r="3270">
      <c r="A3270" s="71" t="s">
        <v>73</v>
      </c>
      <c r="B3270" s="71">
        <v>2.0</v>
      </c>
      <c r="C3270" s="71">
        <v>0.5</v>
      </c>
      <c r="D3270" s="71">
        <v>2.5</v>
      </c>
      <c r="E3270" s="71">
        <v>2.5</v>
      </c>
      <c r="F3270" s="172">
        <f>vlookup(VLOOKUP(A3270,'Meal Plan Combinations'!A$5:E$17,2,false),indirect(I$1),2,false)*B3270+vlookup(VLOOKUP(A3270,'Meal Plan Combinations'!A$5:E$17,3,false),indirect(I$1),2,false)*C3270+vlookup(VLOOKUP(A3270,'Meal Plan Combinations'!A$5:E$17,4,false),indirect(I$1),2,false)*D3270+vlookup(VLOOKUP(A3270,'Meal Plan Combinations'!A$5:E$17,5,false),indirect(I$1),2,false)*E3270</f>
        <v>1768.214</v>
      </c>
      <c r="G3270" s="173">
        <f>abs(Generate!H$5-F3270)</f>
        <v>1301.786</v>
      </c>
    </row>
    <row r="3271">
      <c r="A3271" s="71" t="s">
        <v>73</v>
      </c>
      <c r="B3271" s="71">
        <v>2.0</v>
      </c>
      <c r="C3271" s="71">
        <v>0.5</v>
      </c>
      <c r="D3271" s="71">
        <v>2.5</v>
      </c>
      <c r="E3271" s="71">
        <v>3.0</v>
      </c>
      <c r="F3271" s="172">
        <f>vlookup(VLOOKUP(A3271,'Meal Plan Combinations'!A$5:E$17,2,false),indirect(I$1),2,false)*B3271+vlookup(VLOOKUP(A3271,'Meal Plan Combinations'!A$5:E$17,3,false),indirect(I$1),2,false)*C3271+vlookup(VLOOKUP(A3271,'Meal Plan Combinations'!A$5:E$17,4,false),indirect(I$1),2,false)*D3271+vlookup(VLOOKUP(A3271,'Meal Plan Combinations'!A$5:E$17,5,false),indirect(I$1),2,false)*E3271</f>
        <v>1860.194</v>
      </c>
      <c r="G3271" s="173">
        <f>abs(Generate!H$5-F3271)</f>
        <v>1209.806</v>
      </c>
    </row>
    <row r="3272">
      <c r="A3272" s="71" t="s">
        <v>73</v>
      </c>
      <c r="B3272" s="71">
        <v>2.0</v>
      </c>
      <c r="C3272" s="71">
        <v>0.5</v>
      </c>
      <c r="D3272" s="71">
        <v>3.0</v>
      </c>
      <c r="E3272" s="71">
        <v>0.5</v>
      </c>
      <c r="F3272" s="172">
        <f>vlookup(VLOOKUP(A3272,'Meal Plan Combinations'!A$5:E$17,2,false),indirect(I$1),2,false)*B3272+vlookup(VLOOKUP(A3272,'Meal Plan Combinations'!A$5:E$17,3,false),indirect(I$1),2,false)*C3272+vlookup(VLOOKUP(A3272,'Meal Plan Combinations'!A$5:E$17,4,false),indirect(I$1),2,false)*D3272+vlookup(VLOOKUP(A3272,'Meal Plan Combinations'!A$5:E$17,5,false),indirect(I$1),2,false)*E3272</f>
        <v>1531.39</v>
      </c>
      <c r="G3272" s="173">
        <f>abs(Generate!H$5-F3272)</f>
        <v>1538.61</v>
      </c>
    </row>
    <row r="3273">
      <c r="A3273" s="71" t="s">
        <v>73</v>
      </c>
      <c r="B3273" s="71">
        <v>2.0</v>
      </c>
      <c r="C3273" s="71">
        <v>0.5</v>
      </c>
      <c r="D3273" s="71">
        <v>3.0</v>
      </c>
      <c r="E3273" s="71">
        <v>1.0</v>
      </c>
      <c r="F3273" s="172">
        <f>vlookup(VLOOKUP(A3273,'Meal Plan Combinations'!A$5:E$17,2,false),indirect(I$1),2,false)*B3273+vlookup(VLOOKUP(A3273,'Meal Plan Combinations'!A$5:E$17,3,false),indirect(I$1),2,false)*C3273+vlookup(VLOOKUP(A3273,'Meal Plan Combinations'!A$5:E$17,4,false),indirect(I$1),2,false)*D3273+vlookup(VLOOKUP(A3273,'Meal Plan Combinations'!A$5:E$17,5,false),indirect(I$1),2,false)*E3273</f>
        <v>1623.37</v>
      </c>
      <c r="G3273" s="173">
        <f>abs(Generate!H$5-F3273)</f>
        <v>1446.63</v>
      </c>
    </row>
    <row r="3274">
      <c r="A3274" s="71" t="s">
        <v>73</v>
      </c>
      <c r="B3274" s="71">
        <v>2.0</v>
      </c>
      <c r="C3274" s="71">
        <v>0.5</v>
      </c>
      <c r="D3274" s="71">
        <v>3.0</v>
      </c>
      <c r="E3274" s="71">
        <v>1.5</v>
      </c>
      <c r="F3274" s="172">
        <f>vlookup(VLOOKUP(A3274,'Meal Plan Combinations'!A$5:E$17,2,false),indirect(I$1),2,false)*B3274+vlookup(VLOOKUP(A3274,'Meal Plan Combinations'!A$5:E$17,3,false),indirect(I$1),2,false)*C3274+vlookup(VLOOKUP(A3274,'Meal Plan Combinations'!A$5:E$17,4,false),indirect(I$1),2,false)*D3274+vlookup(VLOOKUP(A3274,'Meal Plan Combinations'!A$5:E$17,5,false),indirect(I$1),2,false)*E3274</f>
        <v>1715.35</v>
      </c>
      <c r="G3274" s="173">
        <f>abs(Generate!H$5-F3274)</f>
        <v>1354.65</v>
      </c>
    </row>
    <row r="3275">
      <c r="A3275" s="71" t="s">
        <v>73</v>
      </c>
      <c r="B3275" s="71">
        <v>2.0</v>
      </c>
      <c r="C3275" s="71">
        <v>0.5</v>
      </c>
      <c r="D3275" s="71">
        <v>3.0</v>
      </c>
      <c r="E3275" s="71">
        <v>2.0</v>
      </c>
      <c r="F3275" s="172">
        <f>vlookup(VLOOKUP(A3275,'Meal Plan Combinations'!A$5:E$17,2,false),indirect(I$1),2,false)*B3275+vlookup(VLOOKUP(A3275,'Meal Plan Combinations'!A$5:E$17,3,false),indirect(I$1),2,false)*C3275+vlookup(VLOOKUP(A3275,'Meal Plan Combinations'!A$5:E$17,4,false),indirect(I$1),2,false)*D3275+vlookup(VLOOKUP(A3275,'Meal Plan Combinations'!A$5:E$17,5,false),indirect(I$1),2,false)*E3275</f>
        <v>1807.33</v>
      </c>
      <c r="G3275" s="173">
        <f>abs(Generate!H$5-F3275)</f>
        <v>1262.67</v>
      </c>
    </row>
    <row r="3276">
      <c r="A3276" s="71" t="s">
        <v>73</v>
      </c>
      <c r="B3276" s="71">
        <v>2.0</v>
      </c>
      <c r="C3276" s="71">
        <v>0.5</v>
      </c>
      <c r="D3276" s="71">
        <v>3.0</v>
      </c>
      <c r="E3276" s="71">
        <v>2.5</v>
      </c>
      <c r="F3276" s="172">
        <f>vlookup(VLOOKUP(A3276,'Meal Plan Combinations'!A$5:E$17,2,false),indirect(I$1),2,false)*B3276+vlookup(VLOOKUP(A3276,'Meal Plan Combinations'!A$5:E$17,3,false),indirect(I$1),2,false)*C3276+vlookup(VLOOKUP(A3276,'Meal Plan Combinations'!A$5:E$17,4,false),indirect(I$1),2,false)*D3276+vlookup(VLOOKUP(A3276,'Meal Plan Combinations'!A$5:E$17,5,false),indirect(I$1),2,false)*E3276</f>
        <v>1899.31</v>
      </c>
      <c r="G3276" s="173">
        <f>abs(Generate!H$5-F3276)</f>
        <v>1170.69</v>
      </c>
    </row>
    <row r="3277">
      <c r="A3277" s="71" t="s">
        <v>73</v>
      </c>
      <c r="B3277" s="71">
        <v>2.0</v>
      </c>
      <c r="C3277" s="71">
        <v>0.5</v>
      </c>
      <c r="D3277" s="71">
        <v>3.0</v>
      </c>
      <c r="E3277" s="71">
        <v>3.0</v>
      </c>
      <c r="F3277" s="172">
        <f>vlookup(VLOOKUP(A3277,'Meal Plan Combinations'!A$5:E$17,2,false),indirect(I$1),2,false)*B3277+vlookup(VLOOKUP(A3277,'Meal Plan Combinations'!A$5:E$17,3,false),indirect(I$1),2,false)*C3277+vlookup(VLOOKUP(A3277,'Meal Plan Combinations'!A$5:E$17,4,false),indirect(I$1),2,false)*D3277+vlookup(VLOOKUP(A3277,'Meal Plan Combinations'!A$5:E$17,5,false),indirect(I$1),2,false)*E3277</f>
        <v>1991.29</v>
      </c>
      <c r="G3277" s="173">
        <f>abs(Generate!H$5-F3277)</f>
        <v>1078.71</v>
      </c>
    </row>
    <row r="3278">
      <c r="A3278" s="71" t="s">
        <v>73</v>
      </c>
      <c r="B3278" s="71">
        <v>2.0</v>
      </c>
      <c r="C3278" s="71">
        <v>1.0</v>
      </c>
      <c r="D3278" s="71">
        <v>0.5</v>
      </c>
      <c r="E3278" s="71">
        <v>0.5</v>
      </c>
      <c r="F3278" s="172">
        <f>vlookup(VLOOKUP(A3278,'Meal Plan Combinations'!A$5:E$17,2,false),indirect(I$1),2,false)*B3278+vlookup(VLOOKUP(A3278,'Meal Plan Combinations'!A$5:E$17,3,false),indirect(I$1),2,false)*C3278+vlookup(VLOOKUP(A3278,'Meal Plan Combinations'!A$5:E$17,4,false),indirect(I$1),2,false)*D3278+vlookup(VLOOKUP(A3278,'Meal Plan Combinations'!A$5:E$17,5,false),indirect(I$1),2,false)*E3278</f>
        <v>966.97</v>
      </c>
      <c r="G3278" s="173">
        <f>abs(Generate!H$5-F3278)</f>
        <v>2103.03</v>
      </c>
    </row>
    <row r="3279">
      <c r="A3279" s="71" t="s">
        <v>73</v>
      </c>
      <c r="B3279" s="71">
        <v>2.0</v>
      </c>
      <c r="C3279" s="71">
        <v>1.0</v>
      </c>
      <c r="D3279" s="71">
        <v>0.5</v>
      </c>
      <c r="E3279" s="71">
        <v>1.0</v>
      </c>
      <c r="F3279" s="172">
        <f>vlookup(VLOOKUP(A3279,'Meal Plan Combinations'!A$5:E$17,2,false),indirect(I$1),2,false)*B3279+vlookup(VLOOKUP(A3279,'Meal Plan Combinations'!A$5:E$17,3,false),indirect(I$1),2,false)*C3279+vlookup(VLOOKUP(A3279,'Meal Plan Combinations'!A$5:E$17,4,false),indirect(I$1),2,false)*D3279+vlookup(VLOOKUP(A3279,'Meal Plan Combinations'!A$5:E$17,5,false),indirect(I$1),2,false)*E3279</f>
        <v>1058.95</v>
      </c>
      <c r="G3279" s="173">
        <f>abs(Generate!H$5-F3279)</f>
        <v>2011.05</v>
      </c>
    </row>
    <row r="3280">
      <c r="A3280" s="71" t="s">
        <v>73</v>
      </c>
      <c r="B3280" s="71">
        <v>2.0</v>
      </c>
      <c r="C3280" s="71">
        <v>1.0</v>
      </c>
      <c r="D3280" s="71">
        <v>0.5</v>
      </c>
      <c r="E3280" s="71">
        <v>1.5</v>
      </c>
      <c r="F3280" s="172">
        <f>vlookup(VLOOKUP(A3280,'Meal Plan Combinations'!A$5:E$17,2,false),indirect(I$1),2,false)*B3280+vlookup(VLOOKUP(A3280,'Meal Plan Combinations'!A$5:E$17,3,false),indirect(I$1),2,false)*C3280+vlookup(VLOOKUP(A3280,'Meal Plan Combinations'!A$5:E$17,4,false),indirect(I$1),2,false)*D3280+vlookup(VLOOKUP(A3280,'Meal Plan Combinations'!A$5:E$17,5,false),indirect(I$1),2,false)*E3280</f>
        <v>1150.93</v>
      </c>
      <c r="G3280" s="173">
        <f>abs(Generate!H$5-F3280)</f>
        <v>1919.07</v>
      </c>
    </row>
    <row r="3281">
      <c r="A3281" s="71" t="s">
        <v>73</v>
      </c>
      <c r="B3281" s="71">
        <v>2.0</v>
      </c>
      <c r="C3281" s="71">
        <v>1.0</v>
      </c>
      <c r="D3281" s="71">
        <v>0.5</v>
      </c>
      <c r="E3281" s="71">
        <v>2.0</v>
      </c>
      <c r="F3281" s="172">
        <f>vlookup(VLOOKUP(A3281,'Meal Plan Combinations'!A$5:E$17,2,false),indirect(I$1),2,false)*B3281+vlookup(VLOOKUP(A3281,'Meal Plan Combinations'!A$5:E$17,3,false),indirect(I$1),2,false)*C3281+vlookup(VLOOKUP(A3281,'Meal Plan Combinations'!A$5:E$17,4,false),indirect(I$1),2,false)*D3281+vlookup(VLOOKUP(A3281,'Meal Plan Combinations'!A$5:E$17,5,false),indirect(I$1),2,false)*E3281</f>
        <v>1242.91</v>
      </c>
      <c r="G3281" s="173">
        <f>abs(Generate!H$5-F3281)</f>
        <v>1827.09</v>
      </c>
    </row>
    <row r="3282">
      <c r="A3282" s="71" t="s">
        <v>73</v>
      </c>
      <c r="B3282" s="71">
        <v>2.0</v>
      </c>
      <c r="C3282" s="71">
        <v>1.0</v>
      </c>
      <c r="D3282" s="71">
        <v>0.5</v>
      </c>
      <c r="E3282" s="71">
        <v>2.5</v>
      </c>
      <c r="F3282" s="172">
        <f>vlookup(VLOOKUP(A3282,'Meal Plan Combinations'!A$5:E$17,2,false),indirect(I$1),2,false)*B3282+vlookup(VLOOKUP(A3282,'Meal Plan Combinations'!A$5:E$17,3,false),indirect(I$1),2,false)*C3282+vlookup(VLOOKUP(A3282,'Meal Plan Combinations'!A$5:E$17,4,false),indirect(I$1),2,false)*D3282+vlookup(VLOOKUP(A3282,'Meal Plan Combinations'!A$5:E$17,5,false),indirect(I$1),2,false)*E3282</f>
        <v>1334.89</v>
      </c>
      <c r="G3282" s="173">
        <f>abs(Generate!H$5-F3282)</f>
        <v>1735.11</v>
      </c>
    </row>
    <row r="3283">
      <c r="A3283" s="71" t="s">
        <v>73</v>
      </c>
      <c r="B3283" s="71">
        <v>2.0</v>
      </c>
      <c r="C3283" s="71">
        <v>1.0</v>
      </c>
      <c r="D3283" s="71">
        <v>0.5</v>
      </c>
      <c r="E3283" s="71">
        <v>3.0</v>
      </c>
      <c r="F3283" s="172">
        <f>vlookup(VLOOKUP(A3283,'Meal Plan Combinations'!A$5:E$17,2,false),indirect(I$1),2,false)*B3283+vlookup(VLOOKUP(A3283,'Meal Plan Combinations'!A$5:E$17,3,false),indirect(I$1),2,false)*C3283+vlookup(VLOOKUP(A3283,'Meal Plan Combinations'!A$5:E$17,4,false),indirect(I$1),2,false)*D3283+vlookup(VLOOKUP(A3283,'Meal Plan Combinations'!A$5:E$17,5,false),indirect(I$1),2,false)*E3283</f>
        <v>1426.87</v>
      </c>
      <c r="G3283" s="173">
        <f>abs(Generate!H$5-F3283)</f>
        <v>1643.13</v>
      </c>
    </row>
    <row r="3284">
      <c r="A3284" s="71" t="s">
        <v>73</v>
      </c>
      <c r="B3284" s="71">
        <v>2.0</v>
      </c>
      <c r="C3284" s="71">
        <v>1.0</v>
      </c>
      <c r="D3284" s="71">
        <v>1.0</v>
      </c>
      <c r="E3284" s="71">
        <v>0.5</v>
      </c>
      <c r="F3284" s="172">
        <f>vlookup(VLOOKUP(A3284,'Meal Plan Combinations'!A$5:E$17,2,false),indirect(I$1),2,false)*B3284+vlookup(VLOOKUP(A3284,'Meal Plan Combinations'!A$5:E$17,3,false),indirect(I$1),2,false)*C3284+vlookup(VLOOKUP(A3284,'Meal Plan Combinations'!A$5:E$17,4,false),indirect(I$1),2,false)*D3284+vlookup(VLOOKUP(A3284,'Meal Plan Combinations'!A$5:E$17,5,false),indirect(I$1),2,false)*E3284</f>
        <v>1098.066</v>
      </c>
      <c r="G3284" s="173">
        <f>abs(Generate!H$5-F3284)</f>
        <v>1971.934</v>
      </c>
    </row>
    <row r="3285">
      <c r="A3285" s="71" t="s">
        <v>73</v>
      </c>
      <c r="B3285" s="71">
        <v>2.0</v>
      </c>
      <c r="C3285" s="71">
        <v>1.0</v>
      </c>
      <c r="D3285" s="71">
        <v>1.0</v>
      </c>
      <c r="E3285" s="71">
        <v>1.0</v>
      </c>
      <c r="F3285" s="172">
        <f>vlookup(VLOOKUP(A3285,'Meal Plan Combinations'!A$5:E$17,2,false),indirect(I$1),2,false)*B3285+vlookup(VLOOKUP(A3285,'Meal Plan Combinations'!A$5:E$17,3,false),indirect(I$1),2,false)*C3285+vlookup(VLOOKUP(A3285,'Meal Plan Combinations'!A$5:E$17,4,false),indirect(I$1),2,false)*D3285+vlookup(VLOOKUP(A3285,'Meal Plan Combinations'!A$5:E$17,5,false),indirect(I$1),2,false)*E3285</f>
        <v>1190.046</v>
      </c>
      <c r="G3285" s="173">
        <f>abs(Generate!H$5-F3285)</f>
        <v>1879.954</v>
      </c>
    </row>
    <row r="3286">
      <c r="A3286" s="71" t="s">
        <v>73</v>
      </c>
      <c r="B3286" s="71">
        <v>2.0</v>
      </c>
      <c r="C3286" s="71">
        <v>1.0</v>
      </c>
      <c r="D3286" s="71">
        <v>1.0</v>
      </c>
      <c r="E3286" s="71">
        <v>1.5</v>
      </c>
      <c r="F3286" s="172">
        <f>vlookup(VLOOKUP(A3286,'Meal Plan Combinations'!A$5:E$17,2,false),indirect(I$1),2,false)*B3286+vlookup(VLOOKUP(A3286,'Meal Plan Combinations'!A$5:E$17,3,false),indirect(I$1),2,false)*C3286+vlookup(VLOOKUP(A3286,'Meal Plan Combinations'!A$5:E$17,4,false),indirect(I$1),2,false)*D3286+vlookup(VLOOKUP(A3286,'Meal Plan Combinations'!A$5:E$17,5,false),indirect(I$1),2,false)*E3286</f>
        <v>1282.026</v>
      </c>
      <c r="G3286" s="173">
        <f>abs(Generate!H$5-F3286)</f>
        <v>1787.974</v>
      </c>
    </row>
    <row r="3287">
      <c r="A3287" s="71" t="s">
        <v>73</v>
      </c>
      <c r="B3287" s="71">
        <v>2.0</v>
      </c>
      <c r="C3287" s="71">
        <v>1.0</v>
      </c>
      <c r="D3287" s="71">
        <v>1.0</v>
      </c>
      <c r="E3287" s="71">
        <v>2.0</v>
      </c>
      <c r="F3287" s="172">
        <f>vlookup(VLOOKUP(A3287,'Meal Plan Combinations'!A$5:E$17,2,false),indirect(I$1),2,false)*B3287+vlookup(VLOOKUP(A3287,'Meal Plan Combinations'!A$5:E$17,3,false),indirect(I$1),2,false)*C3287+vlookup(VLOOKUP(A3287,'Meal Plan Combinations'!A$5:E$17,4,false),indirect(I$1),2,false)*D3287+vlookup(VLOOKUP(A3287,'Meal Plan Combinations'!A$5:E$17,5,false),indirect(I$1),2,false)*E3287</f>
        <v>1374.006</v>
      </c>
      <c r="G3287" s="173">
        <f>abs(Generate!H$5-F3287)</f>
        <v>1695.994</v>
      </c>
    </row>
    <row r="3288">
      <c r="A3288" s="71" t="s">
        <v>73</v>
      </c>
      <c r="B3288" s="71">
        <v>2.0</v>
      </c>
      <c r="C3288" s="71">
        <v>1.0</v>
      </c>
      <c r="D3288" s="71">
        <v>1.0</v>
      </c>
      <c r="E3288" s="71">
        <v>2.5</v>
      </c>
      <c r="F3288" s="172">
        <f>vlookup(VLOOKUP(A3288,'Meal Plan Combinations'!A$5:E$17,2,false),indirect(I$1),2,false)*B3288+vlookup(VLOOKUP(A3288,'Meal Plan Combinations'!A$5:E$17,3,false),indirect(I$1),2,false)*C3288+vlookup(VLOOKUP(A3288,'Meal Plan Combinations'!A$5:E$17,4,false),indirect(I$1),2,false)*D3288+vlookup(VLOOKUP(A3288,'Meal Plan Combinations'!A$5:E$17,5,false),indirect(I$1),2,false)*E3288</f>
        <v>1465.986</v>
      </c>
      <c r="G3288" s="173">
        <f>abs(Generate!H$5-F3288)</f>
        <v>1604.014</v>
      </c>
    </row>
    <row r="3289">
      <c r="A3289" s="71" t="s">
        <v>73</v>
      </c>
      <c r="B3289" s="71">
        <v>2.0</v>
      </c>
      <c r="C3289" s="71">
        <v>1.0</v>
      </c>
      <c r="D3289" s="71">
        <v>1.0</v>
      </c>
      <c r="E3289" s="71">
        <v>3.0</v>
      </c>
      <c r="F3289" s="172">
        <f>vlookup(VLOOKUP(A3289,'Meal Plan Combinations'!A$5:E$17,2,false),indirect(I$1),2,false)*B3289+vlookup(VLOOKUP(A3289,'Meal Plan Combinations'!A$5:E$17,3,false),indirect(I$1),2,false)*C3289+vlookup(VLOOKUP(A3289,'Meal Plan Combinations'!A$5:E$17,4,false),indirect(I$1),2,false)*D3289+vlookup(VLOOKUP(A3289,'Meal Plan Combinations'!A$5:E$17,5,false),indirect(I$1),2,false)*E3289</f>
        <v>1557.966</v>
      </c>
      <c r="G3289" s="173">
        <f>abs(Generate!H$5-F3289)</f>
        <v>1512.034</v>
      </c>
    </row>
    <row r="3290">
      <c r="A3290" s="71" t="s">
        <v>73</v>
      </c>
      <c r="B3290" s="71">
        <v>2.0</v>
      </c>
      <c r="C3290" s="71">
        <v>1.0</v>
      </c>
      <c r="D3290" s="71">
        <v>1.5</v>
      </c>
      <c r="E3290" s="71">
        <v>0.5</v>
      </c>
      <c r="F3290" s="172">
        <f>vlookup(VLOOKUP(A3290,'Meal Plan Combinations'!A$5:E$17,2,false),indirect(I$1),2,false)*B3290+vlookup(VLOOKUP(A3290,'Meal Plan Combinations'!A$5:E$17,3,false),indirect(I$1),2,false)*C3290+vlookup(VLOOKUP(A3290,'Meal Plan Combinations'!A$5:E$17,4,false),indirect(I$1),2,false)*D3290+vlookup(VLOOKUP(A3290,'Meal Plan Combinations'!A$5:E$17,5,false),indirect(I$1),2,false)*E3290</f>
        <v>1229.162</v>
      </c>
      <c r="G3290" s="173">
        <f>abs(Generate!H$5-F3290)</f>
        <v>1840.838</v>
      </c>
    </row>
    <row r="3291">
      <c r="A3291" s="71" t="s">
        <v>73</v>
      </c>
      <c r="B3291" s="71">
        <v>2.0</v>
      </c>
      <c r="C3291" s="71">
        <v>1.0</v>
      </c>
      <c r="D3291" s="71">
        <v>1.5</v>
      </c>
      <c r="E3291" s="71">
        <v>1.0</v>
      </c>
      <c r="F3291" s="172">
        <f>vlookup(VLOOKUP(A3291,'Meal Plan Combinations'!A$5:E$17,2,false),indirect(I$1),2,false)*B3291+vlookup(VLOOKUP(A3291,'Meal Plan Combinations'!A$5:E$17,3,false),indirect(I$1),2,false)*C3291+vlookup(VLOOKUP(A3291,'Meal Plan Combinations'!A$5:E$17,4,false),indirect(I$1),2,false)*D3291+vlookup(VLOOKUP(A3291,'Meal Plan Combinations'!A$5:E$17,5,false),indirect(I$1),2,false)*E3291</f>
        <v>1321.142</v>
      </c>
      <c r="G3291" s="173">
        <f>abs(Generate!H$5-F3291)</f>
        <v>1748.858</v>
      </c>
    </row>
    <row r="3292">
      <c r="A3292" s="71" t="s">
        <v>73</v>
      </c>
      <c r="B3292" s="71">
        <v>2.0</v>
      </c>
      <c r="C3292" s="71">
        <v>1.0</v>
      </c>
      <c r="D3292" s="71">
        <v>1.5</v>
      </c>
      <c r="E3292" s="71">
        <v>1.5</v>
      </c>
      <c r="F3292" s="172">
        <f>vlookup(VLOOKUP(A3292,'Meal Plan Combinations'!A$5:E$17,2,false),indirect(I$1),2,false)*B3292+vlookup(VLOOKUP(A3292,'Meal Plan Combinations'!A$5:E$17,3,false),indirect(I$1),2,false)*C3292+vlookup(VLOOKUP(A3292,'Meal Plan Combinations'!A$5:E$17,4,false),indirect(I$1),2,false)*D3292+vlookup(VLOOKUP(A3292,'Meal Plan Combinations'!A$5:E$17,5,false),indirect(I$1),2,false)*E3292</f>
        <v>1413.122</v>
      </c>
      <c r="G3292" s="173">
        <f>abs(Generate!H$5-F3292)</f>
        <v>1656.878</v>
      </c>
    </row>
    <row r="3293">
      <c r="A3293" s="71" t="s">
        <v>73</v>
      </c>
      <c r="B3293" s="71">
        <v>2.0</v>
      </c>
      <c r="C3293" s="71">
        <v>1.0</v>
      </c>
      <c r="D3293" s="71">
        <v>1.5</v>
      </c>
      <c r="E3293" s="71">
        <v>2.0</v>
      </c>
      <c r="F3293" s="172">
        <f>vlookup(VLOOKUP(A3293,'Meal Plan Combinations'!A$5:E$17,2,false),indirect(I$1),2,false)*B3293+vlookup(VLOOKUP(A3293,'Meal Plan Combinations'!A$5:E$17,3,false),indirect(I$1),2,false)*C3293+vlookup(VLOOKUP(A3293,'Meal Plan Combinations'!A$5:E$17,4,false),indirect(I$1),2,false)*D3293+vlookup(VLOOKUP(A3293,'Meal Plan Combinations'!A$5:E$17,5,false),indirect(I$1),2,false)*E3293</f>
        <v>1505.102</v>
      </c>
      <c r="G3293" s="173">
        <f>abs(Generate!H$5-F3293)</f>
        <v>1564.898</v>
      </c>
    </row>
    <row r="3294">
      <c r="A3294" s="71" t="s">
        <v>73</v>
      </c>
      <c r="B3294" s="71">
        <v>2.0</v>
      </c>
      <c r="C3294" s="71">
        <v>1.0</v>
      </c>
      <c r="D3294" s="71">
        <v>1.5</v>
      </c>
      <c r="E3294" s="71">
        <v>2.5</v>
      </c>
      <c r="F3294" s="172">
        <f>vlookup(VLOOKUP(A3294,'Meal Plan Combinations'!A$5:E$17,2,false),indirect(I$1),2,false)*B3294+vlookup(VLOOKUP(A3294,'Meal Plan Combinations'!A$5:E$17,3,false),indirect(I$1),2,false)*C3294+vlookup(VLOOKUP(A3294,'Meal Plan Combinations'!A$5:E$17,4,false),indirect(I$1),2,false)*D3294+vlookup(VLOOKUP(A3294,'Meal Plan Combinations'!A$5:E$17,5,false),indirect(I$1),2,false)*E3294</f>
        <v>1597.082</v>
      </c>
      <c r="G3294" s="173">
        <f>abs(Generate!H$5-F3294)</f>
        <v>1472.918</v>
      </c>
    </row>
    <row r="3295">
      <c r="A3295" s="71" t="s">
        <v>73</v>
      </c>
      <c r="B3295" s="71">
        <v>2.0</v>
      </c>
      <c r="C3295" s="71">
        <v>1.0</v>
      </c>
      <c r="D3295" s="71">
        <v>1.5</v>
      </c>
      <c r="E3295" s="71">
        <v>3.0</v>
      </c>
      <c r="F3295" s="172">
        <f>vlookup(VLOOKUP(A3295,'Meal Plan Combinations'!A$5:E$17,2,false),indirect(I$1),2,false)*B3295+vlookup(VLOOKUP(A3295,'Meal Plan Combinations'!A$5:E$17,3,false),indirect(I$1),2,false)*C3295+vlookup(VLOOKUP(A3295,'Meal Plan Combinations'!A$5:E$17,4,false),indirect(I$1),2,false)*D3295+vlookup(VLOOKUP(A3295,'Meal Plan Combinations'!A$5:E$17,5,false),indirect(I$1),2,false)*E3295</f>
        <v>1689.062</v>
      </c>
      <c r="G3295" s="173">
        <f>abs(Generate!H$5-F3295)</f>
        <v>1380.938</v>
      </c>
    </row>
    <row r="3296">
      <c r="A3296" s="71" t="s">
        <v>73</v>
      </c>
      <c r="B3296" s="71">
        <v>2.0</v>
      </c>
      <c r="C3296" s="71">
        <v>1.0</v>
      </c>
      <c r="D3296" s="71">
        <v>2.0</v>
      </c>
      <c r="E3296" s="71">
        <v>0.5</v>
      </c>
      <c r="F3296" s="172">
        <f>vlookup(VLOOKUP(A3296,'Meal Plan Combinations'!A$5:E$17,2,false),indirect(I$1),2,false)*B3296+vlookup(VLOOKUP(A3296,'Meal Plan Combinations'!A$5:E$17,3,false),indirect(I$1),2,false)*C3296+vlookup(VLOOKUP(A3296,'Meal Plan Combinations'!A$5:E$17,4,false),indirect(I$1),2,false)*D3296+vlookup(VLOOKUP(A3296,'Meal Plan Combinations'!A$5:E$17,5,false),indirect(I$1),2,false)*E3296</f>
        <v>1360.258</v>
      </c>
      <c r="G3296" s="173">
        <f>abs(Generate!H$5-F3296)</f>
        <v>1709.742</v>
      </c>
    </row>
    <row r="3297">
      <c r="A3297" s="71" t="s">
        <v>73</v>
      </c>
      <c r="B3297" s="71">
        <v>2.0</v>
      </c>
      <c r="C3297" s="71">
        <v>1.0</v>
      </c>
      <c r="D3297" s="71">
        <v>2.0</v>
      </c>
      <c r="E3297" s="71">
        <v>1.0</v>
      </c>
      <c r="F3297" s="172">
        <f>vlookup(VLOOKUP(A3297,'Meal Plan Combinations'!A$5:E$17,2,false),indirect(I$1),2,false)*B3297+vlookup(VLOOKUP(A3297,'Meal Plan Combinations'!A$5:E$17,3,false),indirect(I$1),2,false)*C3297+vlookup(VLOOKUP(A3297,'Meal Plan Combinations'!A$5:E$17,4,false),indirect(I$1),2,false)*D3297+vlookup(VLOOKUP(A3297,'Meal Plan Combinations'!A$5:E$17,5,false),indirect(I$1),2,false)*E3297</f>
        <v>1452.238</v>
      </c>
      <c r="G3297" s="173">
        <f>abs(Generate!H$5-F3297)</f>
        <v>1617.762</v>
      </c>
    </row>
    <row r="3298">
      <c r="A3298" s="71" t="s">
        <v>73</v>
      </c>
      <c r="B3298" s="71">
        <v>2.0</v>
      </c>
      <c r="C3298" s="71">
        <v>1.0</v>
      </c>
      <c r="D3298" s="71">
        <v>2.0</v>
      </c>
      <c r="E3298" s="71">
        <v>1.5</v>
      </c>
      <c r="F3298" s="172">
        <f>vlookup(VLOOKUP(A3298,'Meal Plan Combinations'!A$5:E$17,2,false),indirect(I$1),2,false)*B3298+vlookup(VLOOKUP(A3298,'Meal Plan Combinations'!A$5:E$17,3,false),indirect(I$1),2,false)*C3298+vlookup(VLOOKUP(A3298,'Meal Plan Combinations'!A$5:E$17,4,false),indirect(I$1),2,false)*D3298+vlookup(VLOOKUP(A3298,'Meal Plan Combinations'!A$5:E$17,5,false),indirect(I$1),2,false)*E3298</f>
        <v>1544.218</v>
      </c>
      <c r="G3298" s="173">
        <f>abs(Generate!H$5-F3298)</f>
        <v>1525.782</v>
      </c>
    </row>
    <row r="3299">
      <c r="A3299" s="71" t="s">
        <v>73</v>
      </c>
      <c r="B3299" s="71">
        <v>2.0</v>
      </c>
      <c r="C3299" s="71">
        <v>1.0</v>
      </c>
      <c r="D3299" s="71">
        <v>2.0</v>
      </c>
      <c r="E3299" s="71">
        <v>2.0</v>
      </c>
      <c r="F3299" s="172">
        <f>vlookup(VLOOKUP(A3299,'Meal Plan Combinations'!A$5:E$17,2,false),indirect(I$1),2,false)*B3299+vlookup(VLOOKUP(A3299,'Meal Plan Combinations'!A$5:E$17,3,false),indirect(I$1),2,false)*C3299+vlookup(VLOOKUP(A3299,'Meal Plan Combinations'!A$5:E$17,4,false),indirect(I$1),2,false)*D3299+vlookup(VLOOKUP(A3299,'Meal Plan Combinations'!A$5:E$17,5,false),indirect(I$1),2,false)*E3299</f>
        <v>1636.198</v>
      </c>
      <c r="G3299" s="173">
        <f>abs(Generate!H$5-F3299)</f>
        <v>1433.802</v>
      </c>
    </row>
    <row r="3300">
      <c r="A3300" s="71" t="s">
        <v>73</v>
      </c>
      <c r="B3300" s="71">
        <v>2.0</v>
      </c>
      <c r="C3300" s="71">
        <v>1.0</v>
      </c>
      <c r="D3300" s="71">
        <v>2.0</v>
      </c>
      <c r="E3300" s="71">
        <v>2.5</v>
      </c>
      <c r="F3300" s="172">
        <f>vlookup(VLOOKUP(A3300,'Meal Plan Combinations'!A$5:E$17,2,false),indirect(I$1),2,false)*B3300+vlookup(VLOOKUP(A3300,'Meal Plan Combinations'!A$5:E$17,3,false),indirect(I$1),2,false)*C3300+vlookup(VLOOKUP(A3300,'Meal Plan Combinations'!A$5:E$17,4,false),indirect(I$1),2,false)*D3300+vlookup(VLOOKUP(A3300,'Meal Plan Combinations'!A$5:E$17,5,false),indirect(I$1),2,false)*E3300</f>
        <v>1728.178</v>
      </c>
      <c r="G3300" s="173">
        <f>abs(Generate!H$5-F3300)</f>
        <v>1341.822</v>
      </c>
    </row>
    <row r="3301">
      <c r="A3301" s="71" t="s">
        <v>73</v>
      </c>
      <c r="B3301" s="71">
        <v>2.0</v>
      </c>
      <c r="C3301" s="71">
        <v>1.0</v>
      </c>
      <c r="D3301" s="71">
        <v>2.0</v>
      </c>
      <c r="E3301" s="71">
        <v>3.0</v>
      </c>
      <c r="F3301" s="172">
        <f>vlookup(VLOOKUP(A3301,'Meal Plan Combinations'!A$5:E$17,2,false),indirect(I$1),2,false)*B3301+vlookup(VLOOKUP(A3301,'Meal Plan Combinations'!A$5:E$17,3,false),indirect(I$1),2,false)*C3301+vlookup(VLOOKUP(A3301,'Meal Plan Combinations'!A$5:E$17,4,false),indirect(I$1),2,false)*D3301+vlookup(VLOOKUP(A3301,'Meal Plan Combinations'!A$5:E$17,5,false),indirect(I$1),2,false)*E3301</f>
        <v>1820.158</v>
      </c>
      <c r="G3301" s="173">
        <f>abs(Generate!H$5-F3301)</f>
        <v>1249.842</v>
      </c>
    </row>
    <row r="3302">
      <c r="A3302" s="71" t="s">
        <v>73</v>
      </c>
      <c r="B3302" s="71">
        <v>2.0</v>
      </c>
      <c r="C3302" s="71">
        <v>1.0</v>
      </c>
      <c r="D3302" s="71">
        <v>2.5</v>
      </c>
      <c r="E3302" s="71">
        <v>0.5</v>
      </c>
      <c r="F3302" s="172">
        <f>vlookup(VLOOKUP(A3302,'Meal Plan Combinations'!A$5:E$17,2,false),indirect(I$1),2,false)*B3302+vlookup(VLOOKUP(A3302,'Meal Plan Combinations'!A$5:E$17,3,false),indirect(I$1),2,false)*C3302+vlookup(VLOOKUP(A3302,'Meal Plan Combinations'!A$5:E$17,4,false),indirect(I$1),2,false)*D3302+vlookup(VLOOKUP(A3302,'Meal Plan Combinations'!A$5:E$17,5,false),indirect(I$1),2,false)*E3302</f>
        <v>1491.354</v>
      </c>
      <c r="G3302" s="173">
        <f>abs(Generate!H$5-F3302)</f>
        <v>1578.646</v>
      </c>
    </row>
    <row r="3303">
      <c r="A3303" s="71" t="s">
        <v>73</v>
      </c>
      <c r="B3303" s="71">
        <v>2.0</v>
      </c>
      <c r="C3303" s="71">
        <v>1.0</v>
      </c>
      <c r="D3303" s="71">
        <v>2.5</v>
      </c>
      <c r="E3303" s="71">
        <v>1.0</v>
      </c>
      <c r="F3303" s="172">
        <f>vlookup(VLOOKUP(A3303,'Meal Plan Combinations'!A$5:E$17,2,false),indirect(I$1),2,false)*B3303+vlookup(VLOOKUP(A3303,'Meal Plan Combinations'!A$5:E$17,3,false),indirect(I$1),2,false)*C3303+vlookup(VLOOKUP(A3303,'Meal Plan Combinations'!A$5:E$17,4,false),indirect(I$1),2,false)*D3303+vlookup(VLOOKUP(A3303,'Meal Plan Combinations'!A$5:E$17,5,false),indirect(I$1),2,false)*E3303</f>
        <v>1583.334</v>
      </c>
      <c r="G3303" s="173">
        <f>abs(Generate!H$5-F3303)</f>
        <v>1486.666</v>
      </c>
    </row>
    <row r="3304">
      <c r="A3304" s="71" t="s">
        <v>73</v>
      </c>
      <c r="B3304" s="71">
        <v>2.0</v>
      </c>
      <c r="C3304" s="71">
        <v>1.0</v>
      </c>
      <c r="D3304" s="71">
        <v>2.5</v>
      </c>
      <c r="E3304" s="71">
        <v>1.5</v>
      </c>
      <c r="F3304" s="172">
        <f>vlookup(VLOOKUP(A3304,'Meal Plan Combinations'!A$5:E$17,2,false),indirect(I$1),2,false)*B3304+vlookup(VLOOKUP(A3304,'Meal Plan Combinations'!A$5:E$17,3,false),indirect(I$1),2,false)*C3304+vlookup(VLOOKUP(A3304,'Meal Plan Combinations'!A$5:E$17,4,false),indirect(I$1),2,false)*D3304+vlookup(VLOOKUP(A3304,'Meal Plan Combinations'!A$5:E$17,5,false),indirect(I$1),2,false)*E3304</f>
        <v>1675.314</v>
      </c>
      <c r="G3304" s="173">
        <f>abs(Generate!H$5-F3304)</f>
        <v>1394.686</v>
      </c>
    </row>
    <row r="3305">
      <c r="A3305" s="71" t="s">
        <v>73</v>
      </c>
      <c r="B3305" s="71">
        <v>2.0</v>
      </c>
      <c r="C3305" s="71">
        <v>1.0</v>
      </c>
      <c r="D3305" s="71">
        <v>2.5</v>
      </c>
      <c r="E3305" s="71">
        <v>2.0</v>
      </c>
      <c r="F3305" s="172">
        <f>vlookup(VLOOKUP(A3305,'Meal Plan Combinations'!A$5:E$17,2,false),indirect(I$1),2,false)*B3305+vlookup(VLOOKUP(A3305,'Meal Plan Combinations'!A$5:E$17,3,false),indirect(I$1),2,false)*C3305+vlookup(VLOOKUP(A3305,'Meal Plan Combinations'!A$5:E$17,4,false),indirect(I$1),2,false)*D3305+vlookup(VLOOKUP(A3305,'Meal Plan Combinations'!A$5:E$17,5,false),indirect(I$1),2,false)*E3305</f>
        <v>1767.294</v>
      </c>
      <c r="G3305" s="173">
        <f>abs(Generate!H$5-F3305)</f>
        <v>1302.706</v>
      </c>
    </row>
    <row r="3306">
      <c r="A3306" s="71" t="s">
        <v>73</v>
      </c>
      <c r="B3306" s="71">
        <v>2.0</v>
      </c>
      <c r="C3306" s="71">
        <v>1.0</v>
      </c>
      <c r="D3306" s="71">
        <v>2.5</v>
      </c>
      <c r="E3306" s="71">
        <v>2.5</v>
      </c>
      <c r="F3306" s="172">
        <f>vlookup(VLOOKUP(A3306,'Meal Plan Combinations'!A$5:E$17,2,false),indirect(I$1),2,false)*B3306+vlookup(VLOOKUP(A3306,'Meal Plan Combinations'!A$5:E$17,3,false),indirect(I$1),2,false)*C3306+vlookup(VLOOKUP(A3306,'Meal Plan Combinations'!A$5:E$17,4,false),indirect(I$1),2,false)*D3306+vlookup(VLOOKUP(A3306,'Meal Plan Combinations'!A$5:E$17,5,false),indirect(I$1),2,false)*E3306</f>
        <v>1859.274</v>
      </c>
      <c r="G3306" s="173">
        <f>abs(Generate!H$5-F3306)</f>
        <v>1210.726</v>
      </c>
    </row>
    <row r="3307">
      <c r="A3307" s="71" t="s">
        <v>73</v>
      </c>
      <c r="B3307" s="71">
        <v>2.0</v>
      </c>
      <c r="C3307" s="71">
        <v>1.0</v>
      </c>
      <c r="D3307" s="71">
        <v>2.5</v>
      </c>
      <c r="E3307" s="71">
        <v>3.0</v>
      </c>
      <c r="F3307" s="172">
        <f>vlookup(VLOOKUP(A3307,'Meal Plan Combinations'!A$5:E$17,2,false),indirect(I$1),2,false)*B3307+vlookup(VLOOKUP(A3307,'Meal Plan Combinations'!A$5:E$17,3,false),indirect(I$1),2,false)*C3307+vlookup(VLOOKUP(A3307,'Meal Plan Combinations'!A$5:E$17,4,false),indirect(I$1),2,false)*D3307+vlookup(VLOOKUP(A3307,'Meal Plan Combinations'!A$5:E$17,5,false),indirect(I$1),2,false)*E3307</f>
        <v>1951.254</v>
      </c>
      <c r="G3307" s="173">
        <f>abs(Generate!H$5-F3307)</f>
        <v>1118.746</v>
      </c>
    </row>
    <row r="3308">
      <c r="A3308" s="71" t="s">
        <v>73</v>
      </c>
      <c r="B3308" s="71">
        <v>2.0</v>
      </c>
      <c r="C3308" s="71">
        <v>1.0</v>
      </c>
      <c r="D3308" s="71">
        <v>3.0</v>
      </c>
      <c r="E3308" s="71">
        <v>0.5</v>
      </c>
      <c r="F3308" s="172">
        <f>vlookup(VLOOKUP(A3308,'Meal Plan Combinations'!A$5:E$17,2,false),indirect(I$1),2,false)*B3308+vlookup(VLOOKUP(A3308,'Meal Plan Combinations'!A$5:E$17,3,false),indirect(I$1),2,false)*C3308+vlookup(VLOOKUP(A3308,'Meal Plan Combinations'!A$5:E$17,4,false),indirect(I$1),2,false)*D3308+vlookup(VLOOKUP(A3308,'Meal Plan Combinations'!A$5:E$17,5,false),indirect(I$1),2,false)*E3308</f>
        <v>1622.45</v>
      </c>
      <c r="G3308" s="173">
        <f>abs(Generate!H$5-F3308)</f>
        <v>1447.55</v>
      </c>
    </row>
    <row r="3309">
      <c r="A3309" s="71" t="s">
        <v>73</v>
      </c>
      <c r="B3309" s="71">
        <v>2.0</v>
      </c>
      <c r="C3309" s="71">
        <v>1.0</v>
      </c>
      <c r="D3309" s="71">
        <v>3.0</v>
      </c>
      <c r="E3309" s="71">
        <v>1.0</v>
      </c>
      <c r="F3309" s="172">
        <f>vlookup(VLOOKUP(A3309,'Meal Plan Combinations'!A$5:E$17,2,false),indirect(I$1),2,false)*B3309+vlookup(VLOOKUP(A3309,'Meal Plan Combinations'!A$5:E$17,3,false),indirect(I$1),2,false)*C3309+vlookup(VLOOKUP(A3309,'Meal Plan Combinations'!A$5:E$17,4,false),indirect(I$1),2,false)*D3309+vlookup(VLOOKUP(A3309,'Meal Plan Combinations'!A$5:E$17,5,false),indirect(I$1),2,false)*E3309</f>
        <v>1714.43</v>
      </c>
      <c r="G3309" s="173">
        <f>abs(Generate!H$5-F3309)</f>
        <v>1355.57</v>
      </c>
    </row>
    <row r="3310">
      <c r="A3310" s="71" t="s">
        <v>73</v>
      </c>
      <c r="B3310" s="71">
        <v>2.0</v>
      </c>
      <c r="C3310" s="71">
        <v>1.0</v>
      </c>
      <c r="D3310" s="71">
        <v>3.0</v>
      </c>
      <c r="E3310" s="71">
        <v>1.5</v>
      </c>
      <c r="F3310" s="172">
        <f>vlookup(VLOOKUP(A3310,'Meal Plan Combinations'!A$5:E$17,2,false),indirect(I$1),2,false)*B3310+vlookup(VLOOKUP(A3310,'Meal Plan Combinations'!A$5:E$17,3,false),indirect(I$1),2,false)*C3310+vlookup(VLOOKUP(A3310,'Meal Plan Combinations'!A$5:E$17,4,false),indirect(I$1),2,false)*D3310+vlookup(VLOOKUP(A3310,'Meal Plan Combinations'!A$5:E$17,5,false),indirect(I$1),2,false)*E3310</f>
        <v>1806.41</v>
      </c>
      <c r="G3310" s="173">
        <f>abs(Generate!H$5-F3310)</f>
        <v>1263.59</v>
      </c>
    </row>
    <row r="3311">
      <c r="A3311" s="71" t="s">
        <v>73</v>
      </c>
      <c r="B3311" s="71">
        <v>2.0</v>
      </c>
      <c r="C3311" s="71">
        <v>1.0</v>
      </c>
      <c r="D3311" s="71">
        <v>3.0</v>
      </c>
      <c r="E3311" s="71">
        <v>2.0</v>
      </c>
      <c r="F3311" s="172">
        <f>vlookup(VLOOKUP(A3311,'Meal Plan Combinations'!A$5:E$17,2,false),indirect(I$1),2,false)*B3311+vlookup(VLOOKUP(A3311,'Meal Plan Combinations'!A$5:E$17,3,false),indirect(I$1),2,false)*C3311+vlookup(VLOOKUP(A3311,'Meal Plan Combinations'!A$5:E$17,4,false),indirect(I$1),2,false)*D3311+vlookup(VLOOKUP(A3311,'Meal Plan Combinations'!A$5:E$17,5,false),indirect(I$1),2,false)*E3311</f>
        <v>1898.39</v>
      </c>
      <c r="G3311" s="173">
        <f>abs(Generate!H$5-F3311)</f>
        <v>1171.61</v>
      </c>
    </row>
    <row r="3312">
      <c r="A3312" s="71" t="s">
        <v>73</v>
      </c>
      <c r="B3312" s="71">
        <v>2.0</v>
      </c>
      <c r="C3312" s="71">
        <v>1.0</v>
      </c>
      <c r="D3312" s="71">
        <v>3.0</v>
      </c>
      <c r="E3312" s="71">
        <v>2.5</v>
      </c>
      <c r="F3312" s="172">
        <f>vlookup(VLOOKUP(A3312,'Meal Plan Combinations'!A$5:E$17,2,false),indirect(I$1),2,false)*B3312+vlookup(VLOOKUP(A3312,'Meal Plan Combinations'!A$5:E$17,3,false),indirect(I$1),2,false)*C3312+vlookup(VLOOKUP(A3312,'Meal Plan Combinations'!A$5:E$17,4,false),indirect(I$1),2,false)*D3312+vlookup(VLOOKUP(A3312,'Meal Plan Combinations'!A$5:E$17,5,false),indirect(I$1),2,false)*E3312</f>
        <v>1990.37</v>
      </c>
      <c r="G3312" s="173">
        <f>abs(Generate!H$5-F3312)</f>
        <v>1079.63</v>
      </c>
    </row>
    <row r="3313">
      <c r="A3313" s="71" t="s">
        <v>73</v>
      </c>
      <c r="B3313" s="71">
        <v>2.0</v>
      </c>
      <c r="C3313" s="71">
        <v>1.0</v>
      </c>
      <c r="D3313" s="71">
        <v>3.0</v>
      </c>
      <c r="E3313" s="71">
        <v>3.0</v>
      </c>
      <c r="F3313" s="172">
        <f>vlookup(VLOOKUP(A3313,'Meal Plan Combinations'!A$5:E$17,2,false),indirect(I$1),2,false)*B3313+vlookup(VLOOKUP(A3313,'Meal Plan Combinations'!A$5:E$17,3,false),indirect(I$1),2,false)*C3313+vlookup(VLOOKUP(A3313,'Meal Plan Combinations'!A$5:E$17,4,false),indirect(I$1),2,false)*D3313+vlookup(VLOOKUP(A3313,'Meal Plan Combinations'!A$5:E$17,5,false),indirect(I$1),2,false)*E3313</f>
        <v>2082.35</v>
      </c>
      <c r="G3313" s="173">
        <f>abs(Generate!H$5-F3313)</f>
        <v>987.65</v>
      </c>
    </row>
    <row r="3314">
      <c r="A3314" s="71" t="s">
        <v>73</v>
      </c>
      <c r="B3314" s="71">
        <v>2.0</v>
      </c>
      <c r="C3314" s="71">
        <v>1.5</v>
      </c>
      <c r="D3314" s="71">
        <v>0.5</v>
      </c>
      <c r="E3314" s="71">
        <v>0.5</v>
      </c>
      <c r="F3314" s="172">
        <f>vlookup(VLOOKUP(A3314,'Meal Plan Combinations'!A$5:E$17,2,false),indirect(I$1),2,false)*B3314+vlookup(VLOOKUP(A3314,'Meal Plan Combinations'!A$5:E$17,3,false),indirect(I$1),2,false)*C3314+vlookup(VLOOKUP(A3314,'Meal Plan Combinations'!A$5:E$17,4,false),indirect(I$1),2,false)*D3314+vlookup(VLOOKUP(A3314,'Meal Plan Combinations'!A$5:E$17,5,false),indirect(I$1),2,false)*E3314</f>
        <v>1058.03</v>
      </c>
      <c r="G3314" s="173">
        <f>abs(Generate!H$5-F3314)</f>
        <v>2011.97</v>
      </c>
    </row>
    <row r="3315">
      <c r="A3315" s="71" t="s">
        <v>73</v>
      </c>
      <c r="B3315" s="71">
        <v>2.0</v>
      </c>
      <c r="C3315" s="71">
        <v>1.5</v>
      </c>
      <c r="D3315" s="71">
        <v>0.5</v>
      </c>
      <c r="E3315" s="71">
        <v>1.0</v>
      </c>
      <c r="F3315" s="172">
        <f>vlookup(VLOOKUP(A3315,'Meal Plan Combinations'!A$5:E$17,2,false),indirect(I$1),2,false)*B3315+vlookup(VLOOKUP(A3315,'Meal Plan Combinations'!A$5:E$17,3,false),indirect(I$1),2,false)*C3315+vlookup(VLOOKUP(A3315,'Meal Plan Combinations'!A$5:E$17,4,false),indirect(I$1),2,false)*D3315+vlookup(VLOOKUP(A3315,'Meal Plan Combinations'!A$5:E$17,5,false),indirect(I$1),2,false)*E3315</f>
        <v>1150.01</v>
      </c>
      <c r="G3315" s="173">
        <f>abs(Generate!H$5-F3315)</f>
        <v>1919.99</v>
      </c>
    </row>
    <row r="3316">
      <c r="A3316" s="71" t="s">
        <v>73</v>
      </c>
      <c r="B3316" s="71">
        <v>2.0</v>
      </c>
      <c r="C3316" s="71">
        <v>1.5</v>
      </c>
      <c r="D3316" s="71">
        <v>0.5</v>
      </c>
      <c r="E3316" s="71">
        <v>1.5</v>
      </c>
      <c r="F3316" s="172">
        <f>vlookup(VLOOKUP(A3316,'Meal Plan Combinations'!A$5:E$17,2,false),indirect(I$1),2,false)*B3316+vlookup(VLOOKUP(A3316,'Meal Plan Combinations'!A$5:E$17,3,false),indirect(I$1),2,false)*C3316+vlookup(VLOOKUP(A3316,'Meal Plan Combinations'!A$5:E$17,4,false),indirect(I$1),2,false)*D3316+vlookup(VLOOKUP(A3316,'Meal Plan Combinations'!A$5:E$17,5,false),indirect(I$1),2,false)*E3316</f>
        <v>1241.99</v>
      </c>
      <c r="G3316" s="173">
        <f>abs(Generate!H$5-F3316)</f>
        <v>1828.01</v>
      </c>
    </row>
    <row r="3317">
      <c r="A3317" s="71" t="s">
        <v>73</v>
      </c>
      <c r="B3317" s="71">
        <v>2.0</v>
      </c>
      <c r="C3317" s="71">
        <v>1.5</v>
      </c>
      <c r="D3317" s="71">
        <v>0.5</v>
      </c>
      <c r="E3317" s="71">
        <v>2.0</v>
      </c>
      <c r="F3317" s="172">
        <f>vlookup(VLOOKUP(A3317,'Meal Plan Combinations'!A$5:E$17,2,false),indirect(I$1),2,false)*B3317+vlookup(VLOOKUP(A3317,'Meal Plan Combinations'!A$5:E$17,3,false),indirect(I$1),2,false)*C3317+vlookup(VLOOKUP(A3317,'Meal Plan Combinations'!A$5:E$17,4,false),indirect(I$1),2,false)*D3317+vlookup(VLOOKUP(A3317,'Meal Plan Combinations'!A$5:E$17,5,false),indirect(I$1),2,false)*E3317</f>
        <v>1333.97</v>
      </c>
      <c r="G3317" s="173">
        <f>abs(Generate!H$5-F3317)</f>
        <v>1736.03</v>
      </c>
    </row>
    <row r="3318">
      <c r="A3318" s="71" t="s">
        <v>73</v>
      </c>
      <c r="B3318" s="71">
        <v>2.0</v>
      </c>
      <c r="C3318" s="71">
        <v>1.5</v>
      </c>
      <c r="D3318" s="71">
        <v>0.5</v>
      </c>
      <c r="E3318" s="71">
        <v>2.5</v>
      </c>
      <c r="F3318" s="172">
        <f>vlookup(VLOOKUP(A3318,'Meal Plan Combinations'!A$5:E$17,2,false),indirect(I$1),2,false)*B3318+vlookup(VLOOKUP(A3318,'Meal Plan Combinations'!A$5:E$17,3,false),indirect(I$1),2,false)*C3318+vlookup(VLOOKUP(A3318,'Meal Plan Combinations'!A$5:E$17,4,false),indirect(I$1),2,false)*D3318+vlookup(VLOOKUP(A3318,'Meal Plan Combinations'!A$5:E$17,5,false),indirect(I$1),2,false)*E3318</f>
        <v>1425.95</v>
      </c>
      <c r="G3318" s="173">
        <f>abs(Generate!H$5-F3318)</f>
        <v>1644.05</v>
      </c>
    </row>
    <row r="3319">
      <c r="A3319" s="71" t="s">
        <v>73</v>
      </c>
      <c r="B3319" s="71">
        <v>2.0</v>
      </c>
      <c r="C3319" s="71">
        <v>1.5</v>
      </c>
      <c r="D3319" s="71">
        <v>0.5</v>
      </c>
      <c r="E3319" s="71">
        <v>3.0</v>
      </c>
      <c r="F3319" s="172">
        <f>vlookup(VLOOKUP(A3319,'Meal Plan Combinations'!A$5:E$17,2,false),indirect(I$1),2,false)*B3319+vlookup(VLOOKUP(A3319,'Meal Plan Combinations'!A$5:E$17,3,false),indirect(I$1),2,false)*C3319+vlookup(VLOOKUP(A3319,'Meal Plan Combinations'!A$5:E$17,4,false),indirect(I$1),2,false)*D3319+vlookup(VLOOKUP(A3319,'Meal Plan Combinations'!A$5:E$17,5,false),indirect(I$1),2,false)*E3319</f>
        <v>1517.93</v>
      </c>
      <c r="G3319" s="173">
        <f>abs(Generate!H$5-F3319)</f>
        <v>1552.07</v>
      </c>
    </row>
    <row r="3320">
      <c r="A3320" s="71" t="s">
        <v>73</v>
      </c>
      <c r="B3320" s="71">
        <v>2.0</v>
      </c>
      <c r="C3320" s="71">
        <v>1.5</v>
      </c>
      <c r="D3320" s="71">
        <v>1.0</v>
      </c>
      <c r="E3320" s="71">
        <v>0.5</v>
      </c>
      <c r="F3320" s="172">
        <f>vlookup(VLOOKUP(A3320,'Meal Plan Combinations'!A$5:E$17,2,false),indirect(I$1),2,false)*B3320+vlookup(VLOOKUP(A3320,'Meal Plan Combinations'!A$5:E$17,3,false),indirect(I$1),2,false)*C3320+vlookup(VLOOKUP(A3320,'Meal Plan Combinations'!A$5:E$17,4,false),indirect(I$1),2,false)*D3320+vlookup(VLOOKUP(A3320,'Meal Plan Combinations'!A$5:E$17,5,false),indirect(I$1),2,false)*E3320</f>
        <v>1189.126</v>
      </c>
      <c r="G3320" s="173">
        <f>abs(Generate!H$5-F3320)</f>
        <v>1880.874</v>
      </c>
    </row>
    <row r="3321">
      <c r="A3321" s="71" t="s">
        <v>73</v>
      </c>
      <c r="B3321" s="71">
        <v>2.0</v>
      </c>
      <c r="C3321" s="71">
        <v>1.5</v>
      </c>
      <c r="D3321" s="71">
        <v>1.0</v>
      </c>
      <c r="E3321" s="71">
        <v>1.0</v>
      </c>
      <c r="F3321" s="172">
        <f>vlookup(VLOOKUP(A3321,'Meal Plan Combinations'!A$5:E$17,2,false),indirect(I$1),2,false)*B3321+vlookup(VLOOKUP(A3321,'Meal Plan Combinations'!A$5:E$17,3,false),indirect(I$1),2,false)*C3321+vlookup(VLOOKUP(A3321,'Meal Plan Combinations'!A$5:E$17,4,false),indirect(I$1),2,false)*D3321+vlookup(VLOOKUP(A3321,'Meal Plan Combinations'!A$5:E$17,5,false),indirect(I$1),2,false)*E3321</f>
        <v>1281.106</v>
      </c>
      <c r="G3321" s="173">
        <f>abs(Generate!H$5-F3321)</f>
        <v>1788.894</v>
      </c>
    </row>
    <row r="3322">
      <c r="A3322" s="71" t="s">
        <v>73</v>
      </c>
      <c r="B3322" s="71">
        <v>2.0</v>
      </c>
      <c r="C3322" s="71">
        <v>1.5</v>
      </c>
      <c r="D3322" s="71">
        <v>1.0</v>
      </c>
      <c r="E3322" s="71">
        <v>1.5</v>
      </c>
      <c r="F3322" s="172">
        <f>vlookup(VLOOKUP(A3322,'Meal Plan Combinations'!A$5:E$17,2,false),indirect(I$1),2,false)*B3322+vlookup(VLOOKUP(A3322,'Meal Plan Combinations'!A$5:E$17,3,false),indirect(I$1),2,false)*C3322+vlookup(VLOOKUP(A3322,'Meal Plan Combinations'!A$5:E$17,4,false),indirect(I$1),2,false)*D3322+vlookup(VLOOKUP(A3322,'Meal Plan Combinations'!A$5:E$17,5,false),indirect(I$1),2,false)*E3322</f>
        <v>1373.086</v>
      </c>
      <c r="G3322" s="173">
        <f>abs(Generate!H$5-F3322)</f>
        <v>1696.914</v>
      </c>
    </row>
    <row r="3323">
      <c r="A3323" s="71" t="s">
        <v>73</v>
      </c>
      <c r="B3323" s="71">
        <v>2.0</v>
      </c>
      <c r="C3323" s="71">
        <v>1.5</v>
      </c>
      <c r="D3323" s="71">
        <v>1.0</v>
      </c>
      <c r="E3323" s="71">
        <v>2.0</v>
      </c>
      <c r="F3323" s="172">
        <f>vlookup(VLOOKUP(A3323,'Meal Plan Combinations'!A$5:E$17,2,false),indirect(I$1),2,false)*B3323+vlookup(VLOOKUP(A3323,'Meal Plan Combinations'!A$5:E$17,3,false),indirect(I$1),2,false)*C3323+vlookup(VLOOKUP(A3323,'Meal Plan Combinations'!A$5:E$17,4,false),indirect(I$1),2,false)*D3323+vlookup(VLOOKUP(A3323,'Meal Plan Combinations'!A$5:E$17,5,false),indirect(I$1),2,false)*E3323</f>
        <v>1465.066</v>
      </c>
      <c r="G3323" s="173">
        <f>abs(Generate!H$5-F3323)</f>
        <v>1604.934</v>
      </c>
    </row>
    <row r="3324">
      <c r="A3324" s="71" t="s">
        <v>73</v>
      </c>
      <c r="B3324" s="71">
        <v>2.0</v>
      </c>
      <c r="C3324" s="71">
        <v>1.5</v>
      </c>
      <c r="D3324" s="71">
        <v>1.0</v>
      </c>
      <c r="E3324" s="71">
        <v>2.5</v>
      </c>
      <c r="F3324" s="172">
        <f>vlookup(VLOOKUP(A3324,'Meal Plan Combinations'!A$5:E$17,2,false),indirect(I$1),2,false)*B3324+vlookup(VLOOKUP(A3324,'Meal Plan Combinations'!A$5:E$17,3,false),indirect(I$1),2,false)*C3324+vlookup(VLOOKUP(A3324,'Meal Plan Combinations'!A$5:E$17,4,false),indirect(I$1),2,false)*D3324+vlookup(VLOOKUP(A3324,'Meal Plan Combinations'!A$5:E$17,5,false),indirect(I$1),2,false)*E3324</f>
        <v>1557.046</v>
      </c>
      <c r="G3324" s="173">
        <f>abs(Generate!H$5-F3324)</f>
        <v>1512.954</v>
      </c>
    </row>
    <row r="3325">
      <c r="A3325" s="71" t="s">
        <v>73</v>
      </c>
      <c r="B3325" s="71">
        <v>2.0</v>
      </c>
      <c r="C3325" s="71">
        <v>1.5</v>
      </c>
      <c r="D3325" s="71">
        <v>1.0</v>
      </c>
      <c r="E3325" s="71">
        <v>3.0</v>
      </c>
      <c r="F3325" s="172">
        <f>vlookup(VLOOKUP(A3325,'Meal Plan Combinations'!A$5:E$17,2,false),indirect(I$1),2,false)*B3325+vlookup(VLOOKUP(A3325,'Meal Plan Combinations'!A$5:E$17,3,false),indirect(I$1),2,false)*C3325+vlookup(VLOOKUP(A3325,'Meal Plan Combinations'!A$5:E$17,4,false),indirect(I$1),2,false)*D3325+vlookup(VLOOKUP(A3325,'Meal Plan Combinations'!A$5:E$17,5,false),indirect(I$1),2,false)*E3325</f>
        <v>1649.026</v>
      </c>
      <c r="G3325" s="173">
        <f>abs(Generate!H$5-F3325)</f>
        <v>1420.974</v>
      </c>
    </row>
    <row r="3326">
      <c r="A3326" s="71" t="s">
        <v>73</v>
      </c>
      <c r="B3326" s="71">
        <v>2.0</v>
      </c>
      <c r="C3326" s="71">
        <v>1.5</v>
      </c>
      <c r="D3326" s="71">
        <v>1.5</v>
      </c>
      <c r="E3326" s="71">
        <v>0.5</v>
      </c>
      <c r="F3326" s="172">
        <f>vlookup(VLOOKUP(A3326,'Meal Plan Combinations'!A$5:E$17,2,false),indirect(I$1),2,false)*B3326+vlookup(VLOOKUP(A3326,'Meal Plan Combinations'!A$5:E$17,3,false),indirect(I$1),2,false)*C3326+vlookup(VLOOKUP(A3326,'Meal Plan Combinations'!A$5:E$17,4,false),indirect(I$1),2,false)*D3326+vlookup(VLOOKUP(A3326,'Meal Plan Combinations'!A$5:E$17,5,false),indirect(I$1),2,false)*E3326</f>
        <v>1320.222</v>
      </c>
      <c r="G3326" s="173">
        <f>abs(Generate!H$5-F3326)</f>
        <v>1749.778</v>
      </c>
    </row>
    <row r="3327">
      <c r="A3327" s="71" t="s">
        <v>73</v>
      </c>
      <c r="B3327" s="71">
        <v>2.0</v>
      </c>
      <c r="C3327" s="71">
        <v>1.5</v>
      </c>
      <c r="D3327" s="71">
        <v>1.5</v>
      </c>
      <c r="E3327" s="71">
        <v>1.0</v>
      </c>
      <c r="F3327" s="172">
        <f>vlookup(VLOOKUP(A3327,'Meal Plan Combinations'!A$5:E$17,2,false),indirect(I$1),2,false)*B3327+vlookup(VLOOKUP(A3327,'Meal Plan Combinations'!A$5:E$17,3,false),indirect(I$1),2,false)*C3327+vlookup(VLOOKUP(A3327,'Meal Plan Combinations'!A$5:E$17,4,false),indirect(I$1),2,false)*D3327+vlookup(VLOOKUP(A3327,'Meal Plan Combinations'!A$5:E$17,5,false),indirect(I$1),2,false)*E3327</f>
        <v>1412.202</v>
      </c>
      <c r="G3327" s="173">
        <f>abs(Generate!H$5-F3327)</f>
        <v>1657.798</v>
      </c>
    </row>
    <row r="3328">
      <c r="A3328" s="71" t="s">
        <v>73</v>
      </c>
      <c r="B3328" s="71">
        <v>2.0</v>
      </c>
      <c r="C3328" s="71">
        <v>1.5</v>
      </c>
      <c r="D3328" s="71">
        <v>1.5</v>
      </c>
      <c r="E3328" s="71">
        <v>1.5</v>
      </c>
      <c r="F3328" s="172">
        <f>vlookup(VLOOKUP(A3328,'Meal Plan Combinations'!A$5:E$17,2,false),indirect(I$1),2,false)*B3328+vlookup(VLOOKUP(A3328,'Meal Plan Combinations'!A$5:E$17,3,false),indirect(I$1),2,false)*C3328+vlookup(VLOOKUP(A3328,'Meal Plan Combinations'!A$5:E$17,4,false),indirect(I$1),2,false)*D3328+vlookup(VLOOKUP(A3328,'Meal Plan Combinations'!A$5:E$17,5,false),indirect(I$1),2,false)*E3328</f>
        <v>1504.182</v>
      </c>
      <c r="G3328" s="173">
        <f>abs(Generate!H$5-F3328)</f>
        <v>1565.818</v>
      </c>
    </row>
    <row r="3329">
      <c r="A3329" s="71" t="s">
        <v>73</v>
      </c>
      <c r="B3329" s="71">
        <v>2.0</v>
      </c>
      <c r="C3329" s="71">
        <v>1.5</v>
      </c>
      <c r="D3329" s="71">
        <v>1.5</v>
      </c>
      <c r="E3329" s="71">
        <v>2.0</v>
      </c>
      <c r="F3329" s="172">
        <f>vlookup(VLOOKUP(A3329,'Meal Plan Combinations'!A$5:E$17,2,false),indirect(I$1),2,false)*B3329+vlookup(VLOOKUP(A3329,'Meal Plan Combinations'!A$5:E$17,3,false),indirect(I$1),2,false)*C3329+vlookup(VLOOKUP(A3329,'Meal Plan Combinations'!A$5:E$17,4,false),indirect(I$1),2,false)*D3329+vlookup(VLOOKUP(A3329,'Meal Plan Combinations'!A$5:E$17,5,false),indirect(I$1),2,false)*E3329</f>
        <v>1596.162</v>
      </c>
      <c r="G3329" s="173">
        <f>abs(Generate!H$5-F3329)</f>
        <v>1473.838</v>
      </c>
    </row>
    <row r="3330">
      <c r="A3330" s="71" t="s">
        <v>73</v>
      </c>
      <c r="B3330" s="71">
        <v>2.0</v>
      </c>
      <c r="C3330" s="71">
        <v>1.5</v>
      </c>
      <c r="D3330" s="71">
        <v>1.5</v>
      </c>
      <c r="E3330" s="71">
        <v>2.5</v>
      </c>
      <c r="F3330" s="172">
        <f>vlookup(VLOOKUP(A3330,'Meal Plan Combinations'!A$5:E$17,2,false),indirect(I$1),2,false)*B3330+vlookup(VLOOKUP(A3330,'Meal Plan Combinations'!A$5:E$17,3,false),indirect(I$1),2,false)*C3330+vlookup(VLOOKUP(A3330,'Meal Plan Combinations'!A$5:E$17,4,false),indirect(I$1),2,false)*D3330+vlookup(VLOOKUP(A3330,'Meal Plan Combinations'!A$5:E$17,5,false),indirect(I$1),2,false)*E3330</f>
        <v>1688.142</v>
      </c>
      <c r="G3330" s="173">
        <f>abs(Generate!H$5-F3330)</f>
        <v>1381.858</v>
      </c>
    </row>
    <row r="3331">
      <c r="A3331" s="71" t="s">
        <v>73</v>
      </c>
      <c r="B3331" s="71">
        <v>2.0</v>
      </c>
      <c r="C3331" s="71">
        <v>1.5</v>
      </c>
      <c r="D3331" s="71">
        <v>1.5</v>
      </c>
      <c r="E3331" s="71">
        <v>3.0</v>
      </c>
      <c r="F3331" s="172">
        <f>vlookup(VLOOKUP(A3331,'Meal Plan Combinations'!A$5:E$17,2,false),indirect(I$1),2,false)*B3331+vlookup(VLOOKUP(A3331,'Meal Plan Combinations'!A$5:E$17,3,false),indirect(I$1),2,false)*C3331+vlookup(VLOOKUP(A3331,'Meal Plan Combinations'!A$5:E$17,4,false),indirect(I$1),2,false)*D3331+vlookup(VLOOKUP(A3331,'Meal Plan Combinations'!A$5:E$17,5,false),indirect(I$1),2,false)*E3331</f>
        <v>1780.122</v>
      </c>
      <c r="G3331" s="173">
        <f>abs(Generate!H$5-F3331)</f>
        <v>1289.878</v>
      </c>
    </row>
    <row r="3332">
      <c r="A3332" s="71" t="s">
        <v>73</v>
      </c>
      <c r="B3332" s="71">
        <v>2.0</v>
      </c>
      <c r="C3332" s="71">
        <v>1.5</v>
      </c>
      <c r="D3332" s="71">
        <v>2.0</v>
      </c>
      <c r="E3332" s="71">
        <v>0.5</v>
      </c>
      <c r="F3332" s="172">
        <f>vlookup(VLOOKUP(A3332,'Meal Plan Combinations'!A$5:E$17,2,false),indirect(I$1),2,false)*B3332+vlookup(VLOOKUP(A3332,'Meal Plan Combinations'!A$5:E$17,3,false),indirect(I$1),2,false)*C3332+vlookup(VLOOKUP(A3332,'Meal Plan Combinations'!A$5:E$17,4,false),indirect(I$1),2,false)*D3332+vlookup(VLOOKUP(A3332,'Meal Plan Combinations'!A$5:E$17,5,false),indirect(I$1),2,false)*E3332</f>
        <v>1451.318</v>
      </c>
      <c r="G3332" s="173">
        <f>abs(Generate!H$5-F3332)</f>
        <v>1618.682</v>
      </c>
    </row>
    <row r="3333">
      <c r="A3333" s="71" t="s">
        <v>73</v>
      </c>
      <c r="B3333" s="71">
        <v>2.0</v>
      </c>
      <c r="C3333" s="71">
        <v>1.5</v>
      </c>
      <c r="D3333" s="71">
        <v>2.0</v>
      </c>
      <c r="E3333" s="71">
        <v>1.0</v>
      </c>
      <c r="F3333" s="172">
        <f>vlookup(VLOOKUP(A3333,'Meal Plan Combinations'!A$5:E$17,2,false),indirect(I$1),2,false)*B3333+vlookup(VLOOKUP(A3333,'Meal Plan Combinations'!A$5:E$17,3,false),indirect(I$1),2,false)*C3333+vlookup(VLOOKUP(A3333,'Meal Plan Combinations'!A$5:E$17,4,false),indirect(I$1),2,false)*D3333+vlookup(VLOOKUP(A3333,'Meal Plan Combinations'!A$5:E$17,5,false),indirect(I$1),2,false)*E3333</f>
        <v>1543.298</v>
      </c>
      <c r="G3333" s="173">
        <f>abs(Generate!H$5-F3333)</f>
        <v>1526.702</v>
      </c>
    </row>
    <row r="3334">
      <c r="A3334" s="71" t="s">
        <v>73</v>
      </c>
      <c r="B3334" s="71">
        <v>2.0</v>
      </c>
      <c r="C3334" s="71">
        <v>1.5</v>
      </c>
      <c r="D3334" s="71">
        <v>2.0</v>
      </c>
      <c r="E3334" s="71">
        <v>1.5</v>
      </c>
      <c r="F3334" s="172">
        <f>vlookup(VLOOKUP(A3334,'Meal Plan Combinations'!A$5:E$17,2,false),indirect(I$1),2,false)*B3334+vlookup(VLOOKUP(A3334,'Meal Plan Combinations'!A$5:E$17,3,false),indirect(I$1),2,false)*C3334+vlookup(VLOOKUP(A3334,'Meal Plan Combinations'!A$5:E$17,4,false),indirect(I$1),2,false)*D3334+vlookup(VLOOKUP(A3334,'Meal Plan Combinations'!A$5:E$17,5,false),indirect(I$1),2,false)*E3334</f>
        <v>1635.278</v>
      </c>
      <c r="G3334" s="173">
        <f>abs(Generate!H$5-F3334)</f>
        <v>1434.722</v>
      </c>
    </row>
    <row r="3335">
      <c r="A3335" s="71" t="s">
        <v>73</v>
      </c>
      <c r="B3335" s="71">
        <v>2.0</v>
      </c>
      <c r="C3335" s="71">
        <v>1.5</v>
      </c>
      <c r="D3335" s="71">
        <v>2.0</v>
      </c>
      <c r="E3335" s="71">
        <v>2.0</v>
      </c>
      <c r="F3335" s="172">
        <f>vlookup(VLOOKUP(A3335,'Meal Plan Combinations'!A$5:E$17,2,false),indirect(I$1),2,false)*B3335+vlookup(VLOOKUP(A3335,'Meal Plan Combinations'!A$5:E$17,3,false),indirect(I$1),2,false)*C3335+vlookup(VLOOKUP(A3335,'Meal Plan Combinations'!A$5:E$17,4,false),indirect(I$1),2,false)*D3335+vlookup(VLOOKUP(A3335,'Meal Plan Combinations'!A$5:E$17,5,false),indirect(I$1),2,false)*E3335</f>
        <v>1727.258</v>
      </c>
      <c r="G3335" s="173">
        <f>abs(Generate!H$5-F3335)</f>
        <v>1342.742</v>
      </c>
    </row>
    <row r="3336">
      <c r="A3336" s="71" t="s">
        <v>73</v>
      </c>
      <c r="B3336" s="71">
        <v>2.0</v>
      </c>
      <c r="C3336" s="71">
        <v>1.5</v>
      </c>
      <c r="D3336" s="71">
        <v>2.0</v>
      </c>
      <c r="E3336" s="71">
        <v>2.5</v>
      </c>
      <c r="F3336" s="172">
        <f>vlookup(VLOOKUP(A3336,'Meal Plan Combinations'!A$5:E$17,2,false),indirect(I$1),2,false)*B3336+vlookup(VLOOKUP(A3336,'Meal Plan Combinations'!A$5:E$17,3,false),indirect(I$1),2,false)*C3336+vlookup(VLOOKUP(A3336,'Meal Plan Combinations'!A$5:E$17,4,false),indirect(I$1),2,false)*D3336+vlookup(VLOOKUP(A3336,'Meal Plan Combinations'!A$5:E$17,5,false),indirect(I$1),2,false)*E3336</f>
        <v>1819.238</v>
      </c>
      <c r="G3336" s="173">
        <f>abs(Generate!H$5-F3336)</f>
        <v>1250.762</v>
      </c>
    </row>
    <row r="3337">
      <c r="A3337" s="71" t="s">
        <v>73</v>
      </c>
      <c r="B3337" s="71">
        <v>2.0</v>
      </c>
      <c r="C3337" s="71">
        <v>1.5</v>
      </c>
      <c r="D3337" s="71">
        <v>2.0</v>
      </c>
      <c r="E3337" s="71">
        <v>3.0</v>
      </c>
      <c r="F3337" s="172">
        <f>vlookup(VLOOKUP(A3337,'Meal Plan Combinations'!A$5:E$17,2,false),indirect(I$1),2,false)*B3337+vlookup(VLOOKUP(A3337,'Meal Plan Combinations'!A$5:E$17,3,false),indirect(I$1),2,false)*C3337+vlookup(VLOOKUP(A3337,'Meal Plan Combinations'!A$5:E$17,4,false),indirect(I$1),2,false)*D3337+vlookup(VLOOKUP(A3337,'Meal Plan Combinations'!A$5:E$17,5,false),indirect(I$1),2,false)*E3337</f>
        <v>1911.218</v>
      </c>
      <c r="G3337" s="173">
        <f>abs(Generate!H$5-F3337)</f>
        <v>1158.782</v>
      </c>
    </row>
    <row r="3338">
      <c r="A3338" s="71" t="s">
        <v>73</v>
      </c>
      <c r="B3338" s="71">
        <v>2.0</v>
      </c>
      <c r="C3338" s="71">
        <v>1.5</v>
      </c>
      <c r="D3338" s="71">
        <v>2.5</v>
      </c>
      <c r="E3338" s="71">
        <v>0.5</v>
      </c>
      <c r="F3338" s="172">
        <f>vlookup(VLOOKUP(A3338,'Meal Plan Combinations'!A$5:E$17,2,false),indirect(I$1),2,false)*B3338+vlookup(VLOOKUP(A3338,'Meal Plan Combinations'!A$5:E$17,3,false),indirect(I$1),2,false)*C3338+vlookup(VLOOKUP(A3338,'Meal Plan Combinations'!A$5:E$17,4,false),indirect(I$1),2,false)*D3338+vlookup(VLOOKUP(A3338,'Meal Plan Combinations'!A$5:E$17,5,false),indirect(I$1),2,false)*E3338</f>
        <v>1582.414</v>
      </c>
      <c r="G3338" s="173">
        <f>abs(Generate!H$5-F3338)</f>
        <v>1487.586</v>
      </c>
    </row>
    <row r="3339">
      <c r="A3339" s="71" t="s">
        <v>73</v>
      </c>
      <c r="B3339" s="71">
        <v>2.0</v>
      </c>
      <c r="C3339" s="71">
        <v>1.5</v>
      </c>
      <c r="D3339" s="71">
        <v>2.5</v>
      </c>
      <c r="E3339" s="71">
        <v>1.0</v>
      </c>
      <c r="F3339" s="172">
        <f>vlookup(VLOOKUP(A3339,'Meal Plan Combinations'!A$5:E$17,2,false),indirect(I$1),2,false)*B3339+vlookup(VLOOKUP(A3339,'Meal Plan Combinations'!A$5:E$17,3,false),indirect(I$1),2,false)*C3339+vlookup(VLOOKUP(A3339,'Meal Plan Combinations'!A$5:E$17,4,false),indirect(I$1),2,false)*D3339+vlookup(VLOOKUP(A3339,'Meal Plan Combinations'!A$5:E$17,5,false),indirect(I$1),2,false)*E3339</f>
        <v>1674.394</v>
      </c>
      <c r="G3339" s="173">
        <f>abs(Generate!H$5-F3339)</f>
        <v>1395.606</v>
      </c>
    </row>
    <row r="3340">
      <c r="A3340" s="71" t="s">
        <v>73</v>
      </c>
      <c r="B3340" s="71">
        <v>2.0</v>
      </c>
      <c r="C3340" s="71">
        <v>1.5</v>
      </c>
      <c r="D3340" s="71">
        <v>2.5</v>
      </c>
      <c r="E3340" s="71">
        <v>1.5</v>
      </c>
      <c r="F3340" s="172">
        <f>vlookup(VLOOKUP(A3340,'Meal Plan Combinations'!A$5:E$17,2,false),indirect(I$1),2,false)*B3340+vlookup(VLOOKUP(A3340,'Meal Plan Combinations'!A$5:E$17,3,false),indirect(I$1),2,false)*C3340+vlookup(VLOOKUP(A3340,'Meal Plan Combinations'!A$5:E$17,4,false),indirect(I$1),2,false)*D3340+vlookup(VLOOKUP(A3340,'Meal Plan Combinations'!A$5:E$17,5,false),indirect(I$1),2,false)*E3340</f>
        <v>1766.374</v>
      </c>
      <c r="G3340" s="173">
        <f>abs(Generate!H$5-F3340)</f>
        <v>1303.626</v>
      </c>
    </row>
    <row r="3341">
      <c r="A3341" s="71" t="s">
        <v>73</v>
      </c>
      <c r="B3341" s="71">
        <v>2.0</v>
      </c>
      <c r="C3341" s="71">
        <v>1.5</v>
      </c>
      <c r="D3341" s="71">
        <v>2.5</v>
      </c>
      <c r="E3341" s="71">
        <v>2.0</v>
      </c>
      <c r="F3341" s="172">
        <f>vlookup(VLOOKUP(A3341,'Meal Plan Combinations'!A$5:E$17,2,false),indirect(I$1),2,false)*B3341+vlookup(VLOOKUP(A3341,'Meal Plan Combinations'!A$5:E$17,3,false),indirect(I$1),2,false)*C3341+vlookup(VLOOKUP(A3341,'Meal Plan Combinations'!A$5:E$17,4,false),indirect(I$1),2,false)*D3341+vlookup(VLOOKUP(A3341,'Meal Plan Combinations'!A$5:E$17,5,false),indirect(I$1),2,false)*E3341</f>
        <v>1858.354</v>
      </c>
      <c r="G3341" s="173">
        <f>abs(Generate!H$5-F3341)</f>
        <v>1211.646</v>
      </c>
    </row>
    <row r="3342">
      <c r="A3342" s="71" t="s">
        <v>73</v>
      </c>
      <c r="B3342" s="71">
        <v>2.0</v>
      </c>
      <c r="C3342" s="71">
        <v>1.5</v>
      </c>
      <c r="D3342" s="71">
        <v>2.5</v>
      </c>
      <c r="E3342" s="71">
        <v>2.5</v>
      </c>
      <c r="F3342" s="172">
        <f>vlookup(VLOOKUP(A3342,'Meal Plan Combinations'!A$5:E$17,2,false),indirect(I$1),2,false)*B3342+vlookup(VLOOKUP(A3342,'Meal Plan Combinations'!A$5:E$17,3,false),indirect(I$1),2,false)*C3342+vlookup(VLOOKUP(A3342,'Meal Plan Combinations'!A$5:E$17,4,false),indirect(I$1),2,false)*D3342+vlookup(VLOOKUP(A3342,'Meal Plan Combinations'!A$5:E$17,5,false),indirect(I$1),2,false)*E3342</f>
        <v>1950.334</v>
      </c>
      <c r="G3342" s="173">
        <f>abs(Generate!H$5-F3342)</f>
        <v>1119.666</v>
      </c>
    </row>
    <row r="3343">
      <c r="A3343" s="71" t="s">
        <v>73</v>
      </c>
      <c r="B3343" s="71">
        <v>2.0</v>
      </c>
      <c r="C3343" s="71">
        <v>1.5</v>
      </c>
      <c r="D3343" s="71">
        <v>2.5</v>
      </c>
      <c r="E3343" s="71">
        <v>3.0</v>
      </c>
      <c r="F3343" s="172">
        <f>vlookup(VLOOKUP(A3343,'Meal Plan Combinations'!A$5:E$17,2,false),indirect(I$1),2,false)*B3343+vlookup(VLOOKUP(A3343,'Meal Plan Combinations'!A$5:E$17,3,false),indirect(I$1),2,false)*C3343+vlookup(VLOOKUP(A3343,'Meal Plan Combinations'!A$5:E$17,4,false),indirect(I$1),2,false)*D3343+vlookup(VLOOKUP(A3343,'Meal Plan Combinations'!A$5:E$17,5,false),indirect(I$1),2,false)*E3343</f>
        <v>2042.314</v>
      </c>
      <c r="G3343" s="173">
        <f>abs(Generate!H$5-F3343)</f>
        <v>1027.686</v>
      </c>
    </row>
    <row r="3344">
      <c r="A3344" s="71" t="s">
        <v>73</v>
      </c>
      <c r="B3344" s="71">
        <v>2.0</v>
      </c>
      <c r="C3344" s="71">
        <v>1.5</v>
      </c>
      <c r="D3344" s="71">
        <v>3.0</v>
      </c>
      <c r="E3344" s="71">
        <v>0.5</v>
      </c>
      <c r="F3344" s="172">
        <f>vlookup(VLOOKUP(A3344,'Meal Plan Combinations'!A$5:E$17,2,false),indirect(I$1),2,false)*B3344+vlookup(VLOOKUP(A3344,'Meal Plan Combinations'!A$5:E$17,3,false),indirect(I$1),2,false)*C3344+vlookup(VLOOKUP(A3344,'Meal Plan Combinations'!A$5:E$17,4,false),indirect(I$1),2,false)*D3344+vlookup(VLOOKUP(A3344,'Meal Plan Combinations'!A$5:E$17,5,false),indirect(I$1),2,false)*E3344</f>
        <v>1713.51</v>
      </c>
      <c r="G3344" s="173">
        <f>abs(Generate!H$5-F3344)</f>
        <v>1356.49</v>
      </c>
    </row>
    <row r="3345">
      <c r="A3345" s="71" t="s">
        <v>73</v>
      </c>
      <c r="B3345" s="71">
        <v>2.0</v>
      </c>
      <c r="C3345" s="71">
        <v>1.5</v>
      </c>
      <c r="D3345" s="71">
        <v>3.0</v>
      </c>
      <c r="E3345" s="71">
        <v>1.0</v>
      </c>
      <c r="F3345" s="172">
        <f>vlookup(VLOOKUP(A3345,'Meal Plan Combinations'!A$5:E$17,2,false),indirect(I$1),2,false)*B3345+vlookup(VLOOKUP(A3345,'Meal Plan Combinations'!A$5:E$17,3,false),indirect(I$1),2,false)*C3345+vlookup(VLOOKUP(A3345,'Meal Plan Combinations'!A$5:E$17,4,false),indirect(I$1),2,false)*D3345+vlookup(VLOOKUP(A3345,'Meal Plan Combinations'!A$5:E$17,5,false),indirect(I$1),2,false)*E3345</f>
        <v>1805.49</v>
      </c>
      <c r="G3345" s="173">
        <f>abs(Generate!H$5-F3345)</f>
        <v>1264.51</v>
      </c>
    </row>
    <row r="3346">
      <c r="A3346" s="71" t="s">
        <v>73</v>
      </c>
      <c r="B3346" s="71">
        <v>2.0</v>
      </c>
      <c r="C3346" s="71">
        <v>1.5</v>
      </c>
      <c r="D3346" s="71">
        <v>3.0</v>
      </c>
      <c r="E3346" s="71">
        <v>1.5</v>
      </c>
      <c r="F3346" s="172">
        <f>vlookup(VLOOKUP(A3346,'Meal Plan Combinations'!A$5:E$17,2,false),indirect(I$1),2,false)*B3346+vlookup(VLOOKUP(A3346,'Meal Plan Combinations'!A$5:E$17,3,false),indirect(I$1),2,false)*C3346+vlookup(VLOOKUP(A3346,'Meal Plan Combinations'!A$5:E$17,4,false),indirect(I$1),2,false)*D3346+vlookup(VLOOKUP(A3346,'Meal Plan Combinations'!A$5:E$17,5,false),indirect(I$1),2,false)*E3346</f>
        <v>1897.47</v>
      </c>
      <c r="G3346" s="173">
        <f>abs(Generate!H$5-F3346)</f>
        <v>1172.53</v>
      </c>
    </row>
    <row r="3347">
      <c r="A3347" s="71" t="s">
        <v>73</v>
      </c>
      <c r="B3347" s="71">
        <v>2.0</v>
      </c>
      <c r="C3347" s="71">
        <v>1.5</v>
      </c>
      <c r="D3347" s="71">
        <v>3.0</v>
      </c>
      <c r="E3347" s="71">
        <v>2.0</v>
      </c>
      <c r="F3347" s="172">
        <f>vlookup(VLOOKUP(A3347,'Meal Plan Combinations'!A$5:E$17,2,false),indirect(I$1),2,false)*B3347+vlookup(VLOOKUP(A3347,'Meal Plan Combinations'!A$5:E$17,3,false),indirect(I$1),2,false)*C3347+vlookup(VLOOKUP(A3347,'Meal Plan Combinations'!A$5:E$17,4,false),indirect(I$1),2,false)*D3347+vlookup(VLOOKUP(A3347,'Meal Plan Combinations'!A$5:E$17,5,false),indirect(I$1),2,false)*E3347</f>
        <v>1989.45</v>
      </c>
      <c r="G3347" s="173">
        <f>abs(Generate!H$5-F3347)</f>
        <v>1080.55</v>
      </c>
    </row>
    <row r="3348">
      <c r="A3348" s="71" t="s">
        <v>73</v>
      </c>
      <c r="B3348" s="71">
        <v>2.0</v>
      </c>
      <c r="C3348" s="71">
        <v>1.5</v>
      </c>
      <c r="D3348" s="71">
        <v>3.0</v>
      </c>
      <c r="E3348" s="71">
        <v>2.5</v>
      </c>
      <c r="F3348" s="172">
        <f>vlookup(VLOOKUP(A3348,'Meal Plan Combinations'!A$5:E$17,2,false),indirect(I$1),2,false)*B3348+vlookup(VLOOKUP(A3348,'Meal Plan Combinations'!A$5:E$17,3,false),indirect(I$1),2,false)*C3348+vlookup(VLOOKUP(A3348,'Meal Plan Combinations'!A$5:E$17,4,false),indirect(I$1),2,false)*D3348+vlookup(VLOOKUP(A3348,'Meal Plan Combinations'!A$5:E$17,5,false),indirect(I$1),2,false)*E3348</f>
        <v>2081.43</v>
      </c>
      <c r="G3348" s="173">
        <f>abs(Generate!H$5-F3348)</f>
        <v>988.57</v>
      </c>
    </row>
    <row r="3349">
      <c r="A3349" s="71" t="s">
        <v>73</v>
      </c>
      <c r="B3349" s="71">
        <v>2.0</v>
      </c>
      <c r="C3349" s="71">
        <v>1.5</v>
      </c>
      <c r="D3349" s="71">
        <v>3.0</v>
      </c>
      <c r="E3349" s="71">
        <v>3.0</v>
      </c>
      <c r="F3349" s="172">
        <f>vlookup(VLOOKUP(A3349,'Meal Plan Combinations'!A$5:E$17,2,false),indirect(I$1),2,false)*B3349+vlookup(VLOOKUP(A3349,'Meal Plan Combinations'!A$5:E$17,3,false),indirect(I$1),2,false)*C3349+vlookup(VLOOKUP(A3349,'Meal Plan Combinations'!A$5:E$17,4,false),indirect(I$1),2,false)*D3349+vlookup(VLOOKUP(A3349,'Meal Plan Combinations'!A$5:E$17,5,false),indirect(I$1),2,false)*E3349</f>
        <v>2173.41</v>
      </c>
      <c r="G3349" s="173">
        <f>abs(Generate!H$5-F3349)</f>
        <v>896.59</v>
      </c>
    </row>
    <row r="3350">
      <c r="A3350" s="71" t="s">
        <v>73</v>
      </c>
      <c r="B3350" s="71">
        <v>2.0</v>
      </c>
      <c r="C3350" s="71">
        <v>2.0</v>
      </c>
      <c r="D3350" s="71">
        <v>0.5</v>
      </c>
      <c r="E3350" s="71">
        <v>0.5</v>
      </c>
      <c r="F3350" s="172">
        <f>vlookup(VLOOKUP(A3350,'Meal Plan Combinations'!A$5:E$17,2,false),indirect(I$1),2,false)*B3350+vlookup(VLOOKUP(A3350,'Meal Plan Combinations'!A$5:E$17,3,false),indirect(I$1),2,false)*C3350+vlookup(VLOOKUP(A3350,'Meal Plan Combinations'!A$5:E$17,4,false),indirect(I$1),2,false)*D3350+vlookup(VLOOKUP(A3350,'Meal Plan Combinations'!A$5:E$17,5,false),indirect(I$1),2,false)*E3350</f>
        <v>1149.09</v>
      </c>
      <c r="G3350" s="173">
        <f>abs(Generate!H$5-F3350)</f>
        <v>1920.91</v>
      </c>
    </row>
    <row r="3351">
      <c r="A3351" s="71" t="s">
        <v>73</v>
      </c>
      <c r="B3351" s="71">
        <v>2.0</v>
      </c>
      <c r="C3351" s="71">
        <v>2.0</v>
      </c>
      <c r="D3351" s="71">
        <v>0.5</v>
      </c>
      <c r="E3351" s="71">
        <v>1.0</v>
      </c>
      <c r="F3351" s="172">
        <f>vlookup(VLOOKUP(A3351,'Meal Plan Combinations'!A$5:E$17,2,false),indirect(I$1),2,false)*B3351+vlookup(VLOOKUP(A3351,'Meal Plan Combinations'!A$5:E$17,3,false),indirect(I$1),2,false)*C3351+vlookup(VLOOKUP(A3351,'Meal Plan Combinations'!A$5:E$17,4,false),indirect(I$1),2,false)*D3351+vlookup(VLOOKUP(A3351,'Meal Plan Combinations'!A$5:E$17,5,false),indirect(I$1),2,false)*E3351</f>
        <v>1241.07</v>
      </c>
      <c r="G3351" s="173">
        <f>abs(Generate!H$5-F3351)</f>
        <v>1828.93</v>
      </c>
    </row>
    <row r="3352">
      <c r="A3352" s="71" t="s">
        <v>73</v>
      </c>
      <c r="B3352" s="71">
        <v>2.0</v>
      </c>
      <c r="C3352" s="71">
        <v>2.0</v>
      </c>
      <c r="D3352" s="71">
        <v>0.5</v>
      </c>
      <c r="E3352" s="71">
        <v>1.5</v>
      </c>
      <c r="F3352" s="172">
        <f>vlookup(VLOOKUP(A3352,'Meal Plan Combinations'!A$5:E$17,2,false),indirect(I$1),2,false)*B3352+vlookup(VLOOKUP(A3352,'Meal Plan Combinations'!A$5:E$17,3,false),indirect(I$1),2,false)*C3352+vlookup(VLOOKUP(A3352,'Meal Plan Combinations'!A$5:E$17,4,false),indirect(I$1),2,false)*D3352+vlookup(VLOOKUP(A3352,'Meal Plan Combinations'!A$5:E$17,5,false),indirect(I$1),2,false)*E3352</f>
        <v>1333.05</v>
      </c>
      <c r="G3352" s="173">
        <f>abs(Generate!H$5-F3352)</f>
        <v>1736.95</v>
      </c>
    </row>
    <row r="3353">
      <c r="A3353" s="71" t="s">
        <v>73</v>
      </c>
      <c r="B3353" s="71">
        <v>2.0</v>
      </c>
      <c r="C3353" s="71">
        <v>2.0</v>
      </c>
      <c r="D3353" s="71">
        <v>0.5</v>
      </c>
      <c r="E3353" s="71">
        <v>2.0</v>
      </c>
      <c r="F3353" s="172">
        <f>vlookup(VLOOKUP(A3353,'Meal Plan Combinations'!A$5:E$17,2,false),indirect(I$1),2,false)*B3353+vlookup(VLOOKUP(A3353,'Meal Plan Combinations'!A$5:E$17,3,false),indirect(I$1),2,false)*C3353+vlookup(VLOOKUP(A3353,'Meal Plan Combinations'!A$5:E$17,4,false),indirect(I$1),2,false)*D3353+vlookup(VLOOKUP(A3353,'Meal Plan Combinations'!A$5:E$17,5,false),indirect(I$1),2,false)*E3353</f>
        <v>1425.03</v>
      </c>
      <c r="G3353" s="173">
        <f>abs(Generate!H$5-F3353)</f>
        <v>1644.97</v>
      </c>
    </row>
    <row r="3354">
      <c r="A3354" s="71" t="s">
        <v>73</v>
      </c>
      <c r="B3354" s="71">
        <v>2.0</v>
      </c>
      <c r="C3354" s="71">
        <v>2.0</v>
      </c>
      <c r="D3354" s="71">
        <v>0.5</v>
      </c>
      <c r="E3354" s="71">
        <v>2.5</v>
      </c>
      <c r="F3354" s="172">
        <f>vlookup(VLOOKUP(A3354,'Meal Plan Combinations'!A$5:E$17,2,false),indirect(I$1),2,false)*B3354+vlookup(VLOOKUP(A3354,'Meal Plan Combinations'!A$5:E$17,3,false),indirect(I$1),2,false)*C3354+vlookup(VLOOKUP(A3354,'Meal Plan Combinations'!A$5:E$17,4,false),indirect(I$1),2,false)*D3354+vlookup(VLOOKUP(A3354,'Meal Plan Combinations'!A$5:E$17,5,false),indirect(I$1),2,false)*E3354</f>
        <v>1517.01</v>
      </c>
      <c r="G3354" s="173">
        <f>abs(Generate!H$5-F3354)</f>
        <v>1552.99</v>
      </c>
    </row>
    <row r="3355">
      <c r="A3355" s="71" t="s">
        <v>73</v>
      </c>
      <c r="B3355" s="71">
        <v>2.0</v>
      </c>
      <c r="C3355" s="71">
        <v>2.0</v>
      </c>
      <c r="D3355" s="71">
        <v>0.5</v>
      </c>
      <c r="E3355" s="71">
        <v>3.0</v>
      </c>
      <c r="F3355" s="172">
        <f>vlookup(VLOOKUP(A3355,'Meal Plan Combinations'!A$5:E$17,2,false),indirect(I$1),2,false)*B3355+vlookup(VLOOKUP(A3355,'Meal Plan Combinations'!A$5:E$17,3,false),indirect(I$1),2,false)*C3355+vlookup(VLOOKUP(A3355,'Meal Plan Combinations'!A$5:E$17,4,false),indirect(I$1),2,false)*D3355+vlookup(VLOOKUP(A3355,'Meal Plan Combinations'!A$5:E$17,5,false),indirect(I$1),2,false)*E3355</f>
        <v>1608.99</v>
      </c>
      <c r="G3355" s="173">
        <f>abs(Generate!H$5-F3355)</f>
        <v>1461.01</v>
      </c>
    </row>
    <row r="3356">
      <c r="A3356" s="71" t="s">
        <v>73</v>
      </c>
      <c r="B3356" s="71">
        <v>2.0</v>
      </c>
      <c r="C3356" s="71">
        <v>2.0</v>
      </c>
      <c r="D3356" s="71">
        <v>1.0</v>
      </c>
      <c r="E3356" s="71">
        <v>0.5</v>
      </c>
      <c r="F3356" s="172">
        <f>vlookup(VLOOKUP(A3356,'Meal Plan Combinations'!A$5:E$17,2,false),indirect(I$1),2,false)*B3356+vlookup(VLOOKUP(A3356,'Meal Plan Combinations'!A$5:E$17,3,false),indirect(I$1),2,false)*C3356+vlookup(VLOOKUP(A3356,'Meal Plan Combinations'!A$5:E$17,4,false),indirect(I$1),2,false)*D3356+vlookup(VLOOKUP(A3356,'Meal Plan Combinations'!A$5:E$17,5,false),indirect(I$1),2,false)*E3356</f>
        <v>1280.186</v>
      </c>
      <c r="G3356" s="173">
        <f>abs(Generate!H$5-F3356)</f>
        <v>1789.814</v>
      </c>
    </row>
    <row r="3357">
      <c r="A3357" s="71" t="s">
        <v>73</v>
      </c>
      <c r="B3357" s="71">
        <v>2.0</v>
      </c>
      <c r="C3357" s="71">
        <v>2.0</v>
      </c>
      <c r="D3357" s="71">
        <v>1.0</v>
      </c>
      <c r="E3357" s="71">
        <v>1.0</v>
      </c>
      <c r="F3357" s="172">
        <f>vlookup(VLOOKUP(A3357,'Meal Plan Combinations'!A$5:E$17,2,false),indirect(I$1),2,false)*B3357+vlookup(VLOOKUP(A3357,'Meal Plan Combinations'!A$5:E$17,3,false),indirect(I$1),2,false)*C3357+vlookup(VLOOKUP(A3357,'Meal Plan Combinations'!A$5:E$17,4,false),indirect(I$1),2,false)*D3357+vlookup(VLOOKUP(A3357,'Meal Plan Combinations'!A$5:E$17,5,false),indirect(I$1),2,false)*E3357</f>
        <v>1372.166</v>
      </c>
      <c r="G3357" s="173">
        <f>abs(Generate!H$5-F3357)</f>
        <v>1697.834</v>
      </c>
    </row>
    <row r="3358">
      <c r="A3358" s="71" t="s">
        <v>73</v>
      </c>
      <c r="B3358" s="71">
        <v>2.0</v>
      </c>
      <c r="C3358" s="71">
        <v>2.0</v>
      </c>
      <c r="D3358" s="71">
        <v>1.0</v>
      </c>
      <c r="E3358" s="71">
        <v>1.5</v>
      </c>
      <c r="F3358" s="172">
        <f>vlookup(VLOOKUP(A3358,'Meal Plan Combinations'!A$5:E$17,2,false),indirect(I$1),2,false)*B3358+vlookup(VLOOKUP(A3358,'Meal Plan Combinations'!A$5:E$17,3,false),indirect(I$1),2,false)*C3358+vlookup(VLOOKUP(A3358,'Meal Plan Combinations'!A$5:E$17,4,false),indirect(I$1),2,false)*D3358+vlookup(VLOOKUP(A3358,'Meal Plan Combinations'!A$5:E$17,5,false),indirect(I$1),2,false)*E3358</f>
        <v>1464.146</v>
      </c>
      <c r="G3358" s="173">
        <f>abs(Generate!H$5-F3358)</f>
        <v>1605.854</v>
      </c>
    </row>
    <row r="3359">
      <c r="A3359" s="71" t="s">
        <v>73</v>
      </c>
      <c r="B3359" s="71">
        <v>2.0</v>
      </c>
      <c r="C3359" s="71">
        <v>2.0</v>
      </c>
      <c r="D3359" s="71">
        <v>1.0</v>
      </c>
      <c r="E3359" s="71">
        <v>2.0</v>
      </c>
      <c r="F3359" s="172">
        <f>vlookup(VLOOKUP(A3359,'Meal Plan Combinations'!A$5:E$17,2,false),indirect(I$1),2,false)*B3359+vlookup(VLOOKUP(A3359,'Meal Plan Combinations'!A$5:E$17,3,false),indirect(I$1),2,false)*C3359+vlookup(VLOOKUP(A3359,'Meal Plan Combinations'!A$5:E$17,4,false),indirect(I$1),2,false)*D3359+vlookup(VLOOKUP(A3359,'Meal Plan Combinations'!A$5:E$17,5,false),indirect(I$1),2,false)*E3359</f>
        <v>1556.126</v>
      </c>
      <c r="G3359" s="173">
        <f>abs(Generate!H$5-F3359)</f>
        <v>1513.874</v>
      </c>
    </row>
    <row r="3360">
      <c r="A3360" s="71" t="s">
        <v>73</v>
      </c>
      <c r="B3360" s="71">
        <v>2.0</v>
      </c>
      <c r="C3360" s="71">
        <v>2.0</v>
      </c>
      <c r="D3360" s="71">
        <v>1.0</v>
      </c>
      <c r="E3360" s="71">
        <v>2.5</v>
      </c>
      <c r="F3360" s="172">
        <f>vlookup(VLOOKUP(A3360,'Meal Plan Combinations'!A$5:E$17,2,false),indirect(I$1),2,false)*B3360+vlookup(VLOOKUP(A3360,'Meal Plan Combinations'!A$5:E$17,3,false),indirect(I$1),2,false)*C3360+vlookup(VLOOKUP(A3360,'Meal Plan Combinations'!A$5:E$17,4,false),indirect(I$1),2,false)*D3360+vlookup(VLOOKUP(A3360,'Meal Plan Combinations'!A$5:E$17,5,false),indirect(I$1),2,false)*E3360</f>
        <v>1648.106</v>
      </c>
      <c r="G3360" s="173">
        <f>abs(Generate!H$5-F3360)</f>
        <v>1421.894</v>
      </c>
    </row>
    <row r="3361">
      <c r="A3361" s="71" t="s">
        <v>73</v>
      </c>
      <c r="B3361" s="71">
        <v>2.0</v>
      </c>
      <c r="C3361" s="71">
        <v>2.0</v>
      </c>
      <c r="D3361" s="71">
        <v>1.0</v>
      </c>
      <c r="E3361" s="71">
        <v>3.0</v>
      </c>
      <c r="F3361" s="172">
        <f>vlookup(VLOOKUP(A3361,'Meal Plan Combinations'!A$5:E$17,2,false),indirect(I$1),2,false)*B3361+vlookup(VLOOKUP(A3361,'Meal Plan Combinations'!A$5:E$17,3,false),indirect(I$1),2,false)*C3361+vlookup(VLOOKUP(A3361,'Meal Plan Combinations'!A$5:E$17,4,false),indirect(I$1),2,false)*D3361+vlookup(VLOOKUP(A3361,'Meal Plan Combinations'!A$5:E$17,5,false),indirect(I$1),2,false)*E3361</f>
        <v>1740.086</v>
      </c>
      <c r="G3361" s="173">
        <f>abs(Generate!H$5-F3361)</f>
        <v>1329.914</v>
      </c>
    </row>
    <row r="3362">
      <c r="A3362" s="71" t="s">
        <v>73</v>
      </c>
      <c r="B3362" s="71">
        <v>2.0</v>
      </c>
      <c r="C3362" s="71">
        <v>2.0</v>
      </c>
      <c r="D3362" s="71">
        <v>1.5</v>
      </c>
      <c r="E3362" s="71">
        <v>0.5</v>
      </c>
      <c r="F3362" s="172">
        <f>vlookup(VLOOKUP(A3362,'Meal Plan Combinations'!A$5:E$17,2,false),indirect(I$1),2,false)*B3362+vlookup(VLOOKUP(A3362,'Meal Plan Combinations'!A$5:E$17,3,false),indirect(I$1),2,false)*C3362+vlookup(VLOOKUP(A3362,'Meal Plan Combinations'!A$5:E$17,4,false),indirect(I$1),2,false)*D3362+vlookup(VLOOKUP(A3362,'Meal Plan Combinations'!A$5:E$17,5,false),indirect(I$1),2,false)*E3362</f>
        <v>1411.282</v>
      </c>
      <c r="G3362" s="173">
        <f>abs(Generate!H$5-F3362)</f>
        <v>1658.718</v>
      </c>
    </row>
    <row r="3363">
      <c r="A3363" s="71" t="s">
        <v>73</v>
      </c>
      <c r="B3363" s="71">
        <v>2.0</v>
      </c>
      <c r="C3363" s="71">
        <v>2.0</v>
      </c>
      <c r="D3363" s="71">
        <v>1.5</v>
      </c>
      <c r="E3363" s="71">
        <v>1.0</v>
      </c>
      <c r="F3363" s="172">
        <f>vlookup(VLOOKUP(A3363,'Meal Plan Combinations'!A$5:E$17,2,false),indirect(I$1),2,false)*B3363+vlookup(VLOOKUP(A3363,'Meal Plan Combinations'!A$5:E$17,3,false),indirect(I$1),2,false)*C3363+vlookup(VLOOKUP(A3363,'Meal Plan Combinations'!A$5:E$17,4,false),indirect(I$1),2,false)*D3363+vlookup(VLOOKUP(A3363,'Meal Plan Combinations'!A$5:E$17,5,false),indirect(I$1),2,false)*E3363</f>
        <v>1503.262</v>
      </c>
      <c r="G3363" s="173">
        <f>abs(Generate!H$5-F3363)</f>
        <v>1566.738</v>
      </c>
    </row>
    <row r="3364">
      <c r="A3364" s="71" t="s">
        <v>73</v>
      </c>
      <c r="B3364" s="71">
        <v>2.0</v>
      </c>
      <c r="C3364" s="71">
        <v>2.0</v>
      </c>
      <c r="D3364" s="71">
        <v>1.5</v>
      </c>
      <c r="E3364" s="71">
        <v>1.5</v>
      </c>
      <c r="F3364" s="172">
        <f>vlookup(VLOOKUP(A3364,'Meal Plan Combinations'!A$5:E$17,2,false),indirect(I$1),2,false)*B3364+vlookup(VLOOKUP(A3364,'Meal Plan Combinations'!A$5:E$17,3,false),indirect(I$1),2,false)*C3364+vlookup(VLOOKUP(A3364,'Meal Plan Combinations'!A$5:E$17,4,false),indirect(I$1),2,false)*D3364+vlookup(VLOOKUP(A3364,'Meal Plan Combinations'!A$5:E$17,5,false),indirect(I$1),2,false)*E3364</f>
        <v>1595.242</v>
      </c>
      <c r="G3364" s="173">
        <f>abs(Generate!H$5-F3364)</f>
        <v>1474.758</v>
      </c>
    </row>
    <row r="3365">
      <c r="A3365" s="71" t="s">
        <v>73</v>
      </c>
      <c r="B3365" s="71">
        <v>2.0</v>
      </c>
      <c r="C3365" s="71">
        <v>2.0</v>
      </c>
      <c r="D3365" s="71">
        <v>1.5</v>
      </c>
      <c r="E3365" s="71">
        <v>2.0</v>
      </c>
      <c r="F3365" s="172">
        <f>vlookup(VLOOKUP(A3365,'Meal Plan Combinations'!A$5:E$17,2,false),indirect(I$1),2,false)*B3365+vlookup(VLOOKUP(A3365,'Meal Plan Combinations'!A$5:E$17,3,false),indirect(I$1),2,false)*C3365+vlookup(VLOOKUP(A3365,'Meal Plan Combinations'!A$5:E$17,4,false),indirect(I$1),2,false)*D3365+vlookup(VLOOKUP(A3365,'Meal Plan Combinations'!A$5:E$17,5,false),indirect(I$1),2,false)*E3365</f>
        <v>1687.222</v>
      </c>
      <c r="G3365" s="173">
        <f>abs(Generate!H$5-F3365)</f>
        <v>1382.778</v>
      </c>
    </row>
    <row r="3366">
      <c r="A3366" s="71" t="s">
        <v>73</v>
      </c>
      <c r="B3366" s="71">
        <v>2.0</v>
      </c>
      <c r="C3366" s="71">
        <v>2.0</v>
      </c>
      <c r="D3366" s="71">
        <v>1.5</v>
      </c>
      <c r="E3366" s="71">
        <v>2.5</v>
      </c>
      <c r="F3366" s="172">
        <f>vlookup(VLOOKUP(A3366,'Meal Plan Combinations'!A$5:E$17,2,false),indirect(I$1),2,false)*B3366+vlookup(VLOOKUP(A3366,'Meal Plan Combinations'!A$5:E$17,3,false),indirect(I$1),2,false)*C3366+vlookup(VLOOKUP(A3366,'Meal Plan Combinations'!A$5:E$17,4,false),indirect(I$1),2,false)*D3366+vlookup(VLOOKUP(A3366,'Meal Plan Combinations'!A$5:E$17,5,false),indirect(I$1),2,false)*E3366</f>
        <v>1779.202</v>
      </c>
      <c r="G3366" s="173">
        <f>abs(Generate!H$5-F3366)</f>
        <v>1290.798</v>
      </c>
    </row>
    <row r="3367">
      <c r="A3367" s="71" t="s">
        <v>73</v>
      </c>
      <c r="B3367" s="71">
        <v>2.0</v>
      </c>
      <c r="C3367" s="71">
        <v>2.0</v>
      </c>
      <c r="D3367" s="71">
        <v>1.5</v>
      </c>
      <c r="E3367" s="71">
        <v>3.0</v>
      </c>
      <c r="F3367" s="172">
        <f>vlookup(VLOOKUP(A3367,'Meal Plan Combinations'!A$5:E$17,2,false),indirect(I$1),2,false)*B3367+vlookup(VLOOKUP(A3367,'Meal Plan Combinations'!A$5:E$17,3,false),indirect(I$1),2,false)*C3367+vlookup(VLOOKUP(A3367,'Meal Plan Combinations'!A$5:E$17,4,false),indirect(I$1),2,false)*D3367+vlookup(VLOOKUP(A3367,'Meal Plan Combinations'!A$5:E$17,5,false),indirect(I$1),2,false)*E3367</f>
        <v>1871.182</v>
      </c>
      <c r="G3367" s="173">
        <f>abs(Generate!H$5-F3367)</f>
        <v>1198.818</v>
      </c>
    </row>
    <row r="3368">
      <c r="A3368" s="71" t="s">
        <v>73</v>
      </c>
      <c r="B3368" s="71">
        <v>2.0</v>
      </c>
      <c r="C3368" s="71">
        <v>2.0</v>
      </c>
      <c r="D3368" s="71">
        <v>2.0</v>
      </c>
      <c r="E3368" s="71">
        <v>0.5</v>
      </c>
      <c r="F3368" s="172">
        <f>vlookup(VLOOKUP(A3368,'Meal Plan Combinations'!A$5:E$17,2,false),indirect(I$1),2,false)*B3368+vlookup(VLOOKUP(A3368,'Meal Plan Combinations'!A$5:E$17,3,false),indirect(I$1),2,false)*C3368+vlookup(VLOOKUP(A3368,'Meal Plan Combinations'!A$5:E$17,4,false),indirect(I$1),2,false)*D3368+vlookup(VLOOKUP(A3368,'Meal Plan Combinations'!A$5:E$17,5,false),indirect(I$1),2,false)*E3368</f>
        <v>1542.378</v>
      </c>
      <c r="G3368" s="173">
        <f>abs(Generate!H$5-F3368)</f>
        <v>1527.622</v>
      </c>
    </row>
    <row r="3369">
      <c r="A3369" s="71" t="s">
        <v>73</v>
      </c>
      <c r="B3369" s="71">
        <v>2.0</v>
      </c>
      <c r="C3369" s="71">
        <v>2.0</v>
      </c>
      <c r="D3369" s="71">
        <v>2.0</v>
      </c>
      <c r="E3369" s="71">
        <v>1.0</v>
      </c>
      <c r="F3369" s="172">
        <f>vlookup(VLOOKUP(A3369,'Meal Plan Combinations'!A$5:E$17,2,false),indirect(I$1),2,false)*B3369+vlookup(VLOOKUP(A3369,'Meal Plan Combinations'!A$5:E$17,3,false),indirect(I$1),2,false)*C3369+vlookup(VLOOKUP(A3369,'Meal Plan Combinations'!A$5:E$17,4,false),indirect(I$1),2,false)*D3369+vlookup(VLOOKUP(A3369,'Meal Plan Combinations'!A$5:E$17,5,false),indirect(I$1),2,false)*E3369</f>
        <v>1634.358</v>
      </c>
      <c r="G3369" s="173">
        <f>abs(Generate!H$5-F3369)</f>
        <v>1435.642</v>
      </c>
    </row>
    <row r="3370">
      <c r="A3370" s="71" t="s">
        <v>73</v>
      </c>
      <c r="B3370" s="71">
        <v>2.0</v>
      </c>
      <c r="C3370" s="71">
        <v>2.0</v>
      </c>
      <c r="D3370" s="71">
        <v>2.0</v>
      </c>
      <c r="E3370" s="71">
        <v>1.5</v>
      </c>
      <c r="F3370" s="172">
        <f>vlookup(VLOOKUP(A3370,'Meal Plan Combinations'!A$5:E$17,2,false),indirect(I$1),2,false)*B3370+vlookup(VLOOKUP(A3370,'Meal Plan Combinations'!A$5:E$17,3,false),indirect(I$1),2,false)*C3370+vlookup(VLOOKUP(A3370,'Meal Plan Combinations'!A$5:E$17,4,false),indirect(I$1),2,false)*D3370+vlookup(VLOOKUP(A3370,'Meal Plan Combinations'!A$5:E$17,5,false),indirect(I$1),2,false)*E3370</f>
        <v>1726.338</v>
      </c>
      <c r="G3370" s="173">
        <f>abs(Generate!H$5-F3370)</f>
        <v>1343.662</v>
      </c>
    </row>
    <row r="3371">
      <c r="A3371" s="71" t="s">
        <v>73</v>
      </c>
      <c r="B3371" s="71">
        <v>2.0</v>
      </c>
      <c r="C3371" s="71">
        <v>2.0</v>
      </c>
      <c r="D3371" s="71">
        <v>2.0</v>
      </c>
      <c r="E3371" s="71">
        <v>2.0</v>
      </c>
      <c r="F3371" s="172">
        <f>vlookup(VLOOKUP(A3371,'Meal Plan Combinations'!A$5:E$17,2,false),indirect(I$1),2,false)*B3371+vlookup(VLOOKUP(A3371,'Meal Plan Combinations'!A$5:E$17,3,false),indirect(I$1),2,false)*C3371+vlookup(VLOOKUP(A3371,'Meal Plan Combinations'!A$5:E$17,4,false),indirect(I$1),2,false)*D3371+vlookup(VLOOKUP(A3371,'Meal Plan Combinations'!A$5:E$17,5,false),indirect(I$1),2,false)*E3371</f>
        <v>1818.318</v>
      </c>
      <c r="G3371" s="173">
        <f>abs(Generate!H$5-F3371)</f>
        <v>1251.682</v>
      </c>
    </row>
    <row r="3372">
      <c r="A3372" s="71" t="s">
        <v>73</v>
      </c>
      <c r="B3372" s="71">
        <v>2.0</v>
      </c>
      <c r="C3372" s="71">
        <v>2.0</v>
      </c>
      <c r="D3372" s="71">
        <v>2.0</v>
      </c>
      <c r="E3372" s="71">
        <v>2.5</v>
      </c>
      <c r="F3372" s="172">
        <f>vlookup(VLOOKUP(A3372,'Meal Plan Combinations'!A$5:E$17,2,false),indirect(I$1),2,false)*B3372+vlookup(VLOOKUP(A3372,'Meal Plan Combinations'!A$5:E$17,3,false),indirect(I$1),2,false)*C3372+vlookup(VLOOKUP(A3372,'Meal Plan Combinations'!A$5:E$17,4,false),indirect(I$1),2,false)*D3372+vlookup(VLOOKUP(A3372,'Meal Plan Combinations'!A$5:E$17,5,false),indirect(I$1),2,false)*E3372</f>
        <v>1910.298</v>
      </c>
      <c r="G3372" s="173">
        <f>abs(Generate!H$5-F3372)</f>
        <v>1159.702</v>
      </c>
    </row>
    <row r="3373">
      <c r="A3373" s="71" t="s">
        <v>73</v>
      </c>
      <c r="B3373" s="71">
        <v>2.0</v>
      </c>
      <c r="C3373" s="71">
        <v>2.0</v>
      </c>
      <c r="D3373" s="71">
        <v>2.0</v>
      </c>
      <c r="E3373" s="71">
        <v>3.0</v>
      </c>
      <c r="F3373" s="172">
        <f>vlookup(VLOOKUP(A3373,'Meal Plan Combinations'!A$5:E$17,2,false),indirect(I$1),2,false)*B3373+vlookup(VLOOKUP(A3373,'Meal Plan Combinations'!A$5:E$17,3,false),indirect(I$1),2,false)*C3373+vlookup(VLOOKUP(A3373,'Meal Plan Combinations'!A$5:E$17,4,false),indirect(I$1),2,false)*D3373+vlookup(VLOOKUP(A3373,'Meal Plan Combinations'!A$5:E$17,5,false),indirect(I$1),2,false)*E3373</f>
        <v>2002.278</v>
      </c>
      <c r="G3373" s="173">
        <f>abs(Generate!H$5-F3373)</f>
        <v>1067.722</v>
      </c>
    </row>
    <row r="3374">
      <c r="A3374" s="71" t="s">
        <v>73</v>
      </c>
      <c r="B3374" s="71">
        <v>2.0</v>
      </c>
      <c r="C3374" s="71">
        <v>2.0</v>
      </c>
      <c r="D3374" s="71">
        <v>2.5</v>
      </c>
      <c r="E3374" s="71">
        <v>0.5</v>
      </c>
      <c r="F3374" s="172">
        <f>vlookup(VLOOKUP(A3374,'Meal Plan Combinations'!A$5:E$17,2,false),indirect(I$1),2,false)*B3374+vlookup(VLOOKUP(A3374,'Meal Plan Combinations'!A$5:E$17,3,false),indirect(I$1),2,false)*C3374+vlookup(VLOOKUP(A3374,'Meal Plan Combinations'!A$5:E$17,4,false),indirect(I$1),2,false)*D3374+vlookup(VLOOKUP(A3374,'Meal Plan Combinations'!A$5:E$17,5,false),indirect(I$1),2,false)*E3374</f>
        <v>1673.474</v>
      </c>
      <c r="G3374" s="173">
        <f>abs(Generate!H$5-F3374)</f>
        <v>1396.526</v>
      </c>
    </row>
    <row r="3375">
      <c r="A3375" s="71" t="s">
        <v>73</v>
      </c>
      <c r="B3375" s="71">
        <v>2.0</v>
      </c>
      <c r="C3375" s="71">
        <v>2.0</v>
      </c>
      <c r="D3375" s="71">
        <v>2.5</v>
      </c>
      <c r="E3375" s="71">
        <v>1.0</v>
      </c>
      <c r="F3375" s="172">
        <f>vlookup(VLOOKUP(A3375,'Meal Plan Combinations'!A$5:E$17,2,false),indirect(I$1),2,false)*B3375+vlookup(VLOOKUP(A3375,'Meal Plan Combinations'!A$5:E$17,3,false),indirect(I$1),2,false)*C3375+vlookup(VLOOKUP(A3375,'Meal Plan Combinations'!A$5:E$17,4,false),indirect(I$1),2,false)*D3375+vlookup(VLOOKUP(A3375,'Meal Plan Combinations'!A$5:E$17,5,false),indirect(I$1),2,false)*E3375</f>
        <v>1765.454</v>
      </c>
      <c r="G3375" s="173">
        <f>abs(Generate!H$5-F3375)</f>
        <v>1304.546</v>
      </c>
    </row>
    <row r="3376">
      <c r="A3376" s="71" t="s">
        <v>73</v>
      </c>
      <c r="B3376" s="71">
        <v>2.0</v>
      </c>
      <c r="C3376" s="71">
        <v>2.0</v>
      </c>
      <c r="D3376" s="71">
        <v>2.5</v>
      </c>
      <c r="E3376" s="71">
        <v>1.5</v>
      </c>
      <c r="F3376" s="172">
        <f>vlookup(VLOOKUP(A3376,'Meal Plan Combinations'!A$5:E$17,2,false),indirect(I$1),2,false)*B3376+vlookup(VLOOKUP(A3376,'Meal Plan Combinations'!A$5:E$17,3,false),indirect(I$1),2,false)*C3376+vlookup(VLOOKUP(A3376,'Meal Plan Combinations'!A$5:E$17,4,false),indirect(I$1),2,false)*D3376+vlookup(VLOOKUP(A3376,'Meal Plan Combinations'!A$5:E$17,5,false),indirect(I$1),2,false)*E3376</f>
        <v>1857.434</v>
      </c>
      <c r="G3376" s="173">
        <f>abs(Generate!H$5-F3376)</f>
        <v>1212.566</v>
      </c>
    </row>
    <row r="3377">
      <c r="A3377" s="71" t="s">
        <v>73</v>
      </c>
      <c r="B3377" s="71">
        <v>2.0</v>
      </c>
      <c r="C3377" s="71">
        <v>2.0</v>
      </c>
      <c r="D3377" s="71">
        <v>2.5</v>
      </c>
      <c r="E3377" s="71">
        <v>2.0</v>
      </c>
      <c r="F3377" s="172">
        <f>vlookup(VLOOKUP(A3377,'Meal Plan Combinations'!A$5:E$17,2,false),indirect(I$1),2,false)*B3377+vlookup(VLOOKUP(A3377,'Meal Plan Combinations'!A$5:E$17,3,false),indirect(I$1),2,false)*C3377+vlookup(VLOOKUP(A3377,'Meal Plan Combinations'!A$5:E$17,4,false),indirect(I$1),2,false)*D3377+vlookup(VLOOKUP(A3377,'Meal Plan Combinations'!A$5:E$17,5,false),indirect(I$1),2,false)*E3377</f>
        <v>1949.414</v>
      </c>
      <c r="G3377" s="173">
        <f>abs(Generate!H$5-F3377)</f>
        <v>1120.586</v>
      </c>
    </row>
    <row r="3378">
      <c r="A3378" s="71" t="s">
        <v>73</v>
      </c>
      <c r="B3378" s="71">
        <v>2.0</v>
      </c>
      <c r="C3378" s="71">
        <v>2.0</v>
      </c>
      <c r="D3378" s="71">
        <v>2.5</v>
      </c>
      <c r="E3378" s="71">
        <v>2.5</v>
      </c>
      <c r="F3378" s="172">
        <f>vlookup(VLOOKUP(A3378,'Meal Plan Combinations'!A$5:E$17,2,false),indirect(I$1),2,false)*B3378+vlookup(VLOOKUP(A3378,'Meal Plan Combinations'!A$5:E$17,3,false),indirect(I$1),2,false)*C3378+vlookup(VLOOKUP(A3378,'Meal Plan Combinations'!A$5:E$17,4,false),indirect(I$1),2,false)*D3378+vlookup(VLOOKUP(A3378,'Meal Plan Combinations'!A$5:E$17,5,false),indirect(I$1),2,false)*E3378</f>
        <v>2041.394</v>
      </c>
      <c r="G3378" s="173">
        <f>abs(Generate!H$5-F3378)</f>
        <v>1028.606</v>
      </c>
    </row>
    <row r="3379">
      <c r="A3379" s="71" t="s">
        <v>73</v>
      </c>
      <c r="B3379" s="71">
        <v>2.0</v>
      </c>
      <c r="C3379" s="71">
        <v>2.0</v>
      </c>
      <c r="D3379" s="71">
        <v>2.5</v>
      </c>
      <c r="E3379" s="71">
        <v>3.0</v>
      </c>
      <c r="F3379" s="172">
        <f>vlookup(VLOOKUP(A3379,'Meal Plan Combinations'!A$5:E$17,2,false),indirect(I$1),2,false)*B3379+vlookup(VLOOKUP(A3379,'Meal Plan Combinations'!A$5:E$17,3,false),indirect(I$1),2,false)*C3379+vlookup(VLOOKUP(A3379,'Meal Plan Combinations'!A$5:E$17,4,false),indirect(I$1),2,false)*D3379+vlookup(VLOOKUP(A3379,'Meal Plan Combinations'!A$5:E$17,5,false),indirect(I$1),2,false)*E3379</f>
        <v>2133.374</v>
      </c>
      <c r="G3379" s="173">
        <f>abs(Generate!H$5-F3379)</f>
        <v>936.626</v>
      </c>
    </row>
    <row r="3380">
      <c r="A3380" s="71" t="s">
        <v>73</v>
      </c>
      <c r="B3380" s="71">
        <v>2.0</v>
      </c>
      <c r="C3380" s="71">
        <v>2.0</v>
      </c>
      <c r="D3380" s="71">
        <v>3.0</v>
      </c>
      <c r="E3380" s="71">
        <v>0.5</v>
      </c>
      <c r="F3380" s="172">
        <f>vlookup(VLOOKUP(A3380,'Meal Plan Combinations'!A$5:E$17,2,false),indirect(I$1),2,false)*B3380+vlookup(VLOOKUP(A3380,'Meal Plan Combinations'!A$5:E$17,3,false),indirect(I$1),2,false)*C3380+vlookup(VLOOKUP(A3380,'Meal Plan Combinations'!A$5:E$17,4,false),indirect(I$1),2,false)*D3380+vlookup(VLOOKUP(A3380,'Meal Plan Combinations'!A$5:E$17,5,false),indirect(I$1),2,false)*E3380</f>
        <v>1804.57</v>
      </c>
      <c r="G3380" s="173">
        <f>abs(Generate!H$5-F3380)</f>
        <v>1265.43</v>
      </c>
    </row>
    <row r="3381">
      <c r="A3381" s="71" t="s">
        <v>73</v>
      </c>
      <c r="B3381" s="71">
        <v>2.0</v>
      </c>
      <c r="C3381" s="71">
        <v>2.0</v>
      </c>
      <c r="D3381" s="71">
        <v>3.0</v>
      </c>
      <c r="E3381" s="71">
        <v>1.0</v>
      </c>
      <c r="F3381" s="172">
        <f>vlookup(VLOOKUP(A3381,'Meal Plan Combinations'!A$5:E$17,2,false),indirect(I$1),2,false)*B3381+vlookup(VLOOKUP(A3381,'Meal Plan Combinations'!A$5:E$17,3,false),indirect(I$1),2,false)*C3381+vlookup(VLOOKUP(A3381,'Meal Plan Combinations'!A$5:E$17,4,false),indirect(I$1),2,false)*D3381+vlookup(VLOOKUP(A3381,'Meal Plan Combinations'!A$5:E$17,5,false),indirect(I$1),2,false)*E3381</f>
        <v>1896.55</v>
      </c>
      <c r="G3381" s="173">
        <f>abs(Generate!H$5-F3381)</f>
        <v>1173.45</v>
      </c>
    </row>
    <row r="3382">
      <c r="A3382" s="71" t="s">
        <v>73</v>
      </c>
      <c r="B3382" s="71">
        <v>2.0</v>
      </c>
      <c r="C3382" s="71">
        <v>2.0</v>
      </c>
      <c r="D3382" s="71">
        <v>3.0</v>
      </c>
      <c r="E3382" s="71">
        <v>1.5</v>
      </c>
      <c r="F3382" s="172">
        <f>vlookup(VLOOKUP(A3382,'Meal Plan Combinations'!A$5:E$17,2,false),indirect(I$1),2,false)*B3382+vlookup(VLOOKUP(A3382,'Meal Plan Combinations'!A$5:E$17,3,false),indirect(I$1),2,false)*C3382+vlookup(VLOOKUP(A3382,'Meal Plan Combinations'!A$5:E$17,4,false),indirect(I$1),2,false)*D3382+vlookup(VLOOKUP(A3382,'Meal Plan Combinations'!A$5:E$17,5,false),indirect(I$1),2,false)*E3382</f>
        <v>1988.53</v>
      </c>
      <c r="G3382" s="173">
        <f>abs(Generate!H$5-F3382)</f>
        <v>1081.47</v>
      </c>
    </row>
    <row r="3383">
      <c r="A3383" s="71" t="s">
        <v>73</v>
      </c>
      <c r="B3383" s="71">
        <v>2.0</v>
      </c>
      <c r="C3383" s="71">
        <v>2.0</v>
      </c>
      <c r="D3383" s="71">
        <v>3.0</v>
      </c>
      <c r="E3383" s="71">
        <v>2.0</v>
      </c>
      <c r="F3383" s="172">
        <f>vlookup(VLOOKUP(A3383,'Meal Plan Combinations'!A$5:E$17,2,false),indirect(I$1),2,false)*B3383+vlookup(VLOOKUP(A3383,'Meal Plan Combinations'!A$5:E$17,3,false),indirect(I$1),2,false)*C3383+vlookup(VLOOKUP(A3383,'Meal Plan Combinations'!A$5:E$17,4,false),indirect(I$1),2,false)*D3383+vlookup(VLOOKUP(A3383,'Meal Plan Combinations'!A$5:E$17,5,false),indirect(I$1),2,false)*E3383</f>
        <v>2080.51</v>
      </c>
      <c r="G3383" s="173">
        <f>abs(Generate!H$5-F3383)</f>
        <v>989.49</v>
      </c>
    </row>
    <row r="3384">
      <c r="A3384" s="71" t="s">
        <v>73</v>
      </c>
      <c r="B3384" s="71">
        <v>2.0</v>
      </c>
      <c r="C3384" s="71">
        <v>2.0</v>
      </c>
      <c r="D3384" s="71">
        <v>3.0</v>
      </c>
      <c r="E3384" s="71">
        <v>2.5</v>
      </c>
      <c r="F3384" s="172">
        <f>vlookup(VLOOKUP(A3384,'Meal Plan Combinations'!A$5:E$17,2,false),indirect(I$1),2,false)*B3384+vlookup(VLOOKUP(A3384,'Meal Plan Combinations'!A$5:E$17,3,false),indirect(I$1),2,false)*C3384+vlookup(VLOOKUP(A3384,'Meal Plan Combinations'!A$5:E$17,4,false),indirect(I$1),2,false)*D3384+vlookup(VLOOKUP(A3384,'Meal Plan Combinations'!A$5:E$17,5,false),indirect(I$1),2,false)*E3384</f>
        <v>2172.49</v>
      </c>
      <c r="G3384" s="173">
        <f>abs(Generate!H$5-F3384)</f>
        <v>897.51</v>
      </c>
    </row>
    <row r="3385">
      <c r="A3385" s="71" t="s">
        <v>73</v>
      </c>
      <c r="B3385" s="71">
        <v>2.0</v>
      </c>
      <c r="C3385" s="71">
        <v>2.0</v>
      </c>
      <c r="D3385" s="71">
        <v>3.0</v>
      </c>
      <c r="E3385" s="71">
        <v>3.0</v>
      </c>
      <c r="F3385" s="172">
        <f>vlookup(VLOOKUP(A3385,'Meal Plan Combinations'!A$5:E$17,2,false),indirect(I$1),2,false)*B3385+vlookup(VLOOKUP(A3385,'Meal Plan Combinations'!A$5:E$17,3,false),indirect(I$1),2,false)*C3385+vlookup(VLOOKUP(A3385,'Meal Plan Combinations'!A$5:E$17,4,false),indirect(I$1),2,false)*D3385+vlookup(VLOOKUP(A3385,'Meal Plan Combinations'!A$5:E$17,5,false),indirect(I$1),2,false)*E3385</f>
        <v>2264.47</v>
      </c>
      <c r="G3385" s="173">
        <f>abs(Generate!H$5-F3385)</f>
        <v>805.53</v>
      </c>
    </row>
    <row r="3386">
      <c r="A3386" s="71" t="s">
        <v>73</v>
      </c>
      <c r="B3386" s="71">
        <v>2.0</v>
      </c>
      <c r="C3386" s="71">
        <v>2.5</v>
      </c>
      <c r="D3386" s="71">
        <v>0.5</v>
      </c>
      <c r="E3386" s="71">
        <v>0.5</v>
      </c>
      <c r="F3386" s="172">
        <f>vlookup(VLOOKUP(A3386,'Meal Plan Combinations'!A$5:E$17,2,false),indirect(I$1),2,false)*B3386+vlookup(VLOOKUP(A3386,'Meal Plan Combinations'!A$5:E$17,3,false),indirect(I$1),2,false)*C3386+vlookup(VLOOKUP(A3386,'Meal Plan Combinations'!A$5:E$17,4,false),indirect(I$1),2,false)*D3386+vlookup(VLOOKUP(A3386,'Meal Plan Combinations'!A$5:E$17,5,false),indirect(I$1),2,false)*E3386</f>
        <v>1240.15</v>
      </c>
      <c r="G3386" s="173">
        <f>abs(Generate!H$5-F3386)</f>
        <v>1829.85</v>
      </c>
    </row>
    <row r="3387">
      <c r="A3387" s="71" t="s">
        <v>73</v>
      </c>
      <c r="B3387" s="71">
        <v>2.0</v>
      </c>
      <c r="C3387" s="71">
        <v>2.5</v>
      </c>
      <c r="D3387" s="71">
        <v>0.5</v>
      </c>
      <c r="E3387" s="71">
        <v>1.0</v>
      </c>
      <c r="F3387" s="172">
        <f>vlookup(VLOOKUP(A3387,'Meal Plan Combinations'!A$5:E$17,2,false),indirect(I$1),2,false)*B3387+vlookup(VLOOKUP(A3387,'Meal Plan Combinations'!A$5:E$17,3,false),indirect(I$1),2,false)*C3387+vlookup(VLOOKUP(A3387,'Meal Plan Combinations'!A$5:E$17,4,false),indirect(I$1),2,false)*D3387+vlookup(VLOOKUP(A3387,'Meal Plan Combinations'!A$5:E$17,5,false),indirect(I$1),2,false)*E3387</f>
        <v>1332.13</v>
      </c>
      <c r="G3387" s="173">
        <f>abs(Generate!H$5-F3387)</f>
        <v>1737.87</v>
      </c>
    </row>
    <row r="3388">
      <c r="A3388" s="71" t="s">
        <v>73</v>
      </c>
      <c r="B3388" s="71">
        <v>2.0</v>
      </c>
      <c r="C3388" s="71">
        <v>2.5</v>
      </c>
      <c r="D3388" s="71">
        <v>0.5</v>
      </c>
      <c r="E3388" s="71">
        <v>1.5</v>
      </c>
      <c r="F3388" s="172">
        <f>vlookup(VLOOKUP(A3388,'Meal Plan Combinations'!A$5:E$17,2,false),indirect(I$1),2,false)*B3388+vlookup(VLOOKUP(A3388,'Meal Plan Combinations'!A$5:E$17,3,false),indirect(I$1),2,false)*C3388+vlookup(VLOOKUP(A3388,'Meal Plan Combinations'!A$5:E$17,4,false),indirect(I$1),2,false)*D3388+vlookup(VLOOKUP(A3388,'Meal Plan Combinations'!A$5:E$17,5,false),indirect(I$1),2,false)*E3388</f>
        <v>1424.11</v>
      </c>
      <c r="G3388" s="173">
        <f>abs(Generate!H$5-F3388)</f>
        <v>1645.89</v>
      </c>
    </row>
    <row r="3389">
      <c r="A3389" s="71" t="s">
        <v>73</v>
      </c>
      <c r="B3389" s="71">
        <v>2.0</v>
      </c>
      <c r="C3389" s="71">
        <v>2.5</v>
      </c>
      <c r="D3389" s="71">
        <v>0.5</v>
      </c>
      <c r="E3389" s="71">
        <v>2.0</v>
      </c>
      <c r="F3389" s="172">
        <f>vlookup(VLOOKUP(A3389,'Meal Plan Combinations'!A$5:E$17,2,false),indirect(I$1),2,false)*B3389+vlookup(VLOOKUP(A3389,'Meal Plan Combinations'!A$5:E$17,3,false),indirect(I$1),2,false)*C3389+vlookup(VLOOKUP(A3389,'Meal Plan Combinations'!A$5:E$17,4,false),indirect(I$1),2,false)*D3389+vlookup(VLOOKUP(A3389,'Meal Plan Combinations'!A$5:E$17,5,false),indirect(I$1),2,false)*E3389</f>
        <v>1516.09</v>
      </c>
      <c r="G3389" s="173">
        <f>abs(Generate!H$5-F3389)</f>
        <v>1553.91</v>
      </c>
    </row>
    <row r="3390">
      <c r="A3390" s="71" t="s">
        <v>73</v>
      </c>
      <c r="B3390" s="71">
        <v>2.0</v>
      </c>
      <c r="C3390" s="71">
        <v>2.5</v>
      </c>
      <c r="D3390" s="71">
        <v>0.5</v>
      </c>
      <c r="E3390" s="71">
        <v>2.5</v>
      </c>
      <c r="F3390" s="172">
        <f>vlookup(VLOOKUP(A3390,'Meal Plan Combinations'!A$5:E$17,2,false),indirect(I$1),2,false)*B3390+vlookup(VLOOKUP(A3390,'Meal Plan Combinations'!A$5:E$17,3,false),indirect(I$1),2,false)*C3390+vlookup(VLOOKUP(A3390,'Meal Plan Combinations'!A$5:E$17,4,false),indirect(I$1),2,false)*D3390+vlookup(VLOOKUP(A3390,'Meal Plan Combinations'!A$5:E$17,5,false),indirect(I$1),2,false)*E3390</f>
        <v>1608.07</v>
      </c>
      <c r="G3390" s="173">
        <f>abs(Generate!H$5-F3390)</f>
        <v>1461.93</v>
      </c>
    </row>
    <row r="3391">
      <c r="A3391" s="71" t="s">
        <v>73</v>
      </c>
      <c r="B3391" s="71">
        <v>2.0</v>
      </c>
      <c r="C3391" s="71">
        <v>2.5</v>
      </c>
      <c r="D3391" s="71">
        <v>0.5</v>
      </c>
      <c r="E3391" s="71">
        <v>3.0</v>
      </c>
      <c r="F3391" s="172">
        <f>vlookup(VLOOKUP(A3391,'Meal Plan Combinations'!A$5:E$17,2,false),indirect(I$1),2,false)*B3391+vlookup(VLOOKUP(A3391,'Meal Plan Combinations'!A$5:E$17,3,false),indirect(I$1),2,false)*C3391+vlookup(VLOOKUP(A3391,'Meal Plan Combinations'!A$5:E$17,4,false),indirect(I$1),2,false)*D3391+vlookup(VLOOKUP(A3391,'Meal Plan Combinations'!A$5:E$17,5,false),indirect(I$1),2,false)*E3391</f>
        <v>1700.05</v>
      </c>
      <c r="G3391" s="173">
        <f>abs(Generate!H$5-F3391)</f>
        <v>1369.95</v>
      </c>
    </row>
    <row r="3392">
      <c r="A3392" s="71" t="s">
        <v>73</v>
      </c>
      <c r="B3392" s="71">
        <v>2.0</v>
      </c>
      <c r="C3392" s="71">
        <v>2.5</v>
      </c>
      <c r="D3392" s="71">
        <v>1.0</v>
      </c>
      <c r="E3392" s="71">
        <v>0.5</v>
      </c>
      <c r="F3392" s="172">
        <f>vlookup(VLOOKUP(A3392,'Meal Plan Combinations'!A$5:E$17,2,false),indirect(I$1),2,false)*B3392+vlookup(VLOOKUP(A3392,'Meal Plan Combinations'!A$5:E$17,3,false),indirect(I$1),2,false)*C3392+vlookup(VLOOKUP(A3392,'Meal Plan Combinations'!A$5:E$17,4,false),indirect(I$1),2,false)*D3392+vlookup(VLOOKUP(A3392,'Meal Plan Combinations'!A$5:E$17,5,false),indirect(I$1),2,false)*E3392</f>
        <v>1371.246</v>
      </c>
      <c r="G3392" s="173">
        <f>abs(Generate!H$5-F3392)</f>
        <v>1698.754</v>
      </c>
    </row>
    <row r="3393">
      <c r="A3393" s="71" t="s">
        <v>73</v>
      </c>
      <c r="B3393" s="71">
        <v>2.0</v>
      </c>
      <c r="C3393" s="71">
        <v>2.5</v>
      </c>
      <c r="D3393" s="71">
        <v>1.0</v>
      </c>
      <c r="E3393" s="71">
        <v>1.0</v>
      </c>
      <c r="F3393" s="172">
        <f>vlookup(VLOOKUP(A3393,'Meal Plan Combinations'!A$5:E$17,2,false),indirect(I$1),2,false)*B3393+vlookup(VLOOKUP(A3393,'Meal Plan Combinations'!A$5:E$17,3,false),indirect(I$1),2,false)*C3393+vlookup(VLOOKUP(A3393,'Meal Plan Combinations'!A$5:E$17,4,false),indirect(I$1),2,false)*D3393+vlookup(VLOOKUP(A3393,'Meal Plan Combinations'!A$5:E$17,5,false),indirect(I$1),2,false)*E3393</f>
        <v>1463.226</v>
      </c>
      <c r="G3393" s="173">
        <f>abs(Generate!H$5-F3393)</f>
        <v>1606.774</v>
      </c>
    </row>
    <row r="3394">
      <c r="A3394" s="71" t="s">
        <v>73</v>
      </c>
      <c r="B3394" s="71">
        <v>2.0</v>
      </c>
      <c r="C3394" s="71">
        <v>2.5</v>
      </c>
      <c r="D3394" s="71">
        <v>1.0</v>
      </c>
      <c r="E3394" s="71">
        <v>1.5</v>
      </c>
      <c r="F3394" s="172">
        <f>vlookup(VLOOKUP(A3394,'Meal Plan Combinations'!A$5:E$17,2,false),indirect(I$1),2,false)*B3394+vlookup(VLOOKUP(A3394,'Meal Plan Combinations'!A$5:E$17,3,false),indirect(I$1),2,false)*C3394+vlookup(VLOOKUP(A3394,'Meal Plan Combinations'!A$5:E$17,4,false),indirect(I$1),2,false)*D3394+vlookup(VLOOKUP(A3394,'Meal Plan Combinations'!A$5:E$17,5,false),indirect(I$1),2,false)*E3394</f>
        <v>1555.206</v>
      </c>
      <c r="G3394" s="173">
        <f>abs(Generate!H$5-F3394)</f>
        <v>1514.794</v>
      </c>
    </row>
    <row r="3395">
      <c r="A3395" s="71" t="s">
        <v>73</v>
      </c>
      <c r="B3395" s="71">
        <v>2.0</v>
      </c>
      <c r="C3395" s="71">
        <v>2.5</v>
      </c>
      <c r="D3395" s="71">
        <v>1.0</v>
      </c>
      <c r="E3395" s="71">
        <v>2.0</v>
      </c>
      <c r="F3395" s="172">
        <f>vlookup(VLOOKUP(A3395,'Meal Plan Combinations'!A$5:E$17,2,false),indirect(I$1),2,false)*B3395+vlookup(VLOOKUP(A3395,'Meal Plan Combinations'!A$5:E$17,3,false),indirect(I$1),2,false)*C3395+vlookup(VLOOKUP(A3395,'Meal Plan Combinations'!A$5:E$17,4,false),indirect(I$1),2,false)*D3395+vlookup(VLOOKUP(A3395,'Meal Plan Combinations'!A$5:E$17,5,false),indirect(I$1),2,false)*E3395</f>
        <v>1647.186</v>
      </c>
      <c r="G3395" s="173">
        <f>abs(Generate!H$5-F3395)</f>
        <v>1422.814</v>
      </c>
    </row>
    <row r="3396">
      <c r="A3396" s="71" t="s">
        <v>73</v>
      </c>
      <c r="B3396" s="71">
        <v>2.0</v>
      </c>
      <c r="C3396" s="71">
        <v>2.5</v>
      </c>
      <c r="D3396" s="71">
        <v>1.0</v>
      </c>
      <c r="E3396" s="71">
        <v>2.5</v>
      </c>
      <c r="F3396" s="172">
        <f>vlookup(VLOOKUP(A3396,'Meal Plan Combinations'!A$5:E$17,2,false),indirect(I$1),2,false)*B3396+vlookup(VLOOKUP(A3396,'Meal Plan Combinations'!A$5:E$17,3,false),indirect(I$1),2,false)*C3396+vlookup(VLOOKUP(A3396,'Meal Plan Combinations'!A$5:E$17,4,false),indirect(I$1),2,false)*D3396+vlookup(VLOOKUP(A3396,'Meal Plan Combinations'!A$5:E$17,5,false),indirect(I$1),2,false)*E3396</f>
        <v>1739.166</v>
      </c>
      <c r="G3396" s="173">
        <f>abs(Generate!H$5-F3396)</f>
        <v>1330.834</v>
      </c>
    </row>
    <row r="3397">
      <c r="A3397" s="71" t="s">
        <v>73</v>
      </c>
      <c r="B3397" s="71">
        <v>2.0</v>
      </c>
      <c r="C3397" s="71">
        <v>2.5</v>
      </c>
      <c r="D3397" s="71">
        <v>1.0</v>
      </c>
      <c r="E3397" s="71">
        <v>3.0</v>
      </c>
      <c r="F3397" s="172">
        <f>vlookup(VLOOKUP(A3397,'Meal Plan Combinations'!A$5:E$17,2,false),indirect(I$1),2,false)*B3397+vlookup(VLOOKUP(A3397,'Meal Plan Combinations'!A$5:E$17,3,false),indirect(I$1),2,false)*C3397+vlookup(VLOOKUP(A3397,'Meal Plan Combinations'!A$5:E$17,4,false),indirect(I$1),2,false)*D3397+vlookup(VLOOKUP(A3397,'Meal Plan Combinations'!A$5:E$17,5,false),indirect(I$1),2,false)*E3397</f>
        <v>1831.146</v>
      </c>
      <c r="G3397" s="173">
        <f>abs(Generate!H$5-F3397)</f>
        <v>1238.854</v>
      </c>
    </row>
    <row r="3398">
      <c r="A3398" s="71" t="s">
        <v>73</v>
      </c>
      <c r="B3398" s="71">
        <v>2.0</v>
      </c>
      <c r="C3398" s="71">
        <v>2.5</v>
      </c>
      <c r="D3398" s="71">
        <v>1.5</v>
      </c>
      <c r="E3398" s="71">
        <v>0.5</v>
      </c>
      <c r="F3398" s="172">
        <f>vlookup(VLOOKUP(A3398,'Meal Plan Combinations'!A$5:E$17,2,false),indirect(I$1),2,false)*B3398+vlookup(VLOOKUP(A3398,'Meal Plan Combinations'!A$5:E$17,3,false),indirect(I$1),2,false)*C3398+vlookup(VLOOKUP(A3398,'Meal Plan Combinations'!A$5:E$17,4,false),indirect(I$1),2,false)*D3398+vlookup(VLOOKUP(A3398,'Meal Plan Combinations'!A$5:E$17,5,false),indirect(I$1),2,false)*E3398</f>
        <v>1502.342</v>
      </c>
      <c r="G3398" s="173">
        <f>abs(Generate!H$5-F3398)</f>
        <v>1567.658</v>
      </c>
    </row>
    <row r="3399">
      <c r="A3399" s="71" t="s">
        <v>73</v>
      </c>
      <c r="B3399" s="71">
        <v>2.0</v>
      </c>
      <c r="C3399" s="71">
        <v>2.5</v>
      </c>
      <c r="D3399" s="71">
        <v>1.5</v>
      </c>
      <c r="E3399" s="71">
        <v>1.0</v>
      </c>
      <c r="F3399" s="172">
        <f>vlookup(VLOOKUP(A3399,'Meal Plan Combinations'!A$5:E$17,2,false),indirect(I$1),2,false)*B3399+vlookup(VLOOKUP(A3399,'Meal Plan Combinations'!A$5:E$17,3,false),indirect(I$1),2,false)*C3399+vlookup(VLOOKUP(A3399,'Meal Plan Combinations'!A$5:E$17,4,false),indirect(I$1),2,false)*D3399+vlookup(VLOOKUP(A3399,'Meal Plan Combinations'!A$5:E$17,5,false),indirect(I$1),2,false)*E3399</f>
        <v>1594.322</v>
      </c>
      <c r="G3399" s="173">
        <f>abs(Generate!H$5-F3399)</f>
        <v>1475.678</v>
      </c>
    </row>
    <row r="3400">
      <c r="A3400" s="71" t="s">
        <v>73</v>
      </c>
      <c r="B3400" s="71">
        <v>2.0</v>
      </c>
      <c r="C3400" s="71">
        <v>2.5</v>
      </c>
      <c r="D3400" s="71">
        <v>1.5</v>
      </c>
      <c r="E3400" s="71">
        <v>1.5</v>
      </c>
      <c r="F3400" s="172">
        <f>vlookup(VLOOKUP(A3400,'Meal Plan Combinations'!A$5:E$17,2,false),indirect(I$1),2,false)*B3400+vlookup(VLOOKUP(A3400,'Meal Plan Combinations'!A$5:E$17,3,false),indirect(I$1),2,false)*C3400+vlookup(VLOOKUP(A3400,'Meal Plan Combinations'!A$5:E$17,4,false),indirect(I$1),2,false)*D3400+vlookup(VLOOKUP(A3400,'Meal Plan Combinations'!A$5:E$17,5,false),indirect(I$1),2,false)*E3400</f>
        <v>1686.302</v>
      </c>
      <c r="G3400" s="173">
        <f>abs(Generate!H$5-F3400)</f>
        <v>1383.698</v>
      </c>
    </row>
    <row r="3401">
      <c r="A3401" s="71" t="s">
        <v>73</v>
      </c>
      <c r="B3401" s="71">
        <v>2.0</v>
      </c>
      <c r="C3401" s="71">
        <v>2.5</v>
      </c>
      <c r="D3401" s="71">
        <v>1.5</v>
      </c>
      <c r="E3401" s="71">
        <v>2.0</v>
      </c>
      <c r="F3401" s="172">
        <f>vlookup(VLOOKUP(A3401,'Meal Plan Combinations'!A$5:E$17,2,false),indirect(I$1),2,false)*B3401+vlookup(VLOOKUP(A3401,'Meal Plan Combinations'!A$5:E$17,3,false),indirect(I$1),2,false)*C3401+vlookup(VLOOKUP(A3401,'Meal Plan Combinations'!A$5:E$17,4,false),indirect(I$1),2,false)*D3401+vlookup(VLOOKUP(A3401,'Meal Plan Combinations'!A$5:E$17,5,false),indirect(I$1),2,false)*E3401</f>
        <v>1778.282</v>
      </c>
      <c r="G3401" s="173">
        <f>abs(Generate!H$5-F3401)</f>
        <v>1291.718</v>
      </c>
    </row>
    <row r="3402">
      <c r="A3402" s="71" t="s">
        <v>73</v>
      </c>
      <c r="B3402" s="71">
        <v>2.0</v>
      </c>
      <c r="C3402" s="71">
        <v>2.5</v>
      </c>
      <c r="D3402" s="71">
        <v>1.5</v>
      </c>
      <c r="E3402" s="71">
        <v>2.5</v>
      </c>
      <c r="F3402" s="172">
        <f>vlookup(VLOOKUP(A3402,'Meal Plan Combinations'!A$5:E$17,2,false),indirect(I$1),2,false)*B3402+vlookup(VLOOKUP(A3402,'Meal Plan Combinations'!A$5:E$17,3,false),indirect(I$1),2,false)*C3402+vlookup(VLOOKUP(A3402,'Meal Plan Combinations'!A$5:E$17,4,false),indirect(I$1),2,false)*D3402+vlookup(VLOOKUP(A3402,'Meal Plan Combinations'!A$5:E$17,5,false),indirect(I$1),2,false)*E3402</f>
        <v>1870.262</v>
      </c>
      <c r="G3402" s="173">
        <f>abs(Generate!H$5-F3402)</f>
        <v>1199.738</v>
      </c>
    </row>
    <row r="3403">
      <c r="A3403" s="71" t="s">
        <v>73</v>
      </c>
      <c r="B3403" s="71">
        <v>2.0</v>
      </c>
      <c r="C3403" s="71">
        <v>2.5</v>
      </c>
      <c r="D3403" s="71">
        <v>1.5</v>
      </c>
      <c r="E3403" s="71">
        <v>3.0</v>
      </c>
      <c r="F3403" s="172">
        <f>vlookup(VLOOKUP(A3403,'Meal Plan Combinations'!A$5:E$17,2,false),indirect(I$1),2,false)*B3403+vlookup(VLOOKUP(A3403,'Meal Plan Combinations'!A$5:E$17,3,false),indirect(I$1),2,false)*C3403+vlookup(VLOOKUP(A3403,'Meal Plan Combinations'!A$5:E$17,4,false),indirect(I$1),2,false)*D3403+vlookup(VLOOKUP(A3403,'Meal Plan Combinations'!A$5:E$17,5,false),indirect(I$1),2,false)*E3403</f>
        <v>1962.242</v>
      </c>
      <c r="G3403" s="173">
        <f>abs(Generate!H$5-F3403)</f>
        <v>1107.758</v>
      </c>
    </row>
    <row r="3404">
      <c r="A3404" s="71" t="s">
        <v>73</v>
      </c>
      <c r="B3404" s="71">
        <v>2.0</v>
      </c>
      <c r="C3404" s="71">
        <v>2.5</v>
      </c>
      <c r="D3404" s="71">
        <v>2.0</v>
      </c>
      <c r="E3404" s="71">
        <v>0.5</v>
      </c>
      <c r="F3404" s="172">
        <f>vlookup(VLOOKUP(A3404,'Meal Plan Combinations'!A$5:E$17,2,false),indirect(I$1),2,false)*B3404+vlookup(VLOOKUP(A3404,'Meal Plan Combinations'!A$5:E$17,3,false),indirect(I$1),2,false)*C3404+vlookup(VLOOKUP(A3404,'Meal Plan Combinations'!A$5:E$17,4,false),indirect(I$1),2,false)*D3404+vlookup(VLOOKUP(A3404,'Meal Plan Combinations'!A$5:E$17,5,false),indirect(I$1),2,false)*E3404</f>
        <v>1633.438</v>
      </c>
      <c r="G3404" s="173">
        <f>abs(Generate!H$5-F3404)</f>
        <v>1436.562</v>
      </c>
    </row>
    <row r="3405">
      <c r="A3405" s="71" t="s">
        <v>73</v>
      </c>
      <c r="B3405" s="71">
        <v>2.0</v>
      </c>
      <c r="C3405" s="71">
        <v>2.5</v>
      </c>
      <c r="D3405" s="71">
        <v>2.0</v>
      </c>
      <c r="E3405" s="71">
        <v>1.0</v>
      </c>
      <c r="F3405" s="172">
        <f>vlookup(VLOOKUP(A3405,'Meal Plan Combinations'!A$5:E$17,2,false),indirect(I$1),2,false)*B3405+vlookup(VLOOKUP(A3405,'Meal Plan Combinations'!A$5:E$17,3,false),indirect(I$1),2,false)*C3405+vlookup(VLOOKUP(A3405,'Meal Plan Combinations'!A$5:E$17,4,false),indirect(I$1),2,false)*D3405+vlookup(VLOOKUP(A3405,'Meal Plan Combinations'!A$5:E$17,5,false),indirect(I$1),2,false)*E3405</f>
        <v>1725.418</v>
      </c>
      <c r="G3405" s="173">
        <f>abs(Generate!H$5-F3405)</f>
        <v>1344.582</v>
      </c>
    </row>
    <row r="3406">
      <c r="A3406" s="71" t="s">
        <v>73</v>
      </c>
      <c r="B3406" s="71">
        <v>2.0</v>
      </c>
      <c r="C3406" s="71">
        <v>2.5</v>
      </c>
      <c r="D3406" s="71">
        <v>2.0</v>
      </c>
      <c r="E3406" s="71">
        <v>1.5</v>
      </c>
      <c r="F3406" s="172">
        <f>vlookup(VLOOKUP(A3406,'Meal Plan Combinations'!A$5:E$17,2,false),indirect(I$1),2,false)*B3406+vlookup(VLOOKUP(A3406,'Meal Plan Combinations'!A$5:E$17,3,false),indirect(I$1),2,false)*C3406+vlookup(VLOOKUP(A3406,'Meal Plan Combinations'!A$5:E$17,4,false),indirect(I$1),2,false)*D3406+vlookup(VLOOKUP(A3406,'Meal Plan Combinations'!A$5:E$17,5,false),indirect(I$1),2,false)*E3406</f>
        <v>1817.398</v>
      </c>
      <c r="G3406" s="173">
        <f>abs(Generate!H$5-F3406)</f>
        <v>1252.602</v>
      </c>
    </row>
    <row r="3407">
      <c r="A3407" s="71" t="s">
        <v>73</v>
      </c>
      <c r="B3407" s="71">
        <v>2.0</v>
      </c>
      <c r="C3407" s="71">
        <v>2.5</v>
      </c>
      <c r="D3407" s="71">
        <v>2.0</v>
      </c>
      <c r="E3407" s="71">
        <v>2.0</v>
      </c>
      <c r="F3407" s="172">
        <f>vlookup(VLOOKUP(A3407,'Meal Plan Combinations'!A$5:E$17,2,false),indirect(I$1),2,false)*B3407+vlookup(VLOOKUP(A3407,'Meal Plan Combinations'!A$5:E$17,3,false),indirect(I$1),2,false)*C3407+vlookup(VLOOKUP(A3407,'Meal Plan Combinations'!A$5:E$17,4,false),indirect(I$1),2,false)*D3407+vlookup(VLOOKUP(A3407,'Meal Plan Combinations'!A$5:E$17,5,false),indirect(I$1),2,false)*E3407</f>
        <v>1909.378</v>
      </c>
      <c r="G3407" s="173">
        <f>abs(Generate!H$5-F3407)</f>
        <v>1160.622</v>
      </c>
    </row>
    <row r="3408">
      <c r="A3408" s="71" t="s">
        <v>73</v>
      </c>
      <c r="B3408" s="71">
        <v>2.0</v>
      </c>
      <c r="C3408" s="71">
        <v>2.5</v>
      </c>
      <c r="D3408" s="71">
        <v>2.0</v>
      </c>
      <c r="E3408" s="71">
        <v>2.5</v>
      </c>
      <c r="F3408" s="172">
        <f>vlookup(VLOOKUP(A3408,'Meal Plan Combinations'!A$5:E$17,2,false),indirect(I$1),2,false)*B3408+vlookup(VLOOKUP(A3408,'Meal Plan Combinations'!A$5:E$17,3,false),indirect(I$1),2,false)*C3408+vlookup(VLOOKUP(A3408,'Meal Plan Combinations'!A$5:E$17,4,false),indirect(I$1),2,false)*D3408+vlookup(VLOOKUP(A3408,'Meal Plan Combinations'!A$5:E$17,5,false),indirect(I$1),2,false)*E3408</f>
        <v>2001.358</v>
      </c>
      <c r="G3408" s="173">
        <f>abs(Generate!H$5-F3408)</f>
        <v>1068.642</v>
      </c>
    </row>
    <row r="3409">
      <c r="A3409" s="71" t="s">
        <v>73</v>
      </c>
      <c r="B3409" s="71">
        <v>2.0</v>
      </c>
      <c r="C3409" s="71">
        <v>2.5</v>
      </c>
      <c r="D3409" s="71">
        <v>2.0</v>
      </c>
      <c r="E3409" s="71">
        <v>3.0</v>
      </c>
      <c r="F3409" s="172">
        <f>vlookup(VLOOKUP(A3409,'Meal Plan Combinations'!A$5:E$17,2,false),indirect(I$1),2,false)*B3409+vlookup(VLOOKUP(A3409,'Meal Plan Combinations'!A$5:E$17,3,false),indirect(I$1),2,false)*C3409+vlookup(VLOOKUP(A3409,'Meal Plan Combinations'!A$5:E$17,4,false),indirect(I$1),2,false)*D3409+vlookup(VLOOKUP(A3409,'Meal Plan Combinations'!A$5:E$17,5,false),indirect(I$1),2,false)*E3409</f>
        <v>2093.338</v>
      </c>
      <c r="G3409" s="173">
        <f>abs(Generate!H$5-F3409)</f>
        <v>976.662</v>
      </c>
    </row>
    <row r="3410">
      <c r="A3410" s="71" t="s">
        <v>73</v>
      </c>
      <c r="B3410" s="71">
        <v>2.0</v>
      </c>
      <c r="C3410" s="71">
        <v>2.5</v>
      </c>
      <c r="D3410" s="71">
        <v>2.5</v>
      </c>
      <c r="E3410" s="71">
        <v>0.5</v>
      </c>
      <c r="F3410" s="172">
        <f>vlookup(VLOOKUP(A3410,'Meal Plan Combinations'!A$5:E$17,2,false),indirect(I$1),2,false)*B3410+vlookup(VLOOKUP(A3410,'Meal Plan Combinations'!A$5:E$17,3,false),indirect(I$1),2,false)*C3410+vlookup(VLOOKUP(A3410,'Meal Plan Combinations'!A$5:E$17,4,false),indirect(I$1),2,false)*D3410+vlookup(VLOOKUP(A3410,'Meal Plan Combinations'!A$5:E$17,5,false),indirect(I$1),2,false)*E3410</f>
        <v>1764.534</v>
      </c>
      <c r="G3410" s="173">
        <f>abs(Generate!H$5-F3410)</f>
        <v>1305.466</v>
      </c>
    </row>
    <row r="3411">
      <c r="A3411" s="71" t="s">
        <v>73</v>
      </c>
      <c r="B3411" s="71">
        <v>2.0</v>
      </c>
      <c r="C3411" s="71">
        <v>2.5</v>
      </c>
      <c r="D3411" s="71">
        <v>2.5</v>
      </c>
      <c r="E3411" s="71">
        <v>1.0</v>
      </c>
      <c r="F3411" s="172">
        <f>vlookup(VLOOKUP(A3411,'Meal Plan Combinations'!A$5:E$17,2,false),indirect(I$1),2,false)*B3411+vlookup(VLOOKUP(A3411,'Meal Plan Combinations'!A$5:E$17,3,false),indirect(I$1),2,false)*C3411+vlookup(VLOOKUP(A3411,'Meal Plan Combinations'!A$5:E$17,4,false),indirect(I$1),2,false)*D3411+vlookup(VLOOKUP(A3411,'Meal Plan Combinations'!A$5:E$17,5,false),indirect(I$1),2,false)*E3411</f>
        <v>1856.514</v>
      </c>
      <c r="G3411" s="173">
        <f>abs(Generate!H$5-F3411)</f>
        <v>1213.486</v>
      </c>
    </row>
    <row r="3412">
      <c r="A3412" s="71" t="s">
        <v>73</v>
      </c>
      <c r="B3412" s="71">
        <v>2.0</v>
      </c>
      <c r="C3412" s="71">
        <v>2.5</v>
      </c>
      <c r="D3412" s="71">
        <v>2.5</v>
      </c>
      <c r="E3412" s="71">
        <v>1.5</v>
      </c>
      <c r="F3412" s="172">
        <f>vlookup(VLOOKUP(A3412,'Meal Plan Combinations'!A$5:E$17,2,false),indirect(I$1),2,false)*B3412+vlookup(VLOOKUP(A3412,'Meal Plan Combinations'!A$5:E$17,3,false),indirect(I$1),2,false)*C3412+vlookup(VLOOKUP(A3412,'Meal Plan Combinations'!A$5:E$17,4,false),indirect(I$1),2,false)*D3412+vlookup(VLOOKUP(A3412,'Meal Plan Combinations'!A$5:E$17,5,false),indirect(I$1),2,false)*E3412</f>
        <v>1948.494</v>
      </c>
      <c r="G3412" s="173">
        <f>abs(Generate!H$5-F3412)</f>
        <v>1121.506</v>
      </c>
    </row>
    <row r="3413">
      <c r="A3413" s="71" t="s">
        <v>73</v>
      </c>
      <c r="B3413" s="71">
        <v>2.0</v>
      </c>
      <c r="C3413" s="71">
        <v>2.5</v>
      </c>
      <c r="D3413" s="71">
        <v>2.5</v>
      </c>
      <c r="E3413" s="71">
        <v>2.0</v>
      </c>
      <c r="F3413" s="172">
        <f>vlookup(VLOOKUP(A3413,'Meal Plan Combinations'!A$5:E$17,2,false),indirect(I$1),2,false)*B3413+vlookup(VLOOKUP(A3413,'Meal Plan Combinations'!A$5:E$17,3,false),indirect(I$1),2,false)*C3413+vlookup(VLOOKUP(A3413,'Meal Plan Combinations'!A$5:E$17,4,false),indirect(I$1),2,false)*D3413+vlookup(VLOOKUP(A3413,'Meal Plan Combinations'!A$5:E$17,5,false),indirect(I$1),2,false)*E3413</f>
        <v>2040.474</v>
      </c>
      <c r="G3413" s="173">
        <f>abs(Generate!H$5-F3413)</f>
        <v>1029.526</v>
      </c>
    </row>
    <row r="3414">
      <c r="A3414" s="71" t="s">
        <v>73</v>
      </c>
      <c r="B3414" s="71">
        <v>2.0</v>
      </c>
      <c r="C3414" s="71">
        <v>2.5</v>
      </c>
      <c r="D3414" s="71">
        <v>2.5</v>
      </c>
      <c r="E3414" s="71">
        <v>2.5</v>
      </c>
      <c r="F3414" s="172">
        <f>vlookup(VLOOKUP(A3414,'Meal Plan Combinations'!A$5:E$17,2,false),indirect(I$1),2,false)*B3414+vlookup(VLOOKUP(A3414,'Meal Plan Combinations'!A$5:E$17,3,false),indirect(I$1),2,false)*C3414+vlookup(VLOOKUP(A3414,'Meal Plan Combinations'!A$5:E$17,4,false),indirect(I$1),2,false)*D3414+vlookup(VLOOKUP(A3414,'Meal Plan Combinations'!A$5:E$17,5,false),indirect(I$1),2,false)*E3414</f>
        <v>2132.454</v>
      </c>
      <c r="G3414" s="173">
        <f>abs(Generate!H$5-F3414)</f>
        <v>937.546</v>
      </c>
    </row>
    <row r="3415">
      <c r="A3415" s="71" t="s">
        <v>73</v>
      </c>
      <c r="B3415" s="71">
        <v>2.0</v>
      </c>
      <c r="C3415" s="71">
        <v>2.5</v>
      </c>
      <c r="D3415" s="71">
        <v>2.5</v>
      </c>
      <c r="E3415" s="71">
        <v>3.0</v>
      </c>
      <c r="F3415" s="172">
        <f>vlookup(VLOOKUP(A3415,'Meal Plan Combinations'!A$5:E$17,2,false),indirect(I$1),2,false)*B3415+vlookup(VLOOKUP(A3415,'Meal Plan Combinations'!A$5:E$17,3,false),indirect(I$1),2,false)*C3415+vlookup(VLOOKUP(A3415,'Meal Plan Combinations'!A$5:E$17,4,false),indirect(I$1),2,false)*D3415+vlookup(VLOOKUP(A3415,'Meal Plan Combinations'!A$5:E$17,5,false),indirect(I$1),2,false)*E3415</f>
        <v>2224.434</v>
      </c>
      <c r="G3415" s="173">
        <f>abs(Generate!H$5-F3415)</f>
        <v>845.566</v>
      </c>
    </row>
    <row r="3416">
      <c r="A3416" s="71" t="s">
        <v>73</v>
      </c>
      <c r="B3416" s="71">
        <v>2.0</v>
      </c>
      <c r="C3416" s="71">
        <v>2.5</v>
      </c>
      <c r="D3416" s="71">
        <v>3.0</v>
      </c>
      <c r="E3416" s="71">
        <v>0.5</v>
      </c>
      <c r="F3416" s="172">
        <f>vlookup(VLOOKUP(A3416,'Meal Plan Combinations'!A$5:E$17,2,false),indirect(I$1),2,false)*B3416+vlookup(VLOOKUP(A3416,'Meal Plan Combinations'!A$5:E$17,3,false),indirect(I$1),2,false)*C3416+vlookup(VLOOKUP(A3416,'Meal Plan Combinations'!A$5:E$17,4,false),indirect(I$1),2,false)*D3416+vlookup(VLOOKUP(A3416,'Meal Plan Combinations'!A$5:E$17,5,false),indirect(I$1),2,false)*E3416</f>
        <v>1895.63</v>
      </c>
      <c r="G3416" s="173">
        <f>abs(Generate!H$5-F3416)</f>
        <v>1174.37</v>
      </c>
    </row>
    <row r="3417">
      <c r="A3417" s="71" t="s">
        <v>73</v>
      </c>
      <c r="B3417" s="71">
        <v>2.0</v>
      </c>
      <c r="C3417" s="71">
        <v>2.5</v>
      </c>
      <c r="D3417" s="71">
        <v>3.0</v>
      </c>
      <c r="E3417" s="71">
        <v>1.0</v>
      </c>
      <c r="F3417" s="172">
        <f>vlookup(VLOOKUP(A3417,'Meal Plan Combinations'!A$5:E$17,2,false),indirect(I$1),2,false)*B3417+vlookup(VLOOKUP(A3417,'Meal Plan Combinations'!A$5:E$17,3,false),indirect(I$1),2,false)*C3417+vlookup(VLOOKUP(A3417,'Meal Plan Combinations'!A$5:E$17,4,false),indirect(I$1),2,false)*D3417+vlookup(VLOOKUP(A3417,'Meal Plan Combinations'!A$5:E$17,5,false),indirect(I$1),2,false)*E3417</f>
        <v>1987.61</v>
      </c>
      <c r="G3417" s="173">
        <f>abs(Generate!H$5-F3417)</f>
        <v>1082.39</v>
      </c>
    </row>
    <row r="3418">
      <c r="A3418" s="71" t="s">
        <v>73</v>
      </c>
      <c r="B3418" s="71">
        <v>2.0</v>
      </c>
      <c r="C3418" s="71">
        <v>2.5</v>
      </c>
      <c r="D3418" s="71">
        <v>3.0</v>
      </c>
      <c r="E3418" s="71">
        <v>1.5</v>
      </c>
      <c r="F3418" s="172">
        <f>vlookup(VLOOKUP(A3418,'Meal Plan Combinations'!A$5:E$17,2,false),indirect(I$1),2,false)*B3418+vlookup(VLOOKUP(A3418,'Meal Plan Combinations'!A$5:E$17,3,false),indirect(I$1),2,false)*C3418+vlookup(VLOOKUP(A3418,'Meal Plan Combinations'!A$5:E$17,4,false),indirect(I$1),2,false)*D3418+vlookup(VLOOKUP(A3418,'Meal Plan Combinations'!A$5:E$17,5,false),indirect(I$1),2,false)*E3418</f>
        <v>2079.59</v>
      </c>
      <c r="G3418" s="173">
        <f>abs(Generate!H$5-F3418)</f>
        <v>990.41</v>
      </c>
    </row>
    <row r="3419">
      <c r="A3419" s="71" t="s">
        <v>73</v>
      </c>
      <c r="B3419" s="71">
        <v>2.0</v>
      </c>
      <c r="C3419" s="71">
        <v>2.5</v>
      </c>
      <c r="D3419" s="71">
        <v>3.0</v>
      </c>
      <c r="E3419" s="71">
        <v>2.0</v>
      </c>
      <c r="F3419" s="172">
        <f>vlookup(VLOOKUP(A3419,'Meal Plan Combinations'!A$5:E$17,2,false),indirect(I$1),2,false)*B3419+vlookup(VLOOKUP(A3419,'Meal Plan Combinations'!A$5:E$17,3,false),indirect(I$1),2,false)*C3419+vlookup(VLOOKUP(A3419,'Meal Plan Combinations'!A$5:E$17,4,false),indirect(I$1),2,false)*D3419+vlookup(VLOOKUP(A3419,'Meal Plan Combinations'!A$5:E$17,5,false),indirect(I$1),2,false)*E3419</f>
        <v>2171.57</v>
      </c>
      <c r="G3419" s="173">
        <f>abs(Generate!H$5-F3419)</f>
        <v>898.43</v>
      </c>
    </row>
    <row r="3420">
      <c r="A3420" s="71" t="s">
        <v>73</v>
      </c>
      <c r="B3420" s="71">
        <v>2.0</v>
      </c>
      <c r="C3420" s="71">
        <v>2.5</v>
      </c>
      <c r="D3420" s="71">
        <v>3.0</v>
      </c>
      <c r="E3420" s="71">
        <v>2.5</v>
      </c>
      <c r="F3420" s="172">
        <f>vlookup(VLOOKUP(A3420,'Meal Plan Combinations'!A$5:E$17,2,false),indirect(I$1),2,false)*B3420+vlookup(VLOOKUP(A3420,'Meal Plan Combinations'!A$5:E$17,3,false),indirect(I$1),2,false)*C3420+vlookup(VLOOKUP(A3420,'Meal Plan Combinations'!A$5:E$17,4,false),indirect(I$1),2,false)*D3420+vlookup(VLOOKUP(A3420,'Meal Plan Combinations'!A$5:E$17,5,false),indirect(I$1),2,false)*E3420</f>
        <v>2263.55</v>
      </c>
      <c r="G3420" s="173">
        <f>abs(Generate!H$5-F3420)</f>
        <v>806.45</v>
      </c>
    </row>
    <row r="3421">
      <c r="A3421" s="71" t="s">
        <v>73</v>
      </c>
      <c r="B3421" s="71">
        <v>2.0</v>
      </c>
      <c r="C3421" s="71">
        <v>2.5</v>
      </c>
      <c r="D3421" s="71">
        <v>3.0</v>
      </c>
      <c r="E3421" s="71">
        <v>3.0</v>
      </c>
      <c r="F3421" s="172">
        <f>vlookup(VLOOKUP(A3421,'Meal Plan Combinations'!A$5:E$17,2,false),indirect(I$1),2,false)*B3421+vlookup(VLOOKUP(A3421,'Meal Plan Combinations'!A$5:E$17,3,false),indirect(I$1),2,false)*C3421+vlookup(VLOOKUP(A3421,'Meal Plan Combinations'!A$5:E$17,4,false),indirect(I$1),2,false)*D3421+vlookup(VLOOKUP(A3421,'Meal Plan Combinations'!A$5:E$17,5,false),indirect(I$1),2,false)*E3421</f>
        <v>2355.53</v>
      </c>
      <c r="G3421" s="173">
        <f>abs(Generate!H$5-F3421)</f>
        <v>714.47</v>
      </c>
    </row>
    <row r="3422">
      <c r="A3422" s="71" t="s">
        <v>73</v>
      </c>
      <c r="B3422" s="71">
        <v>2.0</v>
      </c>
      <c r="C3422" s="71">
        <v>3.0</v>
      </c>
      <c r="D3422" s="71">
        <v>0.5</v>
      </c>
      <c r="E3422" s="71">
        <v>0.5</v>
      </c>
      <c r="F3422" s="172">
        <f>vlookup(VLOOKUP(A3422,'Meal Plan Combinations'!A$5:E$17,2,false),indirect(I$1),2,false)*B3422+vlookup(VLOOKUP(A3422,'Meal Plan Combinations'!A$5:E$17,3,false),indirect(I$1),2,false)*C3422+vlookup(VLOOKUP(A3422,'Meal Plan Combinations'!A$5:E$17,4,false),indirect(I$1),2,false)*D3422+vlookup(VLOOKUP(A3422,'Meal Plan Combinations'!A$5:E$17,5,false),indirect(I$1),2,false)*E3422</f>
        <v>1331.21</v>
      </c>
      <c r="G3422" s="173">
        <f>abs(Generate!H$5-F3422)</f>
        <v>1738.79</v>
      </c>
    </row>
    <row r="3423">
      <c r="A3423" s="71" t="s">
        <v>73</v>
      </c>
      <c r="B3423" s="71">
        <v>2.0</v>
      </c>
      <c r="C3423" s="71">
        <v>3.0</v>
      </c>
      <c r="D3423" s="71">
        <v>0.5</v>
      </c>
      <c r="E3423" s="71">
        <v>1.0</v>
      </c>
      <c r="F3423" s="172">
        <f>vlookup(VLOOKUP(A3423,'Meal Plan Combinations'!A$5:E$17,2,false),indirect(I$1),2,false)*B3423+vlookup(VLOOKUP(A3423,'Meal Plan Combinations'!A$5:E$17,3,false),indirect(I$1),2,false)*C3423+vlookup(VLOOKUP(A3423,'Meal Plan Combinations'!A$5:E$17,4,false),indirect(I$1),2,false)*D3423+vlookup(VLOOKUP(A3423,'Meal Plan Combinations'!A$5:E$17,5,false),indirect(I$1),2,false)*E3423</f>
        <v>1423.19</v>
      </c>
      <c r="G3423" s="173">
        <f>abs(Generate!H$5-F3423)</f>
        <v>1646.81</v>
      </c>
    </row>
    <row r="3424">
      <c r="A3424" s="71" t="s">
        <v>73</v>
      </c>
      <c r="B3424" s="71">
        <v>2.0</v>
      </c>
      <c r="C3424" s="71">
        <v>3.0</v>
      </c>
      <c r="D3424" s="71">
        <v>0.5</v>
      </c>
      <c r="E3424" s="71">
        <v>1.5</v>
      </c>
      <c r="F3424" s="172">
        <f>vlookup(VLOOKUP(A3424,'Meal Plan Combinations'!A$5:E$17,2,false),indirect(I$1),2,false)*B3424+vlookup(VLOOKUP(A3424,'Meal Plan Combinations'!A$5:E$17,3,false),indirect(I$1),2,false)*C3424+vlookup(VLOOKUP(A3424,'Meal Plan Combinations'!A$5:E$17,4,false),indirect(I$1),2,false)*D3424+vlookup(VLOOKUP(A3424,'Meal Plan Combinations'!A$5:E$17,5,false),indirect(I$1),2,false)*E3424</f>
        <v>1515.17</v>
      </c>
      <c r="G3424" s="173">
        <f>abs(Generate!H$5-F3424)</f>
        <v>1554.83</v>
      </c>
    </row>
    <row r="3425">
      <c r="A3425" s="71" t="s">
        <v>73</v>
      </c>
      <c r="B3425" s="71">
        <v>2.0</v>
      </c>
      <c r="C3425" s="71">
        <v>3.0</v>
      </c>
      <c r="D3425" s="71">
        <v>0.5</v>
      </c>
      <c r="E3425" s="71">
        <v>2.0</v>
      </c>
      <c r="F3425" s="172">
        <f>vlookup(VLOOKUP(A3425,'Meal Plan Combinations'!A$5:E$17,2,false),indirect(I$1),2,false)*B3425+vlookup(VLOOKUP(A3425,'Meal Plan Combinations'!A$5:E$17,3,false),indirect(I$1),2,false)*C3425+vlookup(VLOOKUP(A3425,'Meal Plan Combinations'!A$5:E$17,4,false),indirect(I$1),2,false)*D3425+vlookup(VLOOKUP(A3425,'Meal Plan Combinations'!A$5:E$17,5,false),indirect(I$1),2,false)*E3425</f>
        <v>1607.15</v>
      </c>
      <c r="G3425" s="173">
        <f>abs(Generate!H$5-F3425)</f>
        <v>1462.85</v>
      </c>
    </row>
    <row r="3426">
      <c r="A3426" s="71" t="s">
        <v>73</v>
      </c>
      <c r="B3426" s="71">
        <v>2.0</v>
      </c>
      <c r="C3426" s="71">
        <v>3.0</v>
      </c>
      <c r="D3426" s="71">
        <v>0.5</v>
      </c>
      <c r="E3426" s="71">
        <v>2.5</v>
      </c>
      <c r="F3426" s="172">
        <f>vlookup(VLOOKUP(A3426,'Meal Plan Combinations'!A$5:E$17,2,false),indirect(I$1),2,false)*B3426+vlookup(VLOOKUP(A3426,'Meal Plan Combinations'!A$5:E$17,3,false),indirect(I$1),2,false)*C3426+vlookup(VLOOKUP(A3426,'Meal Plan Combinations'!A$5:E$17,4,false),indirect(I$1),2,false)*D3426+vlookup(VLOOKUP(A3426,'Meal Plan Combinations'!A$5:E$17,5,false),indirect(I$1),2,false)*E3426</f>
        <v>1699.13</v>
      </c>
      <c r="G3426" s="173">
        <f>abs(Generate!H$5-F3426)</f>
        <v>1370.87</v>
      </c>
    </row>
    <row r="3427">
      <c r="A3427" s="71" t="s">
        <v>73</v>
      </c>
      <c r="B3427" s="71">
        <v>2.0</v>
      </c>
      <c r="C3427" s="71">
        <v>3.0</v>
      </c>
      <c r="D3427" s="71">
        <v>0.5</v>
      </c>
      <c r="E3427" s="71">
        <v>3.0</v>
      </c>
      <c r="F3427" s="172">
        <f>vlookup(VLOOKUP(A3427,'Meal Plan Combinations'!A$5:E$17,2,false),indirect(I$1),2,false)*B3427+vlookup(VLOOKUP(A3427,'Meal Plan Combinations'!A$5:E$17,3,false),indirect(I$1),2,false)*C3427+vlookup(VLOOKUP(A3427,'Meal Plan Combinations'!A$5:E$17,4,false),indirect(I$1),2,false)*D3427+vlookup(VLOOKUP(A3427,'Meal Plan Combinations'!A$5:E$17,5,false),indirect(I$1),2,false)*E3427</f>
        <v>1791.11</v>
      </c>
      <c r="G3427" s="173">
        <f>abs(Generate!H$5-F3427)</f>
        <v>1278.89</v>
      </c>
    </row>
    <row r="3428">
      <c r="A3428" s="71" t="s">
        <v>73</v>
      </c>
      <c r="B3428" s="71">
        <v>2.0</v>
      </c>
      <c r="C3428" s="71">
        <v>3.0</v>
      </c>
      <c r="D3428" s="71">
        <v>1.0</v>
      </c>
      <c r="E3428" s="71">
        <v>0.5</v>
      </c>
      <c r="F3428" s="172">
        <f>vlookup(VLOOKUP(A3428,'Meal Plan Combinations'!A$5:E$17,2,false),indirect(I$1),2,false)*B3428+vlookup(VLOOKUP(A3428,'Meal Plan Combinations'!A$5:E$17,3,false),indirect(I$1),2,false)*C3428+vlookup(VLOOKUP(A3428,'Meal Plan Combinations'!A$5:E$17,4,false),indirect(I$1),2,false)*D3428+vlookup(VLOOKUP(A3428,'Meal Plan Combinations'!A$5:E$17,5,false),indirect(I$1),2,false)*E3428</f>
        <v>1462.306</v>
      </c>
      <c r="G3428" s="173">
        <f>abs(Generate!H$5-F3428)</f>
        <v>1607.694</v>
      </c>
    </row>
    <row r="3429">
      <c r="A3429" s="71" t="s">
        <v>73</v>
      </c>
      <c r="B3429" s="71">
        <v>2.0</v>
      </c>
      <c r="C3429" s="71">
        <v>3.0</v>
      </c>
      <c r="D3429" s="71">
        <v>1.0</v>
      </c>
      <c r="E3429" s="71">
        <v>1.0</v>
      </c>
      <c r="F3429" s="172">
        <f>vlookup(VLOOKUP(A3429,'Meal Plan Combinations'!A$5:E$17,2,false),indirect(I$1),2,false)*B3429+vlookup(VLOOKUP(A3429,'Meal Plan Combinations'!A$5:E$17,3,false),indirect(I$1),2,false)*C3429+vlookup(VLOOKUP(A3429,'Meal Plan Combinations'!A$5:E$17,4,false),indirect(I$1),2,false)*D3429+vlookup(VLOOKUP(A3429,'Meal Plan Combinations'!A$5:E$17,5,false),indirect(I$1),2,false)*E3429</f>
        <v>1554.286</v>
      </c>
      <c r="G3429" s="173">
        <f>abs(Generate!H$5-F3429)</f>
        <v>1515.714</v>
      </c>
    </row>
    <row r="3430">
      <c r="A3430" s="71" t="s">
        <v>73</v>
      </c>
      <c r="B3430" s="71">
        <v>2.0</v>
      </c>
      <c r="C3430" s="71">
        <v>3.0</v>
      </c>
      <c r="D3430" s="71">
        <v>1.0</v>
      </c>
      <c r="E3430" s="71">
        <v>1.5</v>
      </c>
      <c r="F3430" s="172">
        <f>vlookup(VLOOKUP(A3430,'Meal Plan Combinations'!A$5:E$17,2,false),indirect(I$1),2,false)*B3430+vlookup(VLOOKUP(A3430,'Meal Plan Combinations'!A$5:E$17,3,false),indirect(I$1),2,false)*C3430+vlookup(VLOOKUP(A3430,'Meal Plan Combinations'!A$5:E$17,4,false),indirect(I$1),2,false)*D3430+vlookup(VLOOKUP(A3430,'Meal Plan Combinations'!A$5:E$17,5,false),indirect(I$1),2,false)*E3430</f>
        <v>1646.266</v>
      </c>
      <c r="G3430" s="173">
        <f>abs(Generate!H$5-F3430)</f>
        <v>1423.734</v>
      </c>
    </row>
    <row r="3431">
      <c r="A3431" s="71" t="s">
        <v>73</v>
      </c>
      <c r="B3431" s="71">
        <v>2.0</v>
      </c>
      <c r="C3431" s="71">
        <v>3.0</v>
      </c>
      <c r="D3431" s="71">
        <v>1.0</v>
      </c>
      <c r="E3431" s="71">
        <v>2.0</v>
      </c>
      <c r="F3431" s="172">
        <f>vlookup(VLOOKUP(A3431,'Meal Plan Combinations'!A$5:E$17,2,false),indirect(I$1),2,false)*B3431+vlookup(VLOOKUP(A3431,'Meal Plan Combinations'!A$5:E$17,3,false),indirect(I$1),2,false)*C3431+vlookup(VLOOKUP(A3431,'Meal Plan Combinations'!A$5:E$17,4,false),indirect(I$1),2,false)*D3431+vlookup(VLOOKUP(A3431,'Meal Plan Combinations'!A$5:E$17,5,false),indirect(I$1),2,false)*E3431</f>
        <v>1738.246</v>
      </c>
      <c r="G3431" s="173">
        <f>abs(Generate!H$5-F3431)</f>
        <v>1331.754</v>
      </c>
    </row>
    <row r="3432">
      <c r="A3432" s="71" t="s">
        <v>73</v>
      </c>
      <c r="B3432" s="71">
        <v>2.0</v>
      </c>
      <c r="C3432" s="71">
        <v>3.0</v>
      </c>
      <c r="D3432" s="71">
        <v>1.0</v>
      </c>
      <c r="E3432" s="71">
        <v>2.5</v>
      </c>
      <c r="F3432" s="172">
        <f>vlookup(VLOOKUP(A3432,'Meal Plan Combinations'!A$5:E$17,2,false),indirect(I$1),2,false)*B3432+vlookup(VLOOKUP(A3432,'Meal Plan Combinations'!A$5:E$17,3,false),indirect(I$1),2,false)*C3432+vlookup(VLOOKUP(A3432,'Meal Plan Combinations'!A$5:E$17,4,false),indirect(I$1),2,false)*D3432+vlookup(VLOOKUP(A3432,'Meal Plan Combinations'!A$5:E$17,5,false),indirect(I$1),2,false)*E3432</f>
        <v>1830.226</v>
      </c>
      <c r="G3432" s="173">
        <f>abs(Generate!H$5-F3432)</f>
        <v>1239.774</v>
      </c>
    </row>
    <row r="3433">
      <c r="A3433" s="71" t="s">
        <v>73</v>
      </c>
      <c r="B3433" s="71">
        <v>2.0</v>
      </c>
      <c r="C3433" s="71">
        <v>3.0</v>
      </c>
      <c r="D3433" s="71">
        <v>1.0</v>
      </c>
      <c r="E3433" s="71">
        <v>3.0</v>
      </c>
      <c r="F3433" s="172">
        <f>vlookup(VLOOKUP(A3433,'Meal Plan Combinations'!A$5:E$17,2,false),indirect(I$1),2,false)*B3433+vlookup(VLOOKUP(A3433,'Meal Plan Combinations'!A$5:E$17,3,false),indirect(I$1),2,false)*C3433+vlookup(VLOOKUP(A3433,'Meal Plan Combinations'!A$5:E$17,4,false),indirect(I$1),2,false)*D3433+vlookup(VLOOKUP(A3433,'Meal Plan Combinations'!A$5:E$17,5,false),indirect(I$1),2,false)*E3433</f>
        <v>1922.206</v>
      </c>
      <c r="G3433" s="173">
        <f>abs(Generate!H$5-F3433)</f>
        <v>1147.794</v>
      </c>
    </row>
    <row r="3434">
      <c r="A3434" s="71" t="s">
        <v>73</v>
      </c>
      <c r="B3434" s="71">
        <v>2.0</v>
      </c>
      <c r="C3434" s="71">
        <v>3.0</v>
      </c>
      <c r="D3434" s="71">
        <v>1.5</v>
      </c>
      <c r="E3434" s="71">
        <v>0.5</v>
      </c>
      <c r="F3434" s="172">
        <f>vlookup(VLOOKUP(A3434,'Meal Plan Combinations'!A$5:E$17,2,false),indirect(I$1),2,false)*B3434+vlookup(VLOOKUP(A3434,'Meal Plan Combinations'!A$5:E$17,3,false),indirect(I$1),2,false)*C3434+vlookup(VLOOKUP(A3434,'Meal Plan Combinations'!A$5:E$17,4,false),indirect(I$1),2,false)*D3434+vlookup(VLOOKUP(A3434,'Meal Plan Combinations'!A$5:E$17,5,false),indirect(I$1),2,false)*E3434</f>
        <v>1593.402</v>
      </c>
      <c r="G3434" s="173">
        <f>abs(Generate!H$5-F3434)</f>
        <v>1476.598</v>
      </c>
    </row>
    <row r="3435">
      <c r="A3435" s="71" t="s">
        <v>73</v>
      </c>
      <c r="B3435" s="71">
        <v>2.0</v>
      </c>
      <c r="C3435" s="71">
        <v>3.0</v>
      </c>
      <c r="D3435" s="71">
        <v>1.5</v>
      </c>
      <c r="E3435" s="71">
        <v>1.0</v>
      </c>
      <c r="F3435" s="172">
        <f>vlookup(VLOOKUP(A3435,'Meal Plan Combinations'!A$5:E$17,2,false),indirect(I$1),2,false)*B3435+vlookup(VLOOKUP(A3435,'Meal Plan Combinations'!A$5:E$17,3,false),indirect(I$1),2,false)*C3435+vlookup(VLOOKUP(A3435,'Meal Plan Combinations'!A$5:E$17,4,false),indirect(I$1),2,false)*D3435+vlookup(VLOOKUP(A3435,'Meal Plan Combinations'!A$5:E$17,5,false),indirect(I$1),2,false)*E3435</f>
        <v>1685.382</v>
      </c>
      <c r="G3435" s="173">
        <f>abs(Generate!H$5-F3435)</f>
        <v>1384.618</v>
      </c>
    </row>
    <row r="3436">
      <c r="A3436" s="71" t="s">
        <v>73</v>
      </c>
      <c r="B3436" s="71">
        <v>2.0</v>
      </c>
      <c r="C3436" s="71">
        <v>3.0</v>
      </c>
      <c r="D3436" s="71">
        <v>1.5</v>
      </c>
      <c r="E3436" s="71">
        <v>1.5</v>
      </c>
      <c r="F3436" s="172">
        <f>vlookup(VLOOKUP(A3436,'Meal Plan Combinations'!A$5:E$17,2,false),indirect(I$1),2,false)*B3436+vlookup(VLOOKUP(A3436,'Meal Plan Combinations'!A$5:E$17,3,false),indirect(I$1),2,false)*C3436+vlookup(VLOOKUP(A3436,'Meal Plan Combinations'!A$5:E$17,4,false),indirect(I$1),2,false)*D3436+vlookup(VLOOKUP(A3436,'Meal Plan Combinations'!A$5:E$17,5,false),indirect(I$1),2,false)*E3436</f>
        <v>1777.362</v>
      </c>
      <c r="G3436" s="173">
        <f>abs(Generate!H$5-F3436)</f>
        <v>1292.638</v>
      </c>
    </row>
    <row r="3437">
      <c r="A3437" s="71" t="s">
        <v>73</v>
      </c>
      <c r="B3437" s="71">
        <v>2.0</v>
      </c>
      <c r="C3437" s="71">
        <v>3.0</v>
      </c>
      <c r="D3437" s="71">
        <v>1.5</v>
      </c>
      <c r="E3437" s="71">
        <v>2.0</v>
      </c>
      <c r="F3437" s="172">
        <f>vlookup(VLOOKUP(A3437,'Meal Plan Combinations'!A$5:E$17,2,false),indirect(I$1),2,false)*B3437+vlookup(VLOOKUP(A3437,'Meal Plan Combinations'!A$5:E$17,3,false),indirect(I$1),2,false)*C3437+vlookup(VLOOKUP(A3437,'Meal Plan Combinations'!A$5:E$17,4,false),indirect(I$1),2,false)*D3437+vlookup(VLOOKUP(A3437,'Meal Plan Combinations'!A$5:E$17,5,false),indirect(I$1),2,false)*E3437</f>
        <v>1869.342</v>
      </c>
      <c r="G3437" s="173">
        <f>abs(Generate!H$5-F3437)</f>
        <v>1200.658</v>
      </c>
    </row>
    <row r="3438">
      <c r="A3438" s="71" t="s">
        <v>73</v>
      </c>
      <c r="B3438" s="71">
        <v>2.0</v>
      </c>
      <c r="C3438" s="71">
        <v>3.0</v>
      </c>
      <c r="D3438" s="71">
        <v>1.5</v>
      </c>
      <c r="E3438" s="71">
        <v>2.5</v>
      </c>
      <c r="F3438" s="172">
        <f>vlookup(VLOOKUP(A3438,'Meal Plan Combinations'!A$5:E$17,2,false),indirect(I$1),2,false)*B3438+vlookup(VLOOKUP(A3438,'Meal Plan Combinations'!A$5:E$17,3,false),indirect(I$1),2,false)*C3438+vlookup(VLOOKUP(A3438,'Meal Plan Combinations'!A$5:E$17,4,false),indirect(I$1),2,false)*D3438+vlookup(VLOOKUP(A3438,'Meal Plan Combinations'!A$5:E$17,5,false),indirect(I$1),2,false)*E3438</f>
        <v>1961.322</v>
      </c>
      <c r="G3438" s="173">
        <f>abs(Generate!H$5-F3438)</f>
        <v>1108.678</v>
      </c>
    </row>
    <row r="3439">
      <c r="A3439" s="71" t="s">
        <v>73</v>
      </c>
      <c r="B3439" s="71">
        <v>2.0</v>
      </c>
      <c r="C3439" s="71">
        <v>3.0</v>
      </c>
      <c r="D3439" s="71">
        <v>1.5</v>
      </c>
      <c r="E3439" s="71">
        <v>3.0</v>
      </c>
      <c r="F3439" s="172">
        <f>vlookup(VLOOKUP(A3439,'Meal Plan Combinations'!A$5:E$17,2,false),indirect(I$1),2,false)*B3439+vlookup(VLOOKUP(A3439,'Meal Plan Combinations'!A$5:E$17,3,false),indirect(I$1),2,false)*C3439+vlookup(VLOOKUP(A3439,'Meal Plan Combinations'!A$5:E$17,4,false),indirect(I$1),2,false)*D3439+vlookup(VLOOKUP(A3439,'Meal Plan Combinations'!A$5:E$17,5,false),indirect(I$1),2,false)*E3439</f>
        <v>2053.302</v>
      </c>
      <c r="G3439" s="173">
        <f>abs(Generate!H$5-F3439)</f>
        <v>1016.698</v>
      </c>
    </row>
    <row r="3440">
      <c r="A3440" s="71" t="s">
        <v>73</v>
      </c>
      <c r="B3440" s="71">
        <v>2.0</v>
      </c>
      <c r="C3440" s="71">
        <v>3.0</v>
      </c>
      <c r="D3440" s="71">
        <v>2.0</v>
      </c>
      <c r="E3440" s="71">
        <v>0.5</v>
      </c>
      <c r="F3440" s="172">
        <f>vlookup(VLOOKUP(A3440,'Meal Plan Combinations'!A$5:E$17,2,false),indirect(I$1),2,false)*B3440+vlookup(VLOOKUP(A3440,'Meal Plan Combinations'!A$5:E$17,3,false),indirect(I$1),2,false)*C3440+vlookup(VLOOKUP(A3440,'Meal Plan Combinations'!A$5:E$17,4,false),indirect(I$1),2,false)*D3440+vlookup(VLOOKUP(A3440,'Meal Plan Combinations'!A$5:E$17,5,false),indirect(I$1),2,false)*E3440</f>
        <v>1724.498</v>
      </c>
      <c r="G3440" s="173">
        <f>abs(Generate!H$5-F3440)</f>
        <v>1345.502</v>
      </c>
    </row>
    <row r="3441">
      <c r="A3441" s="71" t="s">
        <v>73</v>
      </c>
      <c r="B3441" s="71">
        <v>2.0</v>
      </c>
      <c r="C3441" s="71">
        <v>3.0</v>
      </c>
      <c r="D3441" s="71">
        <v>2.0</v>
      </c>
      <c r="E3441" s="71">
        <v>1.0</v>
      </c>
      <c r="F3441" s="172">
        <f>vlookup(VLOOKUP(A3441,'Meal Plan Combinations'!A$5:E$17,2,false),indirect(I$1),2,false)*B3441+vlookup(VLOOKUP(A3441,'Meal Plan Combinations'!A$5:E$17,3,false),indirect(I$1),2,false)*C3441+vlookup(VLOOKUP(A3441,'Meal Plan Combinations'!A$5:E$17,4,false),indirect(I$1),2,false)*D3441+vlookup(VLOOKUP(A3441,'Meal Plan Combinations'!A$5:E$17,5,false),indirect(I$1),2,false)*E3441</f>
        <v>1816.478</v>
      </c>
      <c r="G3441" s="173">
        <f>abs(Generate!H$5-F3441)</f>
        <v>1253.522</v>
      </c>
    </row>
    <row r="3442">
      <c r="A3442" s="71" t="s">
        <v>73</v>
      </c>
      <c r="B3442" s="71">
        <v>2.0</v>
      </c>
      <c r="C3442" s="71">
        <v>3.0</v>
      </c>
      <c r="D3442" s="71">
        <v>2.0</v>
      </c>
      <c r="E3442" s="71">
        <v>1.5</v>
      </c>
      <c r="F3442" s="172">
        <f>vlookup(VLOOKUP(A3442,'Meal Plan Combinations'!A$5:E$17,2,false),indirect(I$1),2,false)*B3442+vlookup(VLOOKUP(A3442,'Meal Plan Combinations'!A$5:E$17,3,false),indirect(I$1),2,false)*C3442+vlookup(VLOOKUP(A3442,'Meal Plan Combinations'!A$5:E$17,4,false),indirect(I$1),2,false)*D3442+vlookup(VLOOKUP(A3442,'Meal Plan Combinations'!A$5:E$17,5,false),indirect(I$1),2,false)*E3442</f>
        <v>1908.458</v>
      </c>
      <c r="G3442" s="173">
        <f>abs(Generate!H$5-F3442)</f>
        <v>1161.542</v>
      </c>
    </row>
    <row r="3443">
      <c r="A3443" s="71" t="s">
        <v>73</v>
      </c>
      <c r="B3443" s="71">
        <v>2.0</v>
      </c>
      <c r="C3443" s="71">
        <v>3.0</v>
      </c>
      <c r="D3443" s="71">
        <v>2.0</v>
      </c>
      <c r="E3443" s="71">
        <v>2.0</v>
      </c>
      <c r="F3443" s="172">
        <f>vlookup(VLOOKUP(A3443,'Meal Plan Combinations'!A$5:E$17,2,false),indirect(I$1),2,false)*B3443+vlookup(VLOOKUP(A3443,'Meal Plan Combinations'!A$5:E$17,3,false),indirect(I$1),2,false)*C3443+vlookup(VLOOKUP(A3443,'Meal Plan Combinations'!A$5:E$17,4,false),indirect(I$1),2,false)*D3443+vlookup(VLOOKUP(A3443,'Meal Plan Combinations'!A$5:E$17,5,false),indirect(I$1),2,false)*E3443</f>
        <v>2000.438</v>
      </c>
      <c r="G3443" s="173">
        <f>abs(Generate!H$5-F3443)</f>
        <v>1069.562</v>
      </c>
    </row>
    <row r="3444">
      <c r="A3444" s="71" t="s">
        <v>73</v>
      </c>
      <c r="B3444" s="71">
        <v>2.0</v>
      </c>
      <c r="C3444" s="71">
        <v>3.0</v>
      </c>
      <c r="D3444" s="71">
        <v>2.0</v>
      </c>
      <c r="E3444" s="71">
        <v>2.5</v>
      </c>
      <c r="F3444" s="172">
        <f>vlookup(VLOOKUP(A3444,'Meal Plan Combinations'!A$5:E$17,2,false),indirect(I$1),2,false)*B3444+vlookup(VLOOKUP(A3444,'Meal Plan Combinations'!A$5:E$17,3,false),indirect(I$1),2,false)*C3444+vlookup(VLOOKUP(A3444,'Meal Plan Combinations'!A$5:E$17,4,false),indirect(I$1),2,false)*D3444+vlookup(VLOOKUP(A3444,'Meal Plan Combinations'!A$5:E$17,5,false),indirect(I$1),2,false)*E3444</f>
        <v>2092.418</v>
      </c>
      <c r="G3444" s="173">
        <f>abs(Generate!H$5-F3444)</f>
        <v>977.582</v>
      </c>
    </row>
    <row r="3445">
      <c r="A3445" s="71" t="s">
        <v>73</v>
      </c>
      <c r="B3445" s="71">
        <v>2.0</v>
      </c>
      <c r="C3445" s="71">
        <v>3.0</v>
      </c>
      <c r="D3445" s="71">
        <v>2.0</v>
      </c>
      <c r="E3445" s="71">
        <v>3.0</v>
      </c>
      <c r="F3445" s="172">
        <f>vlookup(VLOOKUP(A3445,'Meal Plan Combinations'!A$5:E$17,2,false),indirect(I$1),2,false)*B3445+vlookup(VLOOKUP(A3445,'Meal Plan Combinations'!A$5:E$17,3,false),indirect(I$1),2,false)*C3445+vlookup(VLOOKUP(A3445,'Meal Plan Combinations'!A$5:E$17,4,false),indirect(I$1),2,false)*D3445+vlookup(VLOOKUP(A3445,'Meal Plan Combinations'!A$5:E$17,5,false),indirect(I$1),2,false)*E3445</f>
        <v>2184.398</v>
      </c>
      <c r="G3445" s="173">
        <f>abs(Generate!H$5-F3445)</f>
        <v>885.602</v>
      </c>
    </row>
    <row r="3446">
      <c r="A3446" s="71" t="s">
        <v>73</v>
      </c>
      <c r="B3446" s="71">
        <v>2.0</v>
      </c>
      <c r="C3446" s="71">
        <v>3.0</v>
      </c>
      <c r="D3446" s="71">
        <v>2.5</v>
      </c>
      <c r="E3446" s="71">
        <v>0.5</v>
      </c>
      <c r="F3446" s="172">
        <f>vlookup(VLOOKUP(A3446,'Meal Plan Combinations'!A$5:E$17,2,false),indirect(I$1),2,false)*B3446+vlookup(VLOOKUP(A3446,'Meal Plan Combinations'!A$5:E$17,3,false),indirect(I$1),2,false)*C3446+vlookup(VLOOKUP(A3446,'Meal Plan Combinations'!A$5:E$17,4,false),indirect(I$1),2,false)*D3446+vlookup(VLOOKUP(A3446,'Meal Plan Combinations'!A$5:E$17,5,false),indirect(I$1),2,false)*E3446</f>
        <v>1855.594</v>
      </c>
      <c r="G3446" s="173">
        <f>abs(Generate!H$5-F3446)</f>
        <v>1214.406</v>
      </c>
    </row>
    <row r="3447">
      <c r="A3447" s="71" t="s">
        <v>73</v>
      </c>
      <c r="B3447" s="71">
        <v>2.0</v>
      </c>
      <c r="C3447" s="71">
        <v>3.0</v>
      </c>
      <c r="D3447" s="71">
        <v>2.5</v>
      </c>
      <c r="E3447" s="71">
        <v>1.0</v>
      </c>
      <c r="F3447" s="172">
        <f>vlookup(VLOOKUP(A3447,'Meal Plan Combinations'!A$5:E$17,2,false),indirect(I$1),2,false)*B3447+vlookup(VLOOKUP(A3447,'Meal Plan Combinations'!A$5:E$17,3,false),indirect(I$1),2,false)*C3447+vlookup(VLOOKUP(A3447,'Meal Plan Combinations'!A$5:E$17,4,false),indirect(I$1),2,false)*D3447+vlookup(VLOOKUP(A3447,'Meal Plan Combinations'!A$5:E$17,5,false),indirect(I$1),2,false)*E3447</f>
        <v>1947.574</v>
      </c>
      <c r="G3447" s="173">
        <f>abs(Generate!H$5-F3447)</f>
        <v>1122.426</v>
      </c>
    </row>
    <row r="3448">
      <c r="A3448" s="71" t="s">
        <v>73</v>
      </c>
      <c r="B3448" s="71">
        <v>2.0</v>
      </c>
      <c r="C3448" s="71">
        <v>3.0</v>
      </c>
      <c r="D3448" s="71">
        <v>2.5</v>
      </c>
      <c r="E3448" s="71">
        <v>1.5</v>
      </c>
      <c r="F3448" s="172">
        <f>vlookup(VLOOKUP(A3448,'Meal Plan Combinations'!A$5:E$17,2,false),indirect(I$1),2,false)*B3448+vlookup(VLOOKUP(A3448,'Meal Plan Combinations'!A$5:E$17,3,false),indirect(I$1),2,false)*C3448+vlookup(VLOOKUP(A3448,'Meal Plan Combinations'!A$5:E$17,4,false),indirect(I$1),2,false)*D3448+vlookup(VLOOKUP(A3448,'Meal Plan Combinations'!A$5:E$17,5,false),indirect(I$1),2,false)*E3448</f>
        <v>2039.554</v>
      </c>
      <c r="G3448" s="173">
        <f>abs(Generate!H$5-F3448)</f>
        <v>1030.446</v>
      </c>
    </row>
    <row r="3449">
      <c r="A3449" s="71" t="s">
        <v>73</v>
      </c>
      <c r="B3449" s="71">
        <v>2.0</v>
      </c>
      <c r="C3449" s="71">
        <v>3.0</v>
      </c>
      <c r="D3449" s="71">
        <v>2.5</v>
      </c>
      <c r="E3449" s="71">
        <v>2.0</v>
      </c>
      <c r="F3449" s="172">
        <f>vlookup(VLOOKUP(A3449,'Meal Plan Combinations'!A$5:E$17,2,false),indirect(I$1),2,false)*B3449+vlookup(VLOOKUP(A3449,'Meal Plan Combinations'!A$5:E$17,3,false),indirect(I$1),2,false)*C3449+vlookup(VLOOKUP(A3449,'Meal Plan Combinations'!A$5:E$17,4,false),indirect(I$1),2,false)*D3449+vlookup(VLOOKUP(A3449,'Meal Plan Combinations'!A$5:E$17,5,false),indirect(I$1),2,false)*E3449</f>
        <v>2131.534</v>
      </c>
      <c r="G3449" s="173">
        <f>abs(Generate!H$5-F3449)</f>
        <v>938.466</v>
      </c>
    </row>
    <row r="3450">
      <c r="A3450" s="71" t="s">
        <v>73</v>
      </c>
      <c r="B3450" s="71">
        <v>2.0</v>
      </c>
      <c r="C3450" s="71">
        <v>3.0</v>
      </c>
      <c r="D3450" s="71">
        <v>2.5</v>
      </c>
      <c r="E3450" s="71">
        <v>2.5</v>
      </c>
      <c r="F3450" s="172">
        <f>vlookup(VLOOKUP(A3450,'Meal Plan Combinations'!A$5:E$17,2,false),indirect(I$1),2,false)*B3450+vlookup(VLOOKUP(A3450,'Meal Plan Combinations'!A$5:E$17,3,false),indirect(I$1),2,false)*C3450+vlookup(VLOOKUP(A3450,'Meal Plan Combinations'!A$5:E$17,4,false),indirect(I$1),2,false)*D3450+vlookup(VLOOKUP(A3450,'Meal Plan Combinations'!A$5:E$17,5,false),indirect(I$1),2,false)*E3450</f>
        <v>2223.514</v>
      </c>
      <c r="G3450" s="173">
        <f>abs(Generate!H$5-F3450)</f>
        <v>846.486</v>
      </c>
    </row>
    <row r="3451">
      <c r="A3451" s="71" t="s">
        <v>73</v>
      </c>
      <c r="B3451" s="71">
        <v>2.0</v>
      </c>
      <c r="C3451" s="71">
        <v>3.0</v>
      </c>
      <c r="D3451" s="71">
        <v>2.5</v>
      </c>
      <c r="E3451" s="71">
        <v>3.0</v>
      </c>
      <c r="F3451" s="172">
        <f>vlookup(VLOOKUP(A3451,'Meal Plan Combinations'!A$5:E$17,2,false),indirect(I$1),2,false)*B3451+vlookup(VLOOKUP(A3451,'Meal Plan Combinations'!A$5:E$17,3,false),indirect(I$1),2,false)*C3451+vlookup(VLOOKUP(A3451,'Meal Plan Combinations'!A$5:E$17,4,false),indirect(I$1),2,false)*D3451+vlookup(VLOOKUP(A3451,'Meal Plan Combinations'!A$5:E$17,5,false),indirect(I$1),2,false)*E3451</f>
        <v>2315.494</v>
      </c>
      <c r="G3451" s="173">
        <f>abs(Generate!H$5-F3451)</f>
        <v>754.506</v>
      </c>
    </row>
    <row r="3452">
      <c r="A3452" s="71" t="s">
        <v>73</v>
      </c>
      <c r="B3452" s="71">
        <v>2.0</v>
      </c>
      <c r="C3452" s="71">
        <v>3.0</v>
      </c>
      <c r="D3452" s="71">
        <v>3.0</v>
      </c>
      <c r="E3452" s="71">
        <v>0.5</v>
      </c>
      <c r="F3452" s="172">
        <f>vlookup(VLOOKUP(A3452,'Meal Plan Combinations'!A$5:E$17,2,false),indirect(I$1),2,false)*B3452+vlookup(VLOOKUP(A3452,'Meal Plan Combinations'!A$5:E$17,3,false),indirect(I$1),2,false)*C3452+vlookup(VLOOKUP(A3452,'Meal Plan Combinations'!A$5:E$17,4,false),indirect(I$1),2,false)*D3452+vlookup(VLOOKUP(A3452,'Meal Plan Combinations'!A$5:E$17,5,false),indirect(I$1),2,false)*E3452</f>
        <v>1986.69</v>
      </c>
      <c r="G3452" s="173">
        <f>abs(Generate!H$5-F3452)</f>
        <v>1083.31</v>
      </c>
    </row>
    <row r="3453">
      <c r="A3453" s="71" t="s">
        <v>73</v>
      </c>
      <c r="B3453" s="71">
        <v>2.0</v>
      </c>
      <c r="C3453" s="71">
        <v>3.0</v>
      </c>
      <c r="D3453" s="71">
        <v>3.0</v>
      </c>
      <c r="E3453" s="71">
        <v>1.0</v>
      </c>
      <c r="F3453" s="172">
        <f>vlookup(VLOOKUP(A3453,'Meal Plan Combinations'!A$5:E$17,2,false),indirect(I$1),2,false)*B3453+vlookup(VLOOKUP(A3453,'Meal Plan Combinations'!A$5:E$17,3,false),indirect(I$1),2,false)*C3453+vlookup(VLOOKUP(A3453,'Meal Plan Combinations'!A$5:E$17,4,false),indirect(I$1),2,false)*D3453+vlookup(VLOOKUP(A3453,'Meal Plan Combinations'!A$5:E$17,5,false),indirect(I$1),2,false)*E3453</f>
        <v>2078.67</v>
      </c>
      <c r="G3453" s="173">
        <f>abs(Generate!H$5-F3453)</f>
        <v>991.33</v>
      </c>
    </row>
    <row r="3454">
      <c r="A3454" s="71" t="s">
        <v>73</v>
      </c>
      <c r="B3454" s="71">
        <v>2.0</v>
      </c>
      <c r="C3454" s="71">
        <v>3.0</v>
      </c>
      <c r="D3454" s="71">
        <v>3.0</v>
      </c>
      <c r="E3454" s="71">
        <v>1.5</v>
      </c>
      <c r="F3454" s="172">
        <f>vlookup(VLOOKUP(A3454,'Meal Plan Combinations'!A$5:E$17,2,false),indirect(I$1),2,false)*B3454+vlookup(VLOOKUP(A3454,'Meal Plan Combinations'!A$5:E$17,3,false),indirect(I$1),2,false)*C3454+vlookup(VLOOKUP(A3454,'Meal Plan Combinations'!A$5:E$17,4,false),indirect(I$1),2,false)*D3454+vlookup(VLOOKUP(A3454,'Meal Plan Combinations'!A$5:E$17,5,false),indirect(I$1),2,false)*E3454</f>
        <v>2170.65</v>
      </c>
      <c r="G3454" s="173">
        <f>abs(Generate!H$5-F3454)</f>
        <v>899.35</v>
      </c>
    </row>
    <row r="3455">
      <c r="A3455" s="71" t="s">
        <v>73</v>
      </c>
      <c r="B3455" s="71">
        <v>2.0</v>
      </c>
      <c r="C3455" s="71">
        <v>3.0</v>
      </c>
      <c r="D3455" s="71">
        <v>3.0</v>
      </c>
      <c r="E3455" s="71">
        <v>2.0</v>
      </c>
      <c r="F3455" s="172">
        <f>vlookup(VLOOKUP(A3455,'Meal Plan Combinations'!A$5:E$17,2,false),indirect(I$1),2,false)*B3455+vlookup(VLOOKUP(A3455,'Meal Plan Combinations'!A$5:E$17,3,false),indirect(I$1),2,false)*C3455+vlookup(VLOOKUP(A3455,'Meal Plan Combinations'!A$5:E$17,4,false),indirect(I$1),2,false)*D3455+vlookup(VLOOKUP(A3455,'Meal Plan Combinations'!A$5:E$17,5,false),indirect(I$1),2,false)*E3455</f>
        <v>2262.63</v>
      </c>
      <c r="G3455" s="173">
        <f>abs(Generate!H$5-F3455)</f>
        <v>807.37</v>
      </c>
    </row>
    <row r="3456">
      <c r="A3456" s="71" t="s">
        <v>73</v>
      </c>
      <c r="B3456" s="71">
        <v>2.0</v>
      </c>
      <c r="C3456" s="71">
        <v>3.0</v>
      </c>
      <c r="D3456" s="71">
        <v>3.0</v>
      </c>
      <c r="E3456" s="71">
        <v>2.5</v>
      </c>
      <c r="F3456" s="172">
        <f>vlookup(VLOOKUP(A3456,'Meal Plan Combinations'!A$5:E$17,2,false),indirect(I$1),2,false)*B3456+vlookup(VLOOKUP(A3456,'Meal Plan Combinations'!A$5:E$17,3,false),indirect(I$1),2,false)*C3456+vlookup(VLOOKUP(A3456,'Meal Plan Combinations'!A$5:E$17,4,false),indirect(I$1),2,false)*D3456+vlookup(VLOOKUP(A3456,'Meal Plan Combinations'!A$5:E$17,5,false),indirect(I$1),2,false)*E3456</f>
        <v>2354.61</v>
      </c>
      <c r="G3456" s="173">
        <f>abs(Generate!H$5-F3456)</f>
        <v>715.39</v>
      </c>
    </row>
    <row r="3457">
      <c r="A3457" s="71" t="s">
        <v>73</v>
      </c>
      <c r="B3457" s="71">
        <v>2.0</v>
      </c>
      <c r="C3457" s="71">
        <v>3.0</v>
      </c>
      <c r="D3457" s="71">
        <v>3.0</v>
      </c>
      <c r="E3457" s="71">
        <v>3.0</v>
      </c>
      <c r="F3457" s="172">
        <f>vlookup(VLOOKUP(A3457,'Meal Plan Combinations'!A$5:E$17,2,false),indirect(I$1),2,false)*B3457+vlookup(VLOOKUP(A3457,'Meal Plan Combinations'!A$5:E$17,3,false),indirect(I$1),2,false)*C3457+vlookup(VLOOKUP(A3457,'Meal Plan Combinations'!A$5:E$17,4,false),indirect(I$1),2,false)*D3457+vlookup(VLOOKUP(A3457,'Meal Plan Combinations'!A$5:E$17,5,false),indirect(I$1),2,false)*E3457</f>
        <v>2446.59</v>
      </c>
      <c r="G3457" s="173">
        <f>abs(Generate!H$5-F3457)</f>
        <v>623.41</v>
      </c>
    </row>
    <row r="3458">
      <c r="A3458" s="71" t="s">
        <v>73</v>
      </c>
      <c r="B3458" s="71">
        <v>2.5</v>
      </c>
      <c r="C3458" s="71">
        <v>0.5</v>
      </c>
      <c r="D3458" s="71">
        <v>0.5</v>
      </c>
      <c r="E3458" s="71">
        <v>0.5</v>
      </c>
      <c r="F3458" s="172">
        <f>vlookup(VLOOKUP(A3458,'Meal Plan Combinations'!A$5:E$17,2,false),indirect(I$1),2,false)*B3458+vlookup(VLOOKUP(A3458,'Meal Plan Combinations'!A$5:E$17,3,false),indirect(I$1),2,false)*C3458+vlookup(VLOOKUP(A3458,'Meal Plan Combinations'!A$5:E$17,4,false),indirect(I$1),2,false)*D3458+vlookup(VLOOKUP(A3458,'Meal Plan Combinations'!A$5:E$17,5,false),indirect(I$1),2,false)*E3458</f>
        <v>1016.3535</v>
      </c>
      <c r="G3458" s="173">
        <f>abs(Generate!H$5-F3458)</f>
        <v>2053.6465</v>
      </c>
    </row>
    <row r="3459">
      <c r="A3459" s="71" t="s">
        <v>73</v>
      </c>
      <c r="B3459" s="71">
        <v>2.5</v>
      </c>
      <c r="C3459" s="71">
        <v>0.5</v>
      </c>
      <c r="D3459" s="71">
        <v>0.5</v>
      </c>
      <c r="E3459" s="71">
        <v>1.0</v>
      </c>
      <c r="F3459" s="172">
        <f>vlookup(VLOOKUP(A3459,'Meal Plan Combinations'!A$5:E$17,2,false),indirect(I$1),2,false)*B3459+vlookup(VLOOKUP(A3459,'Meal Plan Combinations'!A$5:E$17,3,false),indirect(I$1),2,false)*C3459+vlookup(VLOOKUP(A3459,'Meal Plan Combinations'!A$5:E$17,4,false),indirect(I$1),2,false)*D3459+vlookup(VLOOKUP(A3459,'Meal Plan Combinations'!A$5:E$17,5,false),indirect(I$1),2,false)*E3459</f>
        <v>1108.3335</v>
      </c>
      <c r="G3459" s="173">
        <f>abs(Generate!H$5-F3459)</f>
        <v>1961.6665</v>
      </c>
    </row>
    <row r="3460">
      <c r="A3460" s="71" t="s">
        <v>73</v>
      </c>
      <c r="B3460" s="71">
        <v>2.5</v>
      </c>
      <c r="C3460" s="71">
        <v>0.5</v>
      </c>
      <c r="D3460" s="71">
        <v>0.5</v>
      </c>
      <c r="E3460" s="71">
        <v>1.5</v>
      </c>
      <c r="F3460" s="172">
        <f>vlookup(VLOOKUP(A3460,'Meal Plan Combinations'!A$5:E$17,2,false),indirect(I$1),2,false)*B3460+vlookup(VLOOKUP(A3460,'Meal Plan Combinations'!A$5:E$17,3,false),indirect(I$1),2,false)*C3460+vlookup(VLOOKUP(A3460,'Meal Plan Combinations'!A$5:E$17,4,false),indirect(I$1),2,false)*D3460+vlookup(VLOOKUP(A3460,'Meal Plan Combinations'!A$5:E$17,5,false),indirect(I$1),2,false)*E3460</f>
        <v>1200.3135</v>
      </c>
      <c r="G3460" s="173">
        <f>abs(Generate!H$5-F3460)</f>
        <v>1869.6865</v>
      </c>
    </row>
    <row r="3461">
      <c r="A3461" s="71" t="s">
        <v>73</v>
      </c>
      <c r="B3461" s="71">
        <v>2.5</v>
      </c>
      <c r="C3461" s="71">
        <v>0.5</v>
      </c>
      <c r="D3461" s="71">
        <v>0.5</v>
      </c>
      <c r="E3461" s="71">
        <v>2.0</v>
      </c>
      <c r="F3461" s="172">
        <f>vlookup(VLOOKUP(A3461,'Meal Plan Combinations'!A$5:E$17,2,false),indirect(I$1),2,false)*B3461+vlookup(VLOOKUP(A3461,'Meal Plan Combinations'!A$5:E$17,3,false),indirect(I$1),2,false)*C3461+vlookup(VLOOKUP(A3461,'Meal Plan Combinations'!A$5:E$17,4,false),indirect(I$1),2,false)*D3461+vlookup(VLOOKUP(A3461,'Meal Plan Combinations'!A$5:E$17,5,false),indirect(I$1),2,false)*E3461</f>
        <v>1292.2935</v>
      </c>
      <c r="G3461" s="173">
        <f>abs(Generate!H$5-F3461)</f>
        <v>1777.7065</v>
      </c>
    </row>
    <row r="3462">
      <c r="A3462" s="71" t="s">
        <v>73</v>
      </c>
      <c r="B3462" s="71">
        <v>2.5</v>
      </c>
      <c r="C3462" s="71">
        <v>0.5</v>
      </c>
      <c r="D3462" s="71">
        <v>0.5</v>
      </c>
      <c r="E3462" s="71">
        <v>2.5</v>
      </c>
      <c r="F3462" s="172">
        <f>vlookup(VLOOKUP(A3462,'Meal Plan Combinations'!A$5:E$17,2,false),indirect(I$1),2,false)*B3462+vlookup(VLOOKUP(A3462,'Meal Plan Combinations'!A$5:E$17,3,false),indirect(I$1),2,false)*C3462+vlookup(VLOOKUP(A3462,'Meal Plan Combinations'!A$5:E$17,4,false),indirect(I$1),2,false)*D3462+vlookup(VLOOKUP(A3462,'Meal Plan Combinations'!A$5:E$17,5,false),indirect(I$1),2,false)*E3462</f>
        <v>1384.2735</v>
      </c>
      <c r="G3462" s="173">
        <f>abs(Generate!H$5-F3462)</f>
        <v>1685.7265</v>
      </c>
    </row>
    <row r="3463">
      <c r="A3463" s="71" t="s">
        <v>73</v>
      </c>
      <c r="B3463" s="71">
        <v>2.5</v>
      </c>
      <c r="C3463" s="71">
        <v>0.5</v>
      </c>
      <c r="D3463" s="71">
        <v>0.5</v>
      </c>
      <c r="E3463" s="71">
        <v>3.0</v>
      </c>
      <c r="F3463" s="172">
        <f>vlookup(VLOOKUP(A3463,'Meal Plan Combinations'!A$5:E$17,2,false),indirect(I$1),2,false)*B3463+vlookup(VLOOKUP(A3463,'Meal Plan Combinations'!A$5:E$17,3,false),indirect(I$1),2,false)*C3463+vlookup(VLOOKUP(A3463,'Meal Plan Combinations'!A$5:E$17,4,false),indirect(I$1),2,false)*D3463+vlookup(VLOOKUP(A3463,'Meal Plan Combinations'!A$5:E$17,5,false),indirect(I$1),2,false)*E3463</f>
        <v>1476.2535</v>
      </c>
      <c r="G3463" s="173">
        <f>abs(Generate!H$5-F3463)</f>
        <v>1593.7465</v>
      </c>
    </row>
    <row r="3464">
      <c r="A3464" s="71" t="s">
        <v>73</v>
      </c>
      <c r="B3464" s="71">
        <v>2.5</v>
      </c>
      <c r="C3464" s="71">
        <v>0.5</v>
      </c>
      <c r="D3464" s="71">
        <v>1.0</v>
      </c>
      <c r="E3464" s="71">
        <v>0.5</v>
      </c>
      <c r="F3464" s="172">
        <f>vlookup(VLOOKUP(A3464,'Meal Plan Combinations'!A$5:E$17,2,false),indirect(I$1),2,false)*B3464+vlookup(VLOOKUP(A3464,'Meal Plan Combinations'!A$5:E$17,3,false),indirect(I$1),2,false)*C3464+vlookup(VLOOKUP(A3464,'Meal Plan Combinations'!A$5:E$17,4,false),indirect(I$1),2,false)*D3464+vlookup(VLOOKUP(A3464,'Meal Plan Combinations'!A$5:E$17,5,false),indirect(I$1),2,false)*E3464</f>
        <v>1147.4495</v>
      </c>
      <c r="G3464" s="173">
        <f>abs(Generate!H$5-F3464)</f>
        <v>1922.5505</v>
      </c>
    </row>
    <row r="3465">
      <c r="A3465" s="71" t="s">
        <v>73</v>
      </c>
      <c r="B3465" s="71">
        <v>2.5</v>
      </c>
      <c r="C3465" s="71">
        <v>0.5</v>
      </c>
      <c r="D3465" s="71">
        <v>1.0</v>
      </c>
      <c r="E3465" s="71">
        <v>1.0</v>
      </c>
      <c r="F3465" s="172">
        <f>vlookup(VLOOKUP(A3465,'Meal Plan Combinations'!A$5:E$17,2,false),indirect(I$1),2,false)*B3465+vlookup(VLOOKUP(A3465,'Meal Plan Combinations'!A$5:E$17,3,false),indirect(I$1),2,false)*C3465+vlookup(VLOOKUP(A3465,'Meal Plan Combinations'!A$5:E$17,4,false),indirect(I$1),2,false)*D3465+vlookup(VLOOKUP(A3465,'Meal Plan Combinations'!A$5:E$17,5,false),indirect(I$1),2,false)*E3465</f>
        <v>1239.4295</v>
      </c>
      <c r="G3465" s="173">
        <f>abs(Generate!H$5-F3465)</f>
        <v>1830.5705</v>
      </c>
    </row>
    <row r="3466">
      <c r="A3466" s="71" t="s">
        <v>73</v>
      </c>
      <c r="B3466" s="71">
        <v>2.5</v>
      </c>
      <c r="C3466" s="71">
        <v>0.5</v>
      </c>
      <c r="D3466" s="71">
        <v>1.0</v>
      </c>
      <c r="E3466" s="71">
        <v>1.5</v>
      </c>
      <c r="F3466" s="172">
        <f>vlookup(VLOOKUP(A3466,'Meal Plan Combinations'!A$5:E$17,2,false),indirect(I$1),2,false)*B3466+vlookup(VLOOKUP(A3466,'Meal Plan Combinations'!A$5:E$17,3,false),indirect(I$1),2,false)*C3466+vlookup(VLOOKUP(A3466,'Meal Plan Combinations'!A$5:E$17,4,false),indirect(I$1),2,false)*D3466+vlookup(VLOOKUP(A3466,'Meal Plan Combinations'!A$5:E$17,5,false),indirect(I$1),2,false)*E3466</f>
        <v>1331.4095</v>
      </c>
      <c r="G3466" s="173">
        <f>abs(Generate!H$5-F3466)</f>
        <v>1738.5905</v>
      </c>
    </row>
    <row r="3467">
      <c r="A3467" s="71" t="s">
        <v>73</v>
      </c>
      <c r="B3467" s="71">
        <v>2.5</v>
      </c>
      <c r="C3467" s="71">
        <v>0.5</v>
      </c>
      <c r="D3467" s="71">
        <v>1.0</v>
      </c>
      <c r="E3467" s="71">
        <v>2.0</v>
      </c>
      <c r="F3467" s="172">
        <f>vlookup(VLOOKUP(A3467,'Meal Plan Combinations'!A$5:E$17,2,false),indirect(I$1),2,false)*B3467+vlookup(VLOOKUP(A3467,'Meal Plan Combinations'!A$5:E$17,3,false),indirect(I$1),2,false)*C3467+vlookup(VLOOKUP(A3467,'Meal Plan Combinations'!A$5:E$17,4,false),indirect(I$1),2,false)*D3467+vlookup(VLOOKUP(A3467,'Meal Plan Combinations'!A$5:E$17,5,false),indirect(I$1),2,false)*E3467</f>
        <v>1423.3895</v>
      </c>
      <c r="G3467" s="173">
        <f>abs(Generate!H$5-F3467)</f>
        <v>1646.6105</v>
      </c>
    </row>
    <row r="3468">
      <c r="A3468" s="71" t="s">
        <v>73</v>
      </c>
      <c r="B3468" s="71">
        <v>2.5</v>
      </c>
      <c r="C3468" s="71">
        <v>0.5</v>
      </c>
      <c r="D3468" s="71">
        <v>1.0</v>
      </c>
      <c r="E3468" s="71">
        <v>2.5</v>
      </c>
      <c r="F3468" s="172">
        <f>vlookup(VLOOKUP(A3468,'Meal Plan Combinations'!A$5:E$17,2,false),indirect(I$1),2,false)*B3468+vlookup(VLOOKUP(A3468,'Meal Plan Combinations'!A$5:E$17,3,false),indirect(I$1),2,false)*C3468+vlookup(VLOOKUP(A3468,'Meal Plan Combinations'!A$5:E$17,4,false),indirect(I$1),2,false)*D3468+vlookup(VLOOKUP(A3468,'Meal Plan Combinations'!A$5:E$17,5,false),indirect(I$1),2,false)*E3468</f>
        <v>1515.3695</v>
      </c>
      <c r="G3468" s="173">
        <f>abs(Generate!H$5-F3468)</f>
        <v>1554.6305</v>
      </c>
    </row>
    <row r="3469">
      <c r="A3469" s="71" t="s">
        <v>73</v>
      </c>
      <c r="B3469" s="71">
        <v>2.5</v>
      </c>
      <c r="C3469" s="71">
        <v>0.5</v>
      </c>
      <c r="D3469" s="71">
        <v>1.0</v>
      </c>
      <c r="E3469" s="71">
        <v>3.0</v>
      </c>
      <c r="F3469" s="172">
        <f>vlookup(VLOOKUP(A3469,'Meal Plan Combinations'!A$5:E$17,2,false),indirect(I$1),2,false)*B3469+vlookup(VLOOKUP(A3469,'Meal Plan Combinations'!A$5:E$17,3,false),indirect(I$1),2,false)*C3469+vlookup(VLOOKUP(A3469,'Meal Plan Combinations'!A$5:E$17,4,false),indirect(I$1),2,false)*D3469+vlookup(VLOOKUP(A3469,'Meal Plan Combinations'!A$5:E$17,5,false),indirect(I$1),2,false)*E3469</f>
        <v>1607.3495</v>
      </c>
      <c r="G3469" s="173">
        <f>abs(Generate!H$5-F3469)</f>
        <v>1462.6505</v>
      </c>
    </row>
    <row r="3470">
      <c r="A3470" s="71" t="s">
        <v>73</v>
      </c>
      <c r="B3470" s="71">
        <v>2.5</v>
      </c>
      <c r="C3470" s="71">
        <v>0.5</v>
      </c>
      <c r="D3470" s="71">
        <v>1.5</v>
      </c>
      <c r="E3470" s="71">
        <v>0.5</v>
      </c>
      <c r="F3470" s="172">
        <f>vlookup(VLOOKUP(A3470,'Meal Plan Combinations'!A$5:E$17,2,false),indirect(I$1),2,false)*B3470+vlookup(VLOOKUP(A3470,'Meal Plan Combinations'!A$5:E$17,3,false),indirect(I$1),2,false)*C3470+vlookup(VLOOKUP(A3470,'Meal Plan Combinations'!A$5:E$17,4,false),indirect(I$1),2,false)*D3470+vlookup(VLOOKUP(A3470,'Meal Plan Combinations'!A$5:E$17,5,false),indirect(I$1),2,false)*E3470</f>
        <v>1278.5455</v>
      </c>
      <c r="G3470" s="173">
        <f>abs(Generate!H$5-F3470)</f>
        <v>1791.4545</v>
      </c>
    </row>
    <row r="3471">
      <c r="A3471" s="71" t="s">
        <v>73</v>
      </c>
      <c r="B3471" s="71">
        <v>2.5</v>
      </c>
      <c r="C3471" s="71">
        <v>0.5</v>
      </c>
      <c r="D3471" s="71">
        <v>1.5</v>
      </c>
      <c r="E3471" s="71">
        <v>1.0</v>
      </c>
      <c r="F3471" s="172">
        <f>vlookup(VLOOKUP(A3471,'Meal Plan Combinations'!A$5:E$17,2,false),indirect(I$1),2,false)*B3471+vlookup(VLOOKUP(A3471,'Meal Plan Combinations'!A$5:E$17,3,false),indirect(I$1),2,false)*C3471+vlookup(VLOOKUP(A3471,'Meal Plan Combinations'!A$5:E$17,4,false),indirect(I$1),2,false)*D3471+vlookup(VLOOKUP(A3471,'Meal Plan Combinations'!A$5:E$17,5,false),indirect(I$1),2,false)*E3471</f>
        <v>1370.5255</v>
      </c>
      <c r="G3471" s="173">
        <f>abs(Generate!H$5-F3471)</f>
        <v>1699.4745</v>
      </c>
    </row>
    <row r="3472">
      <c r="A3472" s="71" t="s">
        <v>73</v>
      </c>
      <c r="B3472" s="71">
        <v>2.5</v>
      </c>
      <c r="C3472" s="71">
        <v>0.5</v>
      </c>
      <c r="D3472" s="71">
        <v>1.5</v>
      </c>
      <c r="E3472" s="71">
        <v>1.5</v>
      </c>
      <c r="F3472" s="172">
        <f>vlookup(VLOOKUP(A3472,'Meal Plan Combinations'!A$5:E$17,2,false),indirect(I$1),2,false)*B3472+vlookup(VLOOKUP(A3472,'Meal Plan Combinations'!A$5:E$17,3,false),indirect(I$1),2,false)*C3472+vlookup(VLOOKUP(A3472,'Meal Plan Combinations'!A$5:E$17,4,false),indirect(I$1),2,false)*D3472+vlookup(VLOOKUP(A3472,'Meal Plan Combinations'!A$5:E$17,5,false),indirect(I$1),2,false)*E3472</f>
        <v>1462.5055</v>
      </c>
      <c r="G3472" s="173">
        <f>abs(Generate!H$5-F3472)</f>
        <v>1607.4945</v>
      </c>
    </row>
    <row r="3473">
      <c r="A3473" s="71" t="s">
        <v>73</v>
      </c>
      <c r="B3473" s="71">
        <v>2.5</v>
      </c>
      <c r="C3473" s="71">
        <v>0.5</v>
      </c>
      <c r="D3473" s="71">
        <v>1.5</v>
      </c>
      <c r="E3473" s="71">
        <v>2.0</v>
      </c>
      <c r="F3473" s="172">
        <f>vlookup(VLOOKUP(A3473,'Meal Plan Combinations'!A$5:E$17,2,false),indirect(I$1),2,false)*B3473+vlookup(VLOOKUP(A3473,'Meal Plan Combinations'!A$5:E$17,3,false),indirect(I$1),2,false)*C3473+vlookup(VLOOKUP(A3473,'Meal Plan Combinations'!A$5:E$17,4,false),indirect(I$1),2,false)*D3473+vlookup(VLOOKUP(A3473,'Meal Plan Combinations'!A$5:E$17,5,false),indirect(I$1),2,false)*E3473</f>
        <v>1554.4855</v>
      </c>
      <c r="G3473" s="173">
        <f>abs(Generate!H$5-F3473)</f>
        <v>1515.5145</v>
      </c>
    </row>
    <row r="3474">
      <c r="A3474" s="71" t="s">
        <v>73</v>
      </c>
      <c r="B3474" s="71">
        <v>2.5</v>
      </c>
      <c r="C3474" s="71">
        <v>0.5</v>
      </c>
      <c r="D3474" s="71">
        <v>1.5</v>
      </c>
      <c r="E3474" s="71">
        <v>2.5</v>
      </c>
      <c r="F3474" s="172">
        <f>vlookup(VLOOKUP(A3474,'Meal Plan Combinations'!A$5:E$17,2,false),indirect(I$1),2,false)*B3474+vlookup(VLOOKUP(A3474,'Meal Plan Combinations'!A$5:E$17,3,false),indirect(I$1),2,false)*C3474+vlookup(VLOOKUP(A3474,'Meal Plan Combinations'!A$5:E$17,4,false),indirect(I$1),2,false)*D3474+vlookup(VLOOKUP(A3474,'Meal Plan Combinations'!A$5:E$17,5,false),indirect(I$1),2,false)*E3474</f>
        <v>1646.4655</v>
      </c>
      <c r="G3474" s="173">
        <f>abs(Generate!H$5-F3474)</f>
        <v>1423.5345</v>
      </c>
    </row>
    <row r="3475">
      <c r="A3475" s="71" t="s">
        <v>73</v>
      </c>
      <c r="B3475" s="71">
        <v>2.5</v>
      </c>
      <c r="C3475" s="71">
        <v>0.5</v>
      </c>
      <c r="D3475" s="71">
        <v>1.5</v>
      </c>
      <c r="E3475" s="71">
        <v>3.0</v>
      </c>
      <c r="F3475" s="172">
        <f>vlookup(VLOOKUP(A3475,'Meal Plan Combinations'!A$5:E$17,2,false),indirect(I$1),2,false)*B3475+vlookup(VLOOKUP(A3475,'Meal Plan Combinations'!A$5:E$17,3,false),indirect(I$1),2,false)*C3475+vlookup(VLOOKUP(A3475,'Meal Plan Combinations'!A$5:E$17,4,false),indirect(I$1),2,false)*D3475+vlookup(VLOOKUP(A3475,'Meal Plan Combinations'!A$5:E$17,5,false),indirect(I$1),2,false)*E3475</f>
        <v>1738.4455</v>
      </c>
      <c r="G3475" s="173">
        <f>abs(Generate!H$5-F3475)</f>
        <v>1331.5545</v>
      </c>
    </row>
    <row r="3476">
      <c r="A3476" s="71" t="s">
        <v>73</v>
      </c>
      <c r="B3476" s="71">
        <v>2.5</v>
      </c>
      <c r="C3476" s="71">
        <v>0.5</v>
      </c>
      <c r="D3476" s="71">
        <v>2.0</v>
      </c>
      <c r="E3476" s="71">
        <v>0.5</v>
      </c>
      <c r="F3476" s="172">
        <f>vlookup(VLOOKUP(A3476,'Meal Plan Combinations'!A$5:E$17,2,false),indirect(I$1),2,false)*B3476+vlookup(VLOOKUP(A3476,'Meal Plan Combinations'!A$5:E$17,3,false),indirect(I$1),2,false)*C3476+vlookup(VLOOKUP(A3476,'Meal Plan Combinations'!A$5:E$17,4,false),indirect(I$1),2,false)*D3476+vlookup(VLOOKUP(A3476,'Meal Plan Combinations'!A$5:E$17,5,false),indirect(I$1),2,false)*E3476</f>
        <v>1409.6415</v>
      </c>
      <c r="G3476" s="173">
        <f>abs(Generate!H$5-F3476)</f>
        <v>1660.3585</v>
      </c>
    </row>
    <row r="3477">
      <c r="A3477" s="71" t="s">
        <v>73</v>
      </c>
      <c r="B3477" s="71">
        <v>2.5</v>
      </c>
      <c r="C3477" s="71">
        <v>0.5</v>
      </c>
      <c r="D3477" s="71">
        <v>2.0</v>
      </c>
      <c r="E3477" s="71">
        <v>1.0</v>
      </c>
      <c r="F3477" s="172">
        <f>vlookup(VLOOKUP(A3477,'Meal Plan Combinations'!A$5:E$17,2,false),indirect(I$1),2,false)*B3477+vlookup(VLOOKUP(A3477,'Meal Plan Combinations'!A$5:E$17,3,false),indirect(I$1),2,false)*C3477+vlookup(VLOOKUP(A3477,'Meal Plan Combinations'!A$5:E$17,4,false),indirect(I$1),2,false)*D3477+vlookup(VLOOKUP(A3477,'Meal Plan Combinations'!A$5:E$17,5,false),indirect(I$1),2,false)*E3477</f>
        <v>1501.6215</v>
      </c>
      <c r="G3477" s="173">
        <f>abs(Generate!H$5-F3477)</f>
        <v>1568.3785</v>
      </c>
    </row>
    <row r="3478">
      <c r="A3478" s="71" t="s">
        <v>73</v>
      </c>
      <c r="B3478" s="71">
        <v>2.5</v>
      </c>
      <c r="C3478" s="71">
        <v>0.5</v>
      </c>
      <c r="D3478" s="71">
        <v>2.0</v>
      </c>
      <c r="E3478" s="71">
        <v>1.5</v>
      </c>
      <c r="F3478" s="172">
        <f>vlookup(VLOOKUP(A3478,'Meal Plan Combinations'!A$5:E$17,2,false),indirect(I$1),2,false)*B3478+vlookup(VLOOKUP(A3478,'Meal Plan Combinations'!A$5:E$17,3,false),indirect(I$1),2,false)*C3478+vlookup(VLOOKUP(A3478,'Meal Plan Combinations'!A$5:E$17,4,false),indirect(I$1),2,false)*D3478+vlookup(VLOOKUP(A3478,'Meal Plan Combinations'!A$5:E$17,5,false),indirect(I$1),2,false)*E3478</f>
        <v>1593.6015</v>
      </c>
      <c r="G3478" s="173">
        <f>abs(Generate!H$5-F3478)</f>
        <v>1476.3985</v>
      </c>
    </row>
    <row r="3479">
      <c r="A3479" s="71" t="s">
        <v>73</v>
      </c>
      <c r="B3479" s="71">
        <v>2.5</v>
      </c>
      <c r="C3479" s="71">
        <v>0.5</v>
      </c>
      <c r="D3479" s="71">
        <v>2.0</v>
      </c>
      <c r="E3479" s="71">
        <v>2.0</v>
      </c>
      <c r="F3479" s="172">
        <f>vlookup(VLOOKUP(A3479,'Meal Plan Combinations'!A$5:E$17,2,false),indirect(I$1),2,false)*B3479+vlookup(VLOOKUP(A3479,'Meal Plan Combinations'!A$5:E$17,3,false),indirect(I$1),2,false)*C3479+vlookup(VLOOKUP(A3479,'Meal Plan Combinations'!A$5:E$17,4,false),indirect(I$1),2,false)*D3479+vlookup(VLOOKUP(A3479,'Meal Plan Combinations'!A$5:E$17,5,false),indirect(I$1),2,false)*E3479</f>
        <v>1685.5815</v>
      </c>
      <c r="G3479" s="173">
        <f>abs(Generate!H$5-F3479)</f>
        <v>1384.4185</v>
      </c>
    </row>
    <row r="3480">
      <c r="A3480" s="71" t="s">
        <v>73</v>
      </c>
      <c r="B3480" s="71">
        <v>2.5</v>
      </c>
      <c r="C3480" s="71">
        <v>0.5</v>
      </c>
      <c r="D3480" s="71">
        <v>2.0</v>
      </c>
      <c r="E3480" s="71">
        <v>2.5</v>
      </c>
      <c r="F3480" s="172">
        <f>vlookup(VLOOKUP(A3480,'Meal Plan Combinations'!A$5:E$17,2,false),indirect(I$1),2,false)*B3480+vlookup(VLOOKUP(A3480,'Meal Plan Combinations'!A$5:E$17,3,false),indirect(I$1),2,false)*C3480+vlookup(VLOOKUP(A3480,'Meal Plan Combinations'!A$5:E$17,4,false),indirect(I$1),2,false)*D3480+vlookup(VLOOKUP(A3480,'Meal Plan Combinations'!A$5:E$17,5,false),indirect(I$1),2,false)*E3480</f>
        <v>1777.5615</v>
      </c>
      <c r="G3480" s="173">
        <f>abs(Generate!H$5-F3480)</f>
        <v>1292.4385</v>
      </c>
    </row>
    <row r="3481">
      <c r="A3481" s="71" t="s">
        <v>73</v>
      </c>
      <c r="B3481" s="71">
        <v>2.5</v>
      </c>
      <c r="C3481" s="71">
        <v>0.5</v>
      </c>
      <c r="D3481" s="71">
        <v>2.0</v>
      </c>
      <c r="E3481" s="71">
        <v>3.0</v>
      </c>
      <c r="F3481" s="172">
        <f>vlookup(VLOOKUP(A3481,'Meal Plan Combinations'!A$5:E$17,2,false),indirect(I$1),2,false)*B3481+vlookup(VLOOKUP(A3481,'Meal Plan Combinations'!A$5:E$17,3,false),indirect(I$1),2,false)*C3481+vlookup(VLOOKUP(A3481,'Meal Plan Combinations'!A$5:E$17,4,false),indirect(I$1),2,false)*D3481+vlookup(VLOOKUP(A3481,'Meal Plan Combinations'!A$5:E$17,5,false),indirect(I$1),2,false)*E3481</f>
        <v>1869.5415</v>
      </c>
      <c r="G3481" s="173">
        <f>abs(Generate!H$5-F3481)</f>
        <v>1200.4585</v>
      </c>
    </row>
    <row r="3482">
      <c r="A3482" s="71" t="s">
        <v>73</v>
      </c>
      <c r="B3482" s="71">
        <v>2.5</v>
      </c>
      <c r="C3482" s="71">
        <v>0.5</v>
      </c>
      <c r="D3482" s="71">
        <v>2.5</v>
      </c>
      <c r="E3482" s="71">
        <v>0.5</v>
      </c>
      <c r="F3482" s="172">
        <f>vlookup(VLOOKUP(A3482,'Meal Plan Combinations'!A$5:E$17,2,false),indirect(I$1),2,false)*B3482+vlookup(VLOOKUP(A3482,'Meal Plan Combinations'!A$5:E$17,3,false),indirect(I$1),2,false)*C3482+vlookup(VLOOKUP(A3482,'Meal Plan Combinations'!A$5:E$17,4,false),indirect(I$1),2,false)*D3482+vlookup(VLOOKUP(A3482,'Meal Plan Combinations'!A$5:E$17,5,false),indirect(I$1),2,false)*E3482</f>
        <v>1540.7375</v>
      </c>
      <c r="G3482" s="173">
        <f>abs(Generate!H$5-F3482)</f>
        <v>1529.2625</v>
      </c>
    </row>
    <row r="3483">
      <c r="A3483" s="71" t="s">
        <v>73</v>
      </c>
      <c r="B3483" s="71">
        <v>2.5</v>
      </c>
      <c r="C3483" s="71">
        <v>0.5</v>
      </c>
      <c r="D3483" s="71">
        <v>2.5</v>
      </c>
      <c r="E3483" s="71">
        <v>1.0</v>
      </c>
      <c r="F3483" s="172">
        <f>vlookup(VLOOKUP(A3483,'Meal Plan Combinations'!A$5:E$17,2,false),indirect(I$1),2,false)*B3483+vlookup(VLOOKUP(A3483,'Meal Plan Combinations'!A$5:E$17,3,false),indirect(I$1),2,false)*C3483+vlookup(VLOOKUP(A3483,'Meal Plan Combinations'!A$5:E$17,4,false),indirect(I$1),2,false)*D3483+vlookup(VLOOKUP(A3483,'Meal Plan Combinations'!A$5:E$17,5,false),indirect(I$1),2,false)*E3483</f>
        <v>1632.7175</v>
      </c>
      <c r="G3483" s="173">
        <f>abs(Generate!H$5-F3483)</f>
        <v>1437.2825</v>
      </c>
    </row>
    <row r="3484">
      <c r="A3484" s="71" t="s">
        <v>73</v>
      </c>
      <c r="B3484" s="71">
        <v>2.5</v>
      </c>
      <c r="C3484" s="71">
        <v>0.5</v>
      </c>
      <c r="D3484" s="71">
        <v>2.5</v>
      </c>
      <c r="E3484" s="71">
        <v>1.5</v>
      </c>
      <c r="F3484" s="172">
        <f>vlookup(VLOOKUP(A3484,'Meal Plan Combinations'!A$5:E$17,2,false),indirect(I$1),2,false)*B3484+vlookup(VLOOKUP(A3484,'Meal Plan Combinations'!A$5:E$17,3,false),indirect(I$1),2,false)*C3484+vlookup(VLOOKUP(A3484,'Meal Plan Combinations'!A$5:E$17,4,false),indirect(I$1),2,false)*D3484+vlookup(VLOOKUP(A3484,'Meal Plan Combinations'!A$5:E$17,5,false),indirect(I$1),2,false)*E3484</f>
        <v>1724.6975</v>
      </c>
      <c r="G3484" s="173">
        <f>abs(Generate!H$5-F3484)</f>
        <v>1345.3025</v>
      </c>
    </row>
    <row r="3485">
      <c r="A3485" s="71" t="s">
        <v>73</v>
      </c>
      <c r="B3485" s="71">
        <v>2.5</v>
      </c>
      <c r="C3485" s="71">
        <v>0.5</v>
      </c>
      <c r="D3485" s="71">
        <v>2.5</v>
      </c>
      <c r="E3485" s="71">
        <v>2.0</v>
      </c>
      <c r="F3485" s="172">
        <f>vlookup(VLOOKUP(A3485,'Meal Plan Combinations'!A$5:E$17,2,false),indirect(I$1),2,false)*B3485+vlookup(VLOOKUP(A3485,'Meal Plan Combinations'!A$5:E$17,3,false),indirect(I$1),2,false)*C3485+vlookup(VLOOKUP(A3485,'Meal Plan Combinations'!A$5:E$17,4,false),indirect(I$1),2,false)*D3485+vlookup(VLOOKUP(A3485,'Meal Plan Combinations'!A$5:E$17,5,false),indirect(I$1),2,false)*E3485</f>
        <v>1816.6775</v>
      </c>
      <c r="G3485" s="173">
        <f>abs(Generate!H$5-F3485)</f>
        <v>1253.3225</v>
      </c>
    </row>
    <row r="3486">
      <c r="A3486" s="71" t="s">
        <v>73</v>
      </c>
      <c r="B3486" s="71">
        <v>2.5</v>
      </c>
      <c r="C3486" s="71">
        <v>0.5</v>
      </c>
      <c r="D3486" s="71">
        <v>2.5</v>
      </c>
      <c r="E3486" s="71">
        <v>2.5</v>
      </c>
      <c r="F3486" s="172">
        <f>vlookup(VLOOKUP(A3486,'Meal Plan Combinations'!A$5:E$17,2,false),indirect(I$1),2,false)*B3486+vlookup(VLOOKUP(A3486,'Meal Plan Combinations'!A$5:E$17,3,false),indirect(I$1),2,false)*C3486+vlookup(VLOOKUP(A3486,'Meal Plan Combinations'!A$5:E$17,4,false),indirect(I$1),2,false)*D3486+vlookup(VLOOKUP(A3486,'Meal Plan Combinations'!A$5:E$17,5,false),indirect(I$1),2,false)*E3486</f>
        <v>1908.6575</v>
      </c>
      <c r="G3486" s="173">
        <f>abs(Generate!H$5-F3486)</f>
        <v>1161.3425</v>
      </c>
    </row>
    <row r="3487">
      <c r="A3487" s="71" t="s">
        <v>73</v>
      </c>
      <c r="B3487" s="71">
        <v>2.5</v>
      </c>
      <c r="C3487" s="71">
        <v>0.5</v>
      </c>
      <c r="D3487" s="71">
        <v>2.5</v>
      </c>
      <c r="E3487" s="71">
        <v>3.0</v>
      </c>
      <c r="F3487" s="172">
        <f>vlookup(VLOOKUP(A3487,'Meal Plan Combinations'!A$5:E$17,2,false),indirect(I$1),2,false)*B3487+vlookup(VLOOKUP(A3487,'Meal Plan Combinations'!A$5:E$17,3,false),indirect(I$1),2,false)*C3487+vlookup(VLOOKUP(A3487,'Meal Plan Combinations'!A$5:E$17,4,false),indirect(I$1),2,false)*D3487+vlookup(VLOOKUP(A3487,'Meal Plan Combinations'!A$5:E$17,5,false),indirect(I$1),2,false)*E3487</f>
        <v>2000.6375</v>
      </c>
      <c r="G3487" s="173">
        <f>abs(Generate!H$5-F3487)</f>
        <v>1069.3625</v>
      </c>
    </row>
    <row r="3488">
      <c r="A3488" s="71" t="s">
        <v>73</v>
      </c>
      <c r="B3488" s="71">
        <v>2.5</v>
      </c>
      <c r="C3488" s="71">
        <v>0.5</v>
      </c>
      <c r="D3488" s="71">
        <v>3.0</v>
      </c>
      <c r="E3488" s="71">
        <v>0.5</v>
      </c>
      <c r="F3488" s="172">
        <f>vlookup(VLOOKUP(A3488,'Meal Plan Combinations'!A$5:E$17,2,false),indirect(I$1),2,false)*B3488+vlookup(VLOOKUP(A3488,'Meal Plan Combinations'!A$5:E$17,3,false),indirect(I$1),2,false)*C3488+vlookup(VLOOKUP(A3488,'Meal Plan Combinations'!A$5:E$17,4,false),indirect(I$1),2,false)*D3488+vlookup(VLOOKUP(A3488,'Meal Plan Combinations'!A$5:E$17,5,false),indirect(I$1),2,false)*E3488</f>
        <v>1671.8335</v>
      </c>
      <c r="G3488" s="173">
        <f>abs(Generate!H$5-F3488)</f>
        <v>1398.1665</v>
      </c>
    </row>
    <row r="3489">
      <c r="A3489" s="71" t="s">
        <v>73</v>
      </c>
      <c r="B3489" s="71">
        <v>2.5</v>
      </c>
      <c r="C3489" s="71">
        <v>0.5</v>
      </c>
      <c r="D3489" s="71">
        <v>3.0</v>
      </c>
      <c r="E3489" s="71">
        <v>1.0</v>
      </c>
      <c r="F3489" s="172">
        <f>vlookup(VLOOKUP(A3489,'Meal Plan Combinations'!A$5:E$17,2,false),indirect(I$1),2,false)*B3489+vlookup(VLOOKUP(A3489,'Meal Plan Combinations'!A$5:E$17,3,false),indirect(I$1),2,false)*C3489+vlookup(VLOOKUP(A3489,'Meal Plan Combinations'!A$5:E$17,4,false),indirect(I$1),2,false)*D3489+vlookup(VLOOKUP(A3489,'Meal Plan Combinations'!A$5:E$17,5,false),indirect(I$1),2,false)*E3489</f>
        <v>1763.8135</v>
      </c>
      <c r="G3489" s="173">
        <f>abs(Generate!H$5-F3489)</f>
        <v>1306.1865</v>
      </c>
    </row>
    <row r="3490">
      <c r="A3490" s="71" t="s">
        <v>73</v>
      </c>
      <c r="B3490" s="71">
        <v>2.5</v>
      </c>
      <c r="C3490" s="71">
        <v>0.5</v>
      </c>
      <c r="D3490" s="71">
        <v>3.0</v>
      </c>
      <c r="E3490" s="71">
        <v>1.5</v>
      </c>
      <c r="F3490" s="172">
        <f>vlookup(VLOOKUP(A3490,'Meal Plan Combinations'!A$5:E$17,2,false),indirect(I$1),2,false)*B3490+vlookup(VLOOKUP(A3490,'Meal Plan Combinations'!A$5:E$17,3,false),indirect(I$1),2,false)*C3490+vlookup(VLOOKUP(A3490,'Meal Plan Combinations'!A$5:E$17,4,false),indirect(I$1),2,false)*D3490+vlookup(VLOOKUP(A3490,'Meal Plan Combinations'!A$5:E$17,5,false),indirect(I$1),2,false)*E3490</f>
        <v>1855.7935</v>
      </c>
      <c r="G3490" s="173">
        <f>abs(Generate!H$5-F3490)</f>
        <v>1214.2065</v>
      </c>
    </row>
    <row r="3491">
      <c r="A3491" s="71" t="s">
        <v>73</v>
      </c>
      <c r="B3491" s="71">
        <v>2.5</v>
      </c>
      <c r="C3491" s="71">
        <v>0.5</v>
      </c>
      <c r="D3491" s="71">
        <v>3.0</v>
      </c>
      <c r="E3491" s="71">
        <v>2.0</v>
      </c>
      <c r="F3491" s="172">
        <f>vlookup(VLOOKUP(A3491,'Meal Plan Combinations'!A$5:E$17,2,false),indirect(I$1),2,false)*B3491+vlookup(VLOOKUP(A3491,'Meal Plan Combinations'!A$5:E$17,3,false),indirect(I$1),2,false)*C3491+vlookup(VLOOKUP(A3491,'Meal Plan Combinations'!A$5:E$17,4,false),indirect(I$1),2,false)*D3491+vlookup(VLOOKUP(A3491,'Meal Plan Combinations'!A$5:E$17,5,false),indirect(I$1),2,false)*E3491</f>
        <v>1947.7735</v>
      </c>
      <c r="G3491" s="173">
        <f>abs(Generate!H$5-F3491)</f>
        <v>1122.2265</v>
      </c>
    </row>
    <row r="3492">
      <c r="A3492" s="71" t="s">
        <v>73</v>
      </c>
      <c r="B3492" s="71">
        <v>2.5</v>
      </c>
      <c r="C3492" s="71">
        <v>0.5</v>
      </c>
      <c r="D3492" s="71">
        <v>3.0</v>
      </c>
      <c r="E3492" s="71">
        <v>2.5</v>
      </c>
      <c r="F3492" s="172">
        <f>vlookup(VLOOKUP(A3492,'Meal Plan Combinations'!A$5:E$17,2,false),indirect(I$1),2,false)*B3492+vlookup(VLOOKUP(A3492,'Meal Plan Combinations'!A$5:E$17,3,false),indirect(I$1),2,false)*C3492+vlookup(VLOOKUP(A3492,'Meal Plan Combinations'!A$5:E$17,4,false),indirect(I$1),2,false)*D3492+vlookup(VLOOKUP(A3492,'Meal Plan Combinations'!A$5:E$17,5,false),indirect(I$1),2,false)*E3492</f>
        <v>2039.7535</v>
      </c>
      <c r="G3492" s="173">
        <f>abs(Generate!H$5-F3492)</f>
        <v>1030.2465</v>
      </c>
    </row>
    <row r="3493">
      <c r="A3493" s="71" t="s">
        <v>73</v>
      </c>
      <c r="B3493" s="71">
        <v>2.5</v>
      </c>
      <c r="C3493" s="71">
        <v>0.5</v>
      </c>
      <c r="D3493" s="71">
        <v>3.0</v>
      </c>
      <c r="E3493" s="71">
        <v>3.0</v>
      </c>
      <c r="F3493" s="172">
        <f>vlookup(VLOOKUP(A3493,'Meal Plan Combinations'!A$5:E$17,2,false),indirect(I$1),2,false)*B3493+vlookup(VLOOKUP(A3493,'Meal Plan Combinations'!A$5:E$17,3,false),indirect(I$1),2,false)*C3493+vlookup(VLOOKUP(A3493,'Meal Plan Combinations'!A$5:E$17,4,false),indirect(I$1),2,false)*D3493+vlookup(VLOOKUP(A3493,'Meal Plan Combinations'!A$5:E$17,5,false),indirect(I$1),2,false)*E3493</f>
        <v>2131.7335</v>
      </c>
      <c r="G3493" s="173">
        <f>abs(Generate!H$5-F3493)</f>
        <v>938.2665</v>
      </c>
    </row>
    <row r="3494">
      <c r="A3494" s="71" t="s">
        <v>73</v>
      </c>
      <c r="B3494" s="71">
        <v>2.5</v>
      </c>
      <c r="C3494" s="71">
        <v>1.0</v>
      </c>
      <c r="D3494" s="71">
        <v>0.5</v>
      </c>
      <c r="E3494" s="71">
        <v>0.5</v>
      </c>
      <c r="F3494" s="172">
        <f>vlookup(VLOOKUP(A3494,'Meal Plan Combinations'!A$5:E$17,2,false),indirect(I$1),2,false)*B3494+vlookup(VLOOKUP(A3494,'Meal Plan Combinations'!A$5:E$17,3,false),indirect(I$1),2,false)*C3494+vlookup(VLOOKUP(A3494,'Meal Plan Combinations'!A$5:E$17,4,false),indirect(I$1),2,false)*D3494+vlookup(VLOOKUP(A3494,'Meal Plan Combinations'!A$5:E$17,5,false),indirect(I$1),2,false)*E3494</f>
        <v>1107.4135</v>
      </c>
      <c r="G3494" s="173">
        <f>abs(Generate!H$5-F3494)</f>
        <v>1962.5865</v>
      </c>
    </row>
    <row r="3495">
      <c r="A3495" s="71" t="s">
        <v>73</v>
      </c>
      <c r="B3495" s="71">
        <v>2.5</v>
      </c>
      <c r="C3495" s="71">
        <v>1.0</v>
      </c>
      <c r="D3495" s="71">
        <v>0.5</v>
      </c>
      <c r="E3495" s="71">
        <v>1.0</v>
      </c>
      <c r="F3495" s="172">
        <f>vlookup(VLOOKUP(A3495,'Meal Plan Combinations'!A$5:E$17,2,false),indirect(I$1),2,false)*B3495+vlookup(VLOOKUP(A3495,'Meal Plan Combinations'!A$5:E$17,3,false),indirect(I$1),2,false)*C3495+vlookup(VLOOKUP(A3495,'Meal Plan Combinations'!A$5:E$17,4,false),indirect(I$1),2,false)*D3495+vlookup(VLOOKUP(A3495,'Meal Plan Combinations'!A$5:E$17,5,false),indirect(I$1),2,false)*E3495</f>
        <v>1199.3935</v>
      </c>
      <c r="G3495" s="173">
        <f>abs(Generate!H$5-F3495)</f>
        <v>1870.6065</v>
      </c>
    </row>
    <row r="3496">
      <c r="A3496" s="71" t="s">
        <v>73</v>
      </c>
      <c r="B3496" s="71">
        <v>2.5</v>
      </c>
      <c r="C3496" s="71">
        <v>1.0</v>
      </c>
      <c r="D3496" s="71">
        <v>0.5</v>
      </c>
      <c r="E3496" s="71">
        <v>1.5</v>
      </c>
      <c r="F3496" s="172">
        <f>vlookup(VLOOKUP(A3496,'Meal Plan Combinations'!A$5:E$17,2,false),indirect(I$1),2,false)*B3496+vlookup(VLOOKUP(A3496,'Meal Plan Combinations'!A$5:E$17,3,false),indirect(I$1),2,false)*C3496+vlookup(VLOOKUP(A3496,'Meal Plan Combinations'!A$5:E$17,4,false),indirect(I$1),2,false)*D3496+vlookup(VLOOKUP(A3496,'Meal Plan Combinations'!A$5:E$17,5,false),indirect(I$1),2,false)*E3496</f>
        <v>1291.3735</v>
      </c>
      <c r="G3496" s="173">
        <f>abs(Generate!H$5-F3496)</f>
        <v>1778.6265</v>
      </c>
    </row>
    <row r="3497">
      <c r="A3497" s="71" t="s">
        <v>73</v>
      </c>
      <c r="B3497" s="71">
        <v>2.5</v>
      </c>
      <c r="C3497" s="71">
        <v>1.0</v>
      </c>
      <c r="D3497" s="71">
        <v>0.5</v>
      </c>
      <c r="E3497" s="71">
        <v>2.0</v>
      </c>
      <c r="F3497" s="172">
        <f>vlookup(VLOOKUP(A3497,'Meal Plan Combinations'!A$5:E$17,2,false),indirect(I$1),2,false)*B3497+vlookup(VLOOKUP(A3497,'Meal Plan Combinations'!A$5:E$17,3,false),indirect(I$1),2,false)*C3497+vlookup(VLOOKUP(A3497,'Meal Plan Combinations'!A$5:E$17,4,false),indirect(I$1),2,false)*D3497+vlookup(VLOOKUP(A3497,'Meal Plan Combinations'!A$5:E$17,5,false),indirect(I$1),2,false)*E3497</f>
        <v>1383.3535</v>
      </c>
      <c r="G3497" s="173">
        <f>abs(Generate!H$5-F3497)</f>
        <v>1686.6465</v>
      </c>
    </row>
    <row r="3498">
      <c r="A3498" s="71" t="s">
        <v>73</v>
      </c>
      <c r="B3498" s="71">
        <v>2.5</v>
      </c>
      <c r="C3498" s="71">
        <v>1.0</v>
      </c>
      <c r="D3498" s="71">
        <v>0.5</v>
      </c>
      <c r="E3498" s="71">
        <v>2.5</v>
      </c>
      <c r="F3498" s="172">
        <f>vlookup(VLOOKUP(A3498,'Meal Plan Combinations'!A$5:E$17,2,false),indirect(I$1),2,false)*B3498+vlookup(VLOOKUP(A3498,'Meal Plan Combinations'!A$5:E$17,3,false),indirect(I$1),2,false)*C3498+vlookup(VLOOKUP(A3498,'Meal Plan Combinations'!A$5:E$17,4,false),indirect(I$1),2,false)*D3498+vlookup(VLOOKUP(A3498,'Meal Plan Combinations'!A$5:E$17,5,false),indirect(I$1),2,false)*E3498</f>
        <v>1475.3335</v>
      </c>
      <c r="G3498" s="173">
        <f>abs(Generate!H$5-F3498)</f>
        <v>1594.6665</v>
      </c>
    </row>
    <row r="3499">
      <c r="A3499" s="71" t="s">
        <v>73</v>
      </c>
      <c r="B3499" s="71">
        <v>2.5</v>
      </c>
      <c r="C3499" s="71">
        <v>1.0</v>
      </c>
      <c r="D3499" s="71">
        <v>0.5</v>
      </c>
      <c r="E3499" s="71">
        <v>3.0</v>
      </c>
      <c r="F3499" s="172">
        <f>vlookup(VLOOKUP(A3499,'Meal Plan Combinations'!A$5:E$17,2,false),indirect(I$1),2,false)*B3499+vlookup(VLOOKUP(A3499,'Meal Plan Combinations'!A$5:E$17,3,false),indirect(I$1),2,false)*C3499+vlookup(VLOOKUP(A3499,'Meal Plan Combinations'!A$5:E$17,4,false),indirect(I$1),2,false)*D3499+vlookup(VLOOKUP(A3499,'Meal Plan Combinations'!A$5:E$17,5,false),indirect(I$1),2,false)*E3499</f>
        <v>1567.3135</v>
      </c>
      <c r="G3499" s="173">
        <f>abs(Generate!H$5-F3499)</f>
        <v>1502.6865</v>
      </c>
    </row>
    <row r="3500">
      <c r="A3500" s="71" t="s">
        <v>73</v>
      </c>
      <c r="B3500" s="71">
        <v>2.5</v>
      </c>
      <c r="C3500" s="71">
        <v>1.0</v>
      </c>
      <c r="D3500" s="71">
        <v>1.0</v>
      </c>
      <c r="E3500" s="71">
        <v>0.5</v>
      </c>
      <c r="F3500" s="172">
        <f>vlookup(VLOOKUP(A3500,'Meal Plan Combinations'!A$5:E$17,2,false),indirect(I$1),2,false)*B3500+vlookup(VLOOKUP(A3500,'Meal Plan Combinations'!A$5:E$17,3,false),indirect(I$1),2,false)*C3500+vlookup(VLOOKUP(A3500,'Meal Plan Combinations'!A$5:E$17,4,false),indirect(I$1),2,false)*D3500+vlookup(VLOOKUP(A3500,'Meal Plan Combinations'!A$5:E$17,5,false),indirect(I$1),2,false)*E3500</f>
        <v>1238.5095</v>
      </c>
      <c r="G3500" s="173">
        <f>abs(Generate!H$5-F3500)</f>
        <v>1831.4905</v>
      </c>
    </row>
    <row r="3501">
      <c r="A3501" s="71" t="s">
        <v>73</v>
      </c>
      <c r="B3501" s="71">
        <v>2.5</v>
      </c>
      <c r="C3501" s="71">
        <v>1.0</v>
      </c>
      <c r="D3501" s="71">
        <v>1.0</v>
      </c>
      <c r="E3501" s="71">
        <v>1.0</v>
      </c>
      <c r="F3501" s="172">
        <f>vlookup(VLOOKUP(A3501,'Meal Plan Combinations'!A$5:E$17,2,false),indirect(I$1),2,false)*B3501+vlookup(VLOOKUP(A3501,'Meal Plan Combinations'!A$5:E$17,3,false),indirect(I$1),2,false)*C3501+vlookup(VLOOKUP(A3501,'Meal Plan Combinations'!A$5:E$17,4,false),indirect(I$1),2,false)*D3501+vlookup(VLOOKUP(A3501,'Meal Plan Combinations'!A$5:E$17,5,false),indirect(I$1),2,false)*E3501</f>
        <v>1330.4895</v>
      </c>
      <c r="G3501" s="173">
        <f>abs(Generate!H$5-F3501)</f>
        <v>1739.5105</v>
      </c>
    </row>
    <row r="3502">
      <c r="A3502" s="71" t="s">
        <v>73</v>
      </c>
      <c r="B3502" s="71">
        <v>2.5</v>
      </c>
      <c r="C3502" s="71">
        <v>1.0</v>
      </c>
      <c r="D3502" s="71">
        <v>1.0</v>
      </c>
      <c r="E3502" s="71">
        <v>1.5</v>
      </c>
      <c r="F3502" s="172">
        <f>vlookup(VLOOKUP(A3502,'Meal Plan Combinations'!A$5:E$17,2,false),indirect(I$1),2,false)*B3502+vlookup(VLOOKUP(A3502,'Meal Plan Combinations'!A$5:E$17,3,false),indirect(I$1),2,false)*C3502+vlookup(VLOOKUP(A3502,'Meal Plan Combinations'!A$5:E$17,4,false),indirect(I$1),2,false)*D3502+vlookup(VLOOKUP(A3502,'Meal Plan Combinations'!A$5:E$17,5,false),indirect(I$1),2,false)*E3502</f>
        <v>1422.4695</v>
      </c>
      <c r="G3502" s="173">
        <f>abs(Generate!H$5-F3502)</f>
        <v>1647.5305</v>
      </c>
    </row>
    <row r="3503">
      <c r="A3503" s="71" t="s">
        <v>73</v>
      </c>
      <c r="B3503" s="71">
        <v>2.5</v>
      </c>
      <c r="C3503" s="71">
        <v>1.0</v>
      </c>
      <c r="D3503" s="71">
        <v>1.0</v>
      </c>
      <c r="E3503" s="71">
        <v>2.0</v>
      </c>
      <c r="F3503" s="172">
        <f>vlookup(VLOOKUP(A3503,'Meal Plan Combinations'!A$5:E$17,2,false),indirect(I$1),2,false)*B3503+vlookup(VLOOKUP(A3503,'Meal Plan Combinations'!A$5:E$17,3,false),indirect(I$1),2,false)*C3503+vlookup(VLOOKUP(A3503,'Meal Plan Combinations'!A$5:E$17,4,false),indirect(I$1),2,false)*D3503+vlookup(VLOOKUP(A3503,'Meal Plan Combinations'!A$5:E$17,5,false),indirect(I$1),2,false)*E3503</f>
        <v>1514.4495</v>
      </c>
      <c r="G3503" s="173">
        <f>abs(Generate!H$5-F3503)</f>
        <v>1555.5505</v>
      </c>
    </row>
    <row r="3504">
      <c r="A3504" s="71" t="s">
        <v>73</v>
      </c>
      <c r="B3504" s="71">
        <v>2.5</v>
      </c>
      <c r="C3504" s="71">
        <v>1.0</v>
      </c>
      <c r="D3504" s="71">
        <v>1.0</v>
      </c>
      <c r="E3504" s="71">
        <v>2.5</v>
      </c>
      <c r="F3504" s="172">
        <f>vlookup(VLOOKUP(A3504,'Meal Plan Combinations'!A$5:E$17,2,false),indirect(I$1),2,false)*B3504+vlookup(VLOOKUP(A3504,'Meal Plan Combinations'!A$5:E$17,3,false),indirect(I$1),2,false)*C3504+vlookup(VLOOKUP(A3504,'Meal Plan Combinations'!A$5:E$17,4,false),indirect(I$1),2,false)*D3504+vlookup(VLOOKUP(A3504,'Meal Plan Combinations'!A$5:E$17,5,false),indirect(I$1),2,false)*E3504</f>
        <v>1606.4295</v>
      </c>
      <c r="G3504" s="173">
        <f>abs(Generate!H$5-F3504)</f>
        <v>1463.5705</v>
      </c>
    </row>
    <row r="3505">
      <c r="A3505" s="71" t="s">
        <v>73</v>
      </c>
      <c r="B3505" s="71">
        <v>2.5</v>
      </c>
      <c r="C3505" s="71">
        <v>1.0</v>
      </c>
      <c r="D3505" s="71">
        <v>1.0</v>
      </c>
      <c r="E3505" s="71">
        <v>3.0</v>
      </c>
      <c r="F3505" s="172">
        <f>vlookup(VLOOKUP(A3505,'Meal Plan Combinations'!A$5:E$17,2,false),indirect(I$1),2,false)*B3505+vlookup(VLOOKUP(A3505,'Meal Plan Combinations'!A$5:E$17,3,false),indirect(I$1),2,false)*C3505+vlookup(VLOOKUP(A3505,'Meal Plan Combinations'!A$5:E$17,4,false),indirect(I$1),2,false)*D3505+vlookup(VLOOKUP(A3505,'Meal Plan Combinations'!A$5:E$17,5,false),indirect(I$1),2,false)*E3505</f>
        <v>1698.4095</v>
      </c>
      <c r="G3505" s="173">
        <f>abs(Generate!H$5-F3505)</f>
        <v>1371.5905</v>
      </c>
    </row>
    <row r="3506">
      <c r="A3506" s="71" t="s">
        <v>73</v>
      </c>
      <c r="B3506" s="71">
        <v>2.5</v>
      </c>
      <c r="C3506" s="71">
        <v>1.0</v>
      </c>
      <c r="D3506" s="71">
        <v>1.5</v>
      </c>
      <c r="E3506" s="71">
        <v>0.5</v>
      </c>
      <c r="F3506" s="172">
        <f>vlookup(VLOOKUP(A3506,'Meal Plan Combinations'!A$5:E$17,2,false),indirect(I$1),2,false)*B3506+vlookup(VLOOKUP(A3506,'Meal Plan Combinations'!A$5:E$17,3,false),indirect(I$1),2,false)*C3506+vlookup(VLOOKUP(A3506,'Meal Plan Combinations'!A$5:E$17,4,false),indirect(I$1),2,false)*D3506+vlookup(VLOOKUP(A3506,'Meal Plan Combinations'!A$5:E$17,5,false),indirect(I$1),2,false)*E3506</f>
        <v>1369.6055</v>
      </c>
      <c r="G3506" s="173">
        <f>abs(Generate!H$5-F3506)</f>
        <v>1700.3945</v>
      </c>
    </row>
    <row r="3507">
      <c r="A3507" s="71" t="s">
        <v>73</v>
      </c>
      <c r="B3507" s="71">
        <v>2.5</v>
      </c>
      <c r="C3507" s="71">
        <v>1.0</v>
      </c>
      <c r="D3507" s="71">
        <v>1.5</v>
      </c>
      <c r="E3507" s="71">
        <v>1.0</v>
      </c>
      <c r="F3507" s="172">
        <f>vlookup(VLOOKUP(A3507,'Meal Plan Combinations'!A$5:E$17,2,false),indirect(I$1),2,false)*B3507+vlookup(VLOOKUP(A3507,'Meal Plan Combinations'!A$5:E$17,3,false),indirect(I$1),2,false)*C3507+vlookup(VLOOKUP(A3507,'Meal Plan Combinations'!A$5:E$17,4,false),indirect(I$1),2,false)*D3507+vlookup(VLOOKUP(A3507,'Meal Plan Combinations'!A$5:E$17,5,false),indirect(I$1),2,false)*E3507</f>
        <v>1461.5855</v>
      </c>
      <c r="G3507" s="173">
        <f>abs(Generate!H$5-F3507)</f>
        <v>1608.4145</v>
      </c>
    </row>
    <row r="3508">
      <c r="A3508" s="71" t="s">
        <v>73</v>
      </c>
      <c r="B3508" s="71">
        <v>2.5</v>
      </c>
      <c r="C3508" s="71">
        <v>1.0</v>
      </c>
      <c r="D3508" s="71">
        <v>1.5</v>
      </c>
      <c r="E3508" s="71">
        <v>1.5</v>
      </c>
      <c r="F3508" s="172">
        <f>vlookup(VLOOKUP(A3508,'Meal Plan Combinations'!A$5:E$17,2,false),indirect(I$1),2,false)*B3508+vlookup(VLOOKUP(A3508,'Meal Plan Combinations'!A$5:E$17,3,false),indirect(I$1),2,false)*C3508+vlookup(VLOOKUP(A3508,'Meal Plan Combinations'!A$5:E$17,4,false),indirect(I$1),2,false)*D3508+vlookup(VLOOKUP(A3508,'Meal Plan Combinations'!A$5:E$17,5,false),indirect(I$1),2,false)*E3508</f>
        <v>1553.5655</v>
      </c>
      <c r="G3508" s="173">
        <f>abs(Generate!H$5-F3508)</f>
        <v>1516.4345</v>
      </c>
    </row>
    <row r="3509">
      <c r="A3509" s="71" t="s">
        <v>73</v>
      </c>
      <c r="B3509" s="71">
        <v>2.5</v>
      </c>
      <c r="C3509" s="71">
        <v>1.0</v>
      </c>
      <c r="D3509" s="71">
        <v>1.5</v>
      </c>
      <c r="E3509" s="71">
        <v>2.0</v>
      </c>
      <c r="F3509" s="172">
        <f>vlookup(VLOOKUP(A3509,'Meal Plan Combinations'!A$5:E$17,2,false),indirect(I$1),2,false)*B3509+vlookup(VLOOKUP(A3509,'Meal Plan Combinations'!A$5:E$17,3,false),indirect(I$1),2,false)*C3509+vlookup(VLOOKUP(A3509,'Meal Plan Combinations'!A$5:E$17,4,false),indirect(I$1),2,false)*D3509+vlookup(VLOOKUP(A3509,'Meal Plan Combinations'!A$5:E$17,5,false),indirect(I$1),2,false)*E3509</f>
        <v>1645.5455</v>
      </c>
      <c r="G3509" s="173">
        <f>abs(Generate!H$5-F3509)</f>
        <v>1424.4545</v>
      </c>
    </row>
    <row r="3510">
      <c r="A3510" s="71" t="s">
        <v>73</v>
      </c>
      <c r="B3510" s="71">
        <v>2.5</v>
      </c>
      <c r="C3510" s="71">
        <v>1.0</v>
      </c>
      <c r="D3510" s="71">
        <v>1.5</v>
      </c>
      <c r="E3510" s="71">
        <v>2.5</v>
      </c>
      <c r="F3510" s="172">
        <f>vlookup(VLOOKUP(A3510,'Meal Plan Combinations'!A$5:E$17,2,false),indirect(I$1),2,false)*B3510+vlookup(VLOOKUP(A3510,'Meal Plan Combinations'!A$5:E$17,3,false),indirect(I$1),2,false)*C3510+vlookup(VLOOKUP(A3510,'Meal Plan Combinations'!A$5:E$17,4,false),indirect(I$1),2,false)*D3510+vlookup(VLOOKUP(A3510,'Meal Plan Combinations'!A$5:E$17,5,false),indirect(I$1),2,false)*E3510</f>
        <v>1737.5255</v>
      </c>
      <c r="G3510" s="173">
        <f>abs(Generate!H$5-F3510)</f>
        <v>1332.4745</v>
      </c>
    </row>
    <row r="3511">
      <c r="A3511" s="71" t="s">
        <v>73</v>
      </c>
      <c r="B3511" s="71">
        <v>2.5</v>
      </c>
      <c r="C3511" s="71">
        <v>1.0</v>
      </c>
      <c r="D3511" s="71">
        <v>1.5</v>
      </c>
      <c r="E3511" s="71">
        <v>3.0</v>
      </c>
      <c r="F3511" s="172">
        <f>vlookup(VLOOKUP(A3511,'Meal Plan Combinations'!A$5:E$17,2,false),indirect(I$1),2,false)*B3511+vlookup(VLOOKUP(A3511,'Meal Plan Combinations'!A$5:E$17,3,false),indirect(I$1),2,false)*C3511+vlookup(VLOOKUP(A3511,'Meal Plan Combinations'!A$5:E$17,4,false),indirect(I$1),2,false)*D3511+vlookup(VLOOKUP(A3511,'Meal Plan Combinations'!A$5:E$17,5,false),indirect(I$1),2,false)*E3511</f>
        <v>1829.5055</v>
      </c>
      <c r="G3511" s="173">
        <f>abs(Generate!H$5-F3511)</f>
        <v>1240.4945</v>
      </c>
    </row>
    <row r="3512">
      <c r="A3512" s="71" t="s">
        <v>73</v>
      </c>
      <c r="B3512" s="71">
        <v>2.5</v>
      </c>
      <c r="C3512" s="71">
        <v>1.0</v>
      </c>
      <c r="D3512" s="71">
        <v>2.0</v>
      </c>
      <c r="E3512" s="71">
        <v>0.5</v>
      </c>
      <c r="F3512" s="172">
        <f>vlookup(VLOOKUP(A3512,'Meal Plan Combinations'!A$5:E$17,2,false),indirect(I$1),2,false)*B3512+vlookup(VLOOKUP(A3512,'Meal Plan Combinations'!A$5:E$17,3,false),indirect(I$1),2,false)*C3512+vlookup(VLOOKUP(A3512,'Meal Plan Combinations'!A$5:E$17,4,false),indirect(I$1),2,false)*D3512+vlookup(VLOOKUP(A3512,'Meal Plan Combinations'!A$5:E$17,5,false),indirect(I$1),2,false)*E3512</f>
        <v>1500.7015</v>
      </c>
      <c r="G3512" s="173">
        <f>abs(Generate!H$5-F3512)</f>
        <v>1569.2985</v>
      </c>
    </row>
    <row r="3513">
      <c r="A3513" s="71" t="s">
        <v>73</v>
      </c>
      <c r="B3513" s="71">
        <v>2.5</v>
      </c>
      <c r="C3513" s="71">
        <v>1.0</v>
      </c>
      <c r="D3513" s="71">
        <v>2.0</v>
      </c>
      <c r="E3513" s="71">
        <v>1.0</v>
      </c>
      <c r="F3513" s="172">
        <f>vlookup(VLOOKUP(A3513,'Meal Plan Combinations'!A$5:E$17,2,false),indirect(I$1),2,false)*B3513+vlookup(VLOOKUP(A3513,'Meal Plan Combinations'!A$5:E$17,3,false),indirect(I$1),2,false)*C3513+vlookup(VLOOKUP(A3513,'Meal Plan Combinations'!A$5:E$17,4,false),indirect(I$1),2,false)*D3513+vlookup(VLOOKUP(A3513,'Meal Plan Combinations'!A$5:E$17,5,false),indirect(I$1),2,false)*E3513</f>
        <v>1592.6815</v>
      </c>
      <c r="G3513" s="173">
        <f>abs(Generate!H$5-F3513)</f>
        <v>1477.3185</v>
      </c>
    </row>
    <row r="3514">
      <c r="A3514" s="71" t="s">
        <v>73</v>
      </c>
      <c r="B3514" s="71">
        <v>2.5</v>
      </c>
      <c r="C3514" s="71">
        <v>1.0</v>
      </c>
      <c r="D3514" s="71">
        <v>2.0</v>
      </c>
      <c r="E3514" s="71">
        <v>1.5</v>
      </c>
      <c r="F3514" s="172">
        <f>vlookup(VLOOKUP(A3514,'Meal Plan Combinations'!A$5:E$17,2,false),indirect(I$1),2,false)*B3514+vlookup(VLOOKUP(A3514,'Meal Plan Combinations'!A$5:E$17,3,false),indirect(I$1),2,false)*C3514+vlookup(VLOOKUP(A3514,'Meal Plan Combinations'!A$5:E$17,4,false),indirect(I$1),2,false)*D3514+vlookup(VLOOKUP(A3514,'Meal Plan Combinations'!A$5:E$17,5,false),indirect(I$1),2,false)*E3514</f>
        <v>1684.6615</v>
      </c>
      <c r="G3514" s="173">
        <f>abs(Generate!H$5-F3514)</f>
        <v>1385.3385</v>
      </c>
    </row>
    <row r="3515">
      <c r="A3515" s="71" t="s">
        <v>73</v>
      </c>
      <c r="B3515" s="71">
        <v>2.5</v>
      </c>
      <c r="C3515" s="71">
        <v>1.0</v>
      </c>
      <c r="D3515" s="71">
        <v>2.0</v>
      </c>
      <c r="E3515" s="71">
        <v>2.0</v>
      </c>
      <c r="F3515" s="172">
        <f>vlookup(VLOOKUP(A3515,'Meal Plan Combinations'!A$5:E$17,2,false),indirect(I$1),2,false)*B3515+vlookup(VLOOKUP(A3515,'Meal Plan Combinations'!A$5:E$17,3,false),indirect(I$1),2,false)*C3515+vlookup(VLOOKUP(A3515,'Meal Plan Combinations'!A$5:E$17,4,false),indirect(I$1),2,false)*D3515+vlookup(VLOOKUP(A3515,'Meal Plan Combinations'!A$5:E$17,5,false),indirect(I$1),2,false)*E3515</f>
        <v>1776.6415</v>
      </c>
      <c r="G3515" s="173">
        <f>abs(Generate!H$5-F3515)</f>
        <v>1293.3585</v>
      </c>
    </row>
    <row r="3516">
      <c r="A3516" s="71" t="s">
        <v>73</v>
      </c>
      <c r="B3516" s="71">
        <v>2.5</v>
      </c>
      <c r="C3516" s="71">
        <v>1.0</v>
      </c>
      <c r="D3516" s="71">
        <v>2.0</v>
      </c>
      <c r="E3516" s="71">
        <v>2.5</v>
      </c>
      <c r="F3516" s="172">
        <f>vlookup(VLOOKUP(A3516,'Meal Plan Combinations'!A$5:E$17,2,false),indirect(I$1),2,false)*B3516+vlookup(VLOOKUP(A3516,'Meal Plan Combinations'!A$5:E$17,3,false),indirect(I$1),2,false)*C3516+vlookup(VLOOKUP(A3516,'Meal Plan Combinations'!A$5:E$17,4,false),indirect(I$1),2,false)*D3516+vlookup(VLOOKUP(A3516,'Meal Plan Combinations'!A$5:E$17,5,false),indirect(I$1),2,false)*E3516</f>
        <v>1868.6215</v>
      </c>
      <c r="G3516" s="173">
        <f>abs(Generate!H$5-F3516)</f>
        <v>1201.3785</v>
      </c>
    </row>
    <row r="3517">
      <c r="A3517" s="71" t="s">
        <v>73</v>
      </c>
      <c r="B3517" s="71">
        <v>2.5</v>
      </c>
      <c r="C3517" s="71">
        <v>1.0</v>
      </c>
      <c r="D3517" s="71">
        <v>2.0</v>
      </c>
      <c r="E3517" s="71">
        <v>3.0</v>
      </c>
      <c r="F3517" s="172">
        <f>vlookup(VLOOKUP(A3517,'Meal Plan Combinations'!A$5:E$17,2,false),indirect(I$1),2,false)*B3517+vlookup(VLOOKUP(A3517,'Meal Plan Combinations'!A$5:E$17,3,false),indirect(I$1),2,false)*C3517+vlookup(VLOOKUP(A3517,'Meal Plan Combinations'!A$5:E$17,4,false),indirect(I$1),2,false)*D3517+vlookup(VLOOKUP(A3517,'Meal Plan Combinations'!A$5:E$17,5,false),indirect(I$1),2,false)*E3517</f>
        <v>1960.6015</v>
      </c>
      <c r="G3517" s="173">
        <f>abs(Generate!H$5-F3517)</f>
        <v>1109.3985</v>
      </c>
    </row>
    <row r="3518">
      <c r="A3518" s="71" t="s">
        <v>73</v>
      </c>
      <c r="B3518" s="71">
        <v>2.5</v>
      </c>
      <c r="C3518" s="71">
        <v>1.0</v>
      </c>
      <c r="D3518" s="71">
        <v>2.5</v>
      </c>
      <c r="E3518" s="71">
        <v>0.5</v>
      </c>
      <c r="F3518" s="172">
        <f>vlookup(VLOOKUP(A3518,'Meal Plan Combinations'!A$5:E$17,2,false),indirect(I$1),2,false)*B3518+vlookup(VLOOKUP(A3518,'Meal Plan Combinations'!A$5:E$17,3,false),indirect(I$1),2,false)*C3518+vlookup(VLOOKUP(A3518,'Meal Plan Combinations'!A$5:E$17,4,false),indirect(I$1),2,false)*D3518+vlookup(VLOOKUP(A3518,'Meal Plan Combinations'!A$5:E$17,5,false),indirect(I$1),2,false)*E3518</f>
        <v>1631.7975</v>
      </c>
      <c r="G3518" s="173">
        <f>abs(Generate!H$5-F3518)</f>
        <v>1438.2025</v>
      </c>
    </row>
    <row r="3519">
      <c r="A3519" s="71" t="s">
        <v>73</v>
      </c>
      <c r="B3519" s="71">
        <v>2.5</v>
      </c>
      <c r="C3519" s="71">
        <v>1.0</v>
      </c>
      <c r="D3519" s="71">
        <v>2.5</v>
      </c>
      <c r="E3519" s="71">
        <v>1.0</v>
      </c>
      <c r="F3519" s="172">
        <f>vlookup(VLOOKUP(A3519,'Meal Plan Combinations'!A$5:E$17,2,false),indirect(I$1),2,false)*B3519+vlookup(VLOOKUP(A3519,'Meal Plan Combinations'!A$5:E$17,3,false),indirect(I$1),2,false)*C3519+vlookup(VLOOKUP(A3519,'Meal Plan Combinations'!A$5:E$17,4,false),indirect(I$1),2,false)*D3519+vlookup(VLOOKUP(A3519,'Meal Plan Combinations'!A$5:E$17,5,false),indirect(I$1),2,false)*E3519</f>
        <v>1723.7775</v>
      </c>
      <c r="G3519" s="173">
        <f>abs(Generate!H$5-F3519)</f>
        <v>1346.2225</v>
      </c>
    </row>
    <row r="3520">
      <c r="A3520" s="71" t="s">
        <v>73</v>
      </c>
      <c r="B3520" s="71">
        <v>2.5</v>
      </c>
      <c r="C3520" s="71">
        <v>1.0</v>
      </c>
      <c r="D3520" s="71">
        <v>2.5</v>
      </c>
      <c r="E3520" s="71">
        <v>1.5</v>
      </c>
      <c r="F3520" s="172">
        <f>vlookup(VLOOKUP(A3520,'Meal Plan Combinations'!A$5:E$17,2,false),indirect(I$1),2,false)*B3520+vlookup(VLOOKUP(A3520,'Meal Plan Combinations'!A$5:E$17,3,false),indirect(I$1),2,false)*C3520+vlookup(VLOOKUP(A3520,'Meal Plan Combinations'!A$5:E$17,4,false),indirect(I$1),2,false)*D3520+vlookup(VLOOKUP(A3520,'Meal Plan Combinations'!A$5:E$17,5,false),indirect(I$1),2,false)*E3520</f>
        <v>1815.7575</v>
      </c>
      <c r="G3520" s="173">
        <f>abs(Generate!H$5-F3520)</f>
        <v>1254.2425</v>
      </c>
    </row>
    <row r="3521">
      <c r="A3521" s="71" t="s">
        <v>73</v>
      </c>
      <c r="B3521" s="71">
        <v>2.5</v>
      </c>
      <c r="C3521" s="71">
        <v>1.0</v>
      </c>
      <c r="D3521" s="71">
        <v>2.5</v>
      </c>
      <c r="E3521" s="71">
        <v>2.0</v>
      </c>
      <c r="F3521" s="172">
        <f>vlookup(VLOOKUP(A3521,'Meal Plan Combinations'!A$5:E$17,2,false),indirect(I$1),2,false)*B3521+vlookup(VLOOKUP(A3521,'Meal Plan Combinations'!A$5:E$17,3,false),indirect(I$1),2,false)*C3521+vlookup(VLOOKUP(A3521,'Meal Plan Combinations'!A$5:E$17,4,false),indirect(I$1),2,false)*D3521+vlookup(VLOOKUP(A3521,'Meal Plan Combinations'!A$5:E$17,5,false),indirect(I$1),2,false)*E3521</f>
        <v>1907.7375</v>
      </c>
      <c r="G3521" s="173">
        <f>abs(Generate!H$5-F3521)</f>
        <v>1162.2625</v>
      </c>
    </row>
    <row r="3522">
      <c r="A3522" s="71" t="s">
        <v>73</v>
      </c>
      <c r="B3522" s="71">
        <v>2.5</v>
      </c>
      <c r="C3522" s="71">
        <v>1.0</v>
      </c>
      <c r="D3522" s="71">
        <v>2.5</v>
      </c>
      <c r="E3522" s="71">
        <v>2.5</v>
      </c>
      <c r="F3522" s="172">
        <f>vlookup(VLOOKUP(A3522,'Meal Plan Combinations'!A$5:E$17,2,false),indirect(I$1),2,false)*B3522+vlookup(VLOOKUP(A3522,'Meal Plan Combinations'!A$5:E$17,3,false),indirect(I$1),2,false)*C3522+vlookup(VLOOKUP(A3522,'Meal Plan Combinations'!A$5:E$17,4,false),indirect(I$1),2,false)*D3522+vlookup(VLOOKUP(A3522,'Meal Plan Combinations'!A$5:E$17,5,false),indirect(I$1),2,false)*E3522</f>
        <v>1999.7175</v>
      </c>
      <c r="G3522" s="173">
        <f>abs(Generate!H$5-F3522)</f>
        <v>1070.2825</v>
      </c>
    </row>
    <row r="3523">
      <c r="A3523" s="71" t="s">
        <v>73</v>
      </c>
      <c r="B3523" s="71">
        <v>2.5</v>
      </c>
      <c r="C3523" s="71">
        <v>1.0</v>
      </c>
      <c r="D3523" s="71">
        <v>2.5</v>
      </c>
      <c r="E3523" s="71">
        <v>3.0</v>
      </c>
      <c r="F3523" s="172">
        <f>vlookup(VLOOKUP(A3523,'Meal Plan Combinations'!A$5:E$17,2,false),indirect(I$1),2,false)*B3523+vlookup(VLOOKUP(A3523,'Meal Plan Combinations'!A$5:E$17,3,false),indirect(I$1),2,false)*C3523+vlookup(VLOOKUP(A3523,'Meal Plan Combinations'!A$5:E$17,4,false),indirect(I$1),2,false)*D3523+vlookup(VLOOKUP(A3523,'Meal Plan Combinations'!A$5:E$17,5,false),indirect(I$1),2,false)*E3523</f>
        <v>2091.6975</v>
      </c>
      <c r="G3523" s="173">
        <f>abs(Generate!H$5-F3523)</f>
        <v>978.3025</v>
      </c>
    </row>
    <row r="3524">
      <c r="A3524" s="71" t="s">
        <v>73</v>
      </c>
      <c r="B3524" s="71">
        <v>2.5</v>
      </c>
      <c r="C3524" s="71">
        <v>1.0</v>
      </c>
      <c r="D3524" s="71">
        <v>3.0</v>
      </c>
      <c r="E3524" s="71">
        <v>0.5</v>
      </c>
      <c r="F3524" s="172">
        <f>vlookup(VLOOKUP(A3524,'Meal Plan Combinations'!A$5:E$17,2,false),indirect(I$1),2,false)*B3524+vlookup(VLOOKUP(A3524,'Meal Plan Combinations'!A$5:E$17,3,false),indirect(I$1),2,false)*C3524+vlookup(VLOOKUP(A3524,'Meal Plan Combinations'!A$5:E$17,4,false),indirect(I$1),2,false)*D3524+vlookup(VLOOKUP(A3524,'Meal Plan Combinations'!A$5:E$17,5,false),indirect(I$1),2,false)*E3524</f>
        <v>1762.8935</v>
      </c>
      <c r="G3524" s="173">
        <f>abs(Generate!H$5-F3524)</f>
        <v>1307.1065</v>
      </c>
    </row>
    <row r="3525">
      <c r="A3525" s="71" t="s">
        <v>73</v>
      </c>
      <c r="B3525" s="71">
        <v>2.5</v>
      </c>
      <c r="C3525" s="71">
        <v>1.0</v>
      </c>
      <c r="D3525" s="71">
        <v>3.0</v>
      </c>
      <c r="E3525" s="71">
        <v>1.0</v>
      </c>
      <c r="F3525" s="172">
        <f>vlookup(VLOOKUP(A3525,'Meal Plan Combinations'!A$5:E$17,2,false),indirect(I$1),2,false)*B3525+vlookup(VLOOKUP(A3525,'Meal Plan Combinations'!A$5:E$17,3,false),indirect(I$1),2,false)*C3525+vlookup(VLOOKUP(A3525,'Meal Plan Combinations'!A$5:E$17,4,false),indirect(I$1),2,false)*D3525+vlookup(VLOOKUP(A3525,'Meal Plan Combinations'!A$5:E$17,5,false),indirect(I$1),2,false)*E3525</f>
        <v>1854.8735</v>
      </c>
      <c r="G3525" s="173">
        <f>abs(Generate!H$5-F3525)</f>
        <v>1215.1265</v>
      </c>
    </row>
    <row r="3526">
      <c r="A3526" s="71" t="s">
        <v>73</v>
      </c>
      <c r="B3526" s="71">
        <v>2.5</v>
      </c>
      <c r="C3526" s="71">
        <v>1.0</v>
      </c>
      <c r="D3526" s="71">
        <v>3.0</v>
      </c>
      <c r="E3526" s="71">
        <v>1.5</v>
      </c>
      <c r="F3526" s="172">
        <f>vlookup(VLOOKUP(A3526,'Meal Plan Combinations'!A$5:E$17,2,false),indirect(I$1),2,false)*B3526+vlookup(VLOOKUP(A3526,'Meal Plan Combinations'!A$5:E$17,3,false),indirect(I$1),2,false)*C3526+vlookup(VLOOKUP(A3526,'Meal Plan Combinations'!A$5:E$17,4,false),indirect(I$1),2,false)*D3526+vlookup(VLOOKUP(A3526,'Meal Plan Combinations'!A$5:E$17,5,false),indirect(I$1),2,false)*E3526</f>
        <v>1946.8535</v>
      </c>
      <c r="G3526" s="173">
        <f>abs(Generate!H$5-F3526)</f>
        <v>1123.1465</v>
      </c>
    </row>
    <row r="3527">
      <c r="A3527" s="71" t="s">
        <v>73</v>
      </c>
      <c r="B3527" s="71">
        <v>2.5</v>
      </c>
      <c r="C3527" s="71">
        <v>1.0</v>
      </c>
      <c r="D3527" s="71">
        <v>3.0</v>
      </c>
      <c r="E3527" s="71">
        <v>2.0</v>
      </c>
      <c r="F3527" s="172">
        <f>vlookup(VLOOKUP(A3527,'Meal Plan Combinations'!A$5:E$17,2,false),indirect(I$1),2,false)*B3527+vlookup(VLOOKUP(A3527,'Meal Plan Combinations'!A$5:E$17,3,false),indirect(I$1),2,false)*C3527+vlookup(VLOOKUP(A3527,'Meal Plan Combinations'!A$5:E$17,4,false),indirect(I$1),2,false)*D3527+vlookup(VLOOKUP(A3527,'Meal Plan Combinations'!A$5:E$17,5,false),indirect(I$1),2,false)*E3527</f>
        <v>2038.8335</v>
      </c>
      <c r="G3527" s="173">
        <f>abs(Generate!H$5-F3527)</f>
        <v>1031.1665</v>
      </c>
    </row>
    <row r="3528">
      <c r="A3528" s="71" t="s">
        <v>73</v>
      </c>
      <c r="B3528" s="71">
        <v>2.5</v>
      </c>
      <c r="C3528" s="71">
        <v>1.0</v>
      </c>
      <c r="D3528" s="71">
        <v>3.0</v>
      </c>
      <c r="E3528" s="71">
        <v>2.5</v>
      </c>
      <c r="F3528" s="172">
        <f>vlookup(VLOOKUP(A3528,'Meal Plan Combinations'!A$5:E$17,2,false),indirect(I$1),2,false)*B3528+vlookup(VLOOKUP(A3528,'Meal Plan Combinations'!A$5:E$17,3,false),indirect(I$1),2,false)*C3528+vlookup(VLOOKUP(A3528,'Meal Plan Combinations'!A$5:E$17,4,false),indirect(I$1),2,false)*D3528+vlookup(VLOOKUP(A3528,'Meal Plan Combinations'!A$5:E$17,5,false),indirect(I$1),2,false)*E3528</f>
        <v>2130.8135</v>
      </c>
      <c r="G3528" s="173">
        <f>abs(Generate!H$5-F3528)</f>
        <v>939.1865</v>
      </c>
    </row>
    <row r="3529">
      <c r="A3529" s="71" t="s">
        <v>73</v>
      </c>
      <c r="B3529" s="71">
        <v>2.5</v>
      </c>
      <c r="C3529" s="71">
        <v>1.0</v>
      </c>
      <c r="D3529" s="71">
        <v>3.0</v>
      </c>
      <c r="E3529" s="71">
        <v>3.0</v>
      </c>
      <c r="F3529" s="172">
        <f>vlookup(VLOOKUP(A3529,'Meal Plan Combinations'!A$5:E$17,2,false),indirect(I$1),2,false)*B3529+vlookup(VLOOKUP(A3529,'Meal Plan Combinations'!A$5:E$17,3,false),indirect(I$1),2,false)*C3529+vlookup(VLOOKUP(A3529,'Meal Plan Combinations'!A$5:E$17,4,false),indirect(I$1),2,false)*D3529+vlookup(VLOOKUP(A3529,'Meal Plan Combinations'!A$5:E$17,5,false),indirect(I$1),2,false)*E3529</f>
        <v>2222.7935</v>
      </c>
      <c r="G3529" s="173">
        <f>abs(Generate!H$5-F3529)</f>
        <v>847.2065</v>
      </c>
    </row>
    <row r="3530">
      <c r="A3530" s="71" t="s">
        <v>73</v>
      </c>
      <c r="B3530" s="71">
        <v>2.5</v>
      </c>
      <c r="C3530" s="71">
        <v>1.5</v>
      </c>
      <c r="D3530" s="71">
        <v>0.5</v>
      </c>
      <c r="E3530" s="71">
        <v>0.5</v>
      </c>
      <c r="F3530" s="172">
        <f>vlookup(VLOOKUP(A3530,'Meal Plan Combinations'!A$5:E$17,2,false),indirect(I$1),2,false)*B3530+vlookup(VLOOKUP(A3530,'Meal Plan Combinations'!A$5:E$17,3,false),indirect(I$1),2,false)*C3530+vlookup(VLOOKUP(A3530,'Meal Plan Combinations'!A$5:E$17,4,false),indirect(I$1),2,false)*D3530+vlookup(VLOOKUP(A3530,'Meal Plan Combinations'!A$5:E$17,5,false),indirect(I$1),2,false)*E3530</f>
        <v>1198.4735</v>
      </c>
      <c r="G3530" s="173">
        <f>abs(Generate!H$5-F3530)</f>
        <v>1871.5265</v>
      </c>
    </row>
    <row r="3531">
      <c r="A3531" s="71" t="s">
        <v>73</v>
      </c>
      <c r="B3531" s="71">
        <v>2.5</v>
      </c>
      <c r="C3531" s="71">
        <v>1.5</v>
      </c>
      <c r="D3531" s="71">
        <v>0.5</v>
      </c>
      <c r="E3531" s="71">
        <v>1.0</v>
      </c>
      <c r="F3531" s="172">
        <f>vlookup(VLOOKUP(A3531,'Meal Plan Combinations'!A$5:E$17,2,false),indirect(I$1),2,false)*B3531+vlookup(VLOOKUP(A3531,'Meal Plan Combinations'!A$5:E$17,3,false),indirect(I$1),2,false)*C3531+vlookup(VLOOKUP(A3531,'Meal Plan Combinations'!A$5:E$17,4,false),indirect(I$1),2,false)*D3531+vlookup(VLOOKUP(A3531,'Meal Plan Combinations'!A$5:E$17,5,false),indirect(I$1),2,false)*E3531</f>
        <v>1290.4535</v>
      </c>
      <c r="G3531" s="173">
        <f>abs(Generate!H$5-F3531)</f>
        <v>1779.5465</v>
      </c>
    </row>
    <row r="3532">
      <c r="A3532" s="71" t="s">
        <v>73</v>
      </c>
      <c r="B3532" s="71">
        <v>2.5</v>
      </c>
      <c r="C3532" s="71">
        <v>1.5</v>
      </c>
      <c r="D3532" s="71">
        <v>0.5</v>
      </c>
      <c r="E3532" s="71">
        <v>1.5</v>
      </c>
      <c r="F3532" s="172">
        <f>vlookup(VLOOKUP(A3532,'Meal Plan Combinations'!A$5:E$17,2,false),indirect(I$1),2,false)*B3532+vlookup(VLOOKUP(A3532,'Meal Plan Combinations'!A$5:E$17,3,false),indirect(I$1),2,false)*C3532+vlookup(VLOOKUP(A3532,'Meal Plan Combinations'!A$5:E$17,4,false),indirect(I$1),2,false)*D3532+vlookup(VLOOKUP(A3532,'Meal Plan Combinations'!A$5:E$17,5,false),indirect(I$1),2,false)*E3532</f>
        <v>1382.4335</v>
      </c>
      <c r="G3532" s="173">
        <f>abs(Generate!H$5-F3532)</f>
        <v>1687.5665</v>
      </c>
    </row>
    <row r="3533">
      <c r="A3533" s="71" t="s">
        <v>73</v>
      </c>
      <c r="B3533" s="71">
        <v>2.5</v>
      </c>
      <c r="C3533" s="71">
        <v>1.5</v>
      </c>
      <c r="D3533" s="71">
        <v>0.5</v>
      </c>
      <c r="E3533" s="71">
        <v>2.0</v>
      </c>
      <c r="F3533" s="172">
        <f>vlookup(VLOOKUP(A3533,'Meal Plan Combinations'!A$5:E$17,2,false),indirect(I$1),2,false)*B3533+vlookup(VLOOKUP(A3533,'Meal Plan Combinations'!A$5:E$17,3,false),indirect(I$1),2,false)*C3533+vlookup(VLOOKUP(A3533,'Meal Plan Combinations'!A$5:E$17,4,false),indirect(I$1),2,false)*D3533+vlookup(VLOOKUP(A3533,'Meal Plan Combinations'!A$5:E$17,5,false),indirect(I$1),2,false)*E3533</f>
        <v>1474.4135</v>
      </c>
      <c r="G3533" s="173">
        <f>abs(Generate!H$5-F3533)</f>
        <v>1595.5865</v>
      </c>
    </row>
    <row r="3534">
      <c r="A3534" s="71" t="s">
        <v>73</v>
      </c>
      <c r="B3534" s="71">
        <v>2.5</v>
      </c>
      <c r="C3534" s="71">
        <v>1.5</v>
      </c>
      <c r="D3534" s="71">
        <v>0.5</v>
      </c>
      <c r="E3534" s="71">
        <v>2.5</v>
      </c>
      <c r="F3534" s="172">
        <f>vlookup(VLOOKUP(A3534,'Meal Plan Combinations'!A$5:E$17,2,false),indirect(I$1),2,false)*B3534+vlookup(VLOOKUP(A3534,'Meal Plan Combinations'!A$5:E$17,3,false),indirect(I$1),2,false)*C3534+vlookup(VLOOKUP(A3534,'Meal Plan Combinations'!A$5:E$17,4,false),indirect(I$1),2,false)*D3534+vlookup(VLOOKUP(A3534,'Meal Plan Combinations'!A$5:E$17,5,false),indirect(I$1),2,false)*E3534</f>
        <v>1566.3935</v>
      </c>
      <c r="G3534" s="173">
        <f>abs(Generate!H$5-F3534)</f>
        <v>1503.6065</v>
      </c>
    </row>
    <row r="3535">
      <c r="A3535" s="71" t="s">
        <v>73</v>
      </c>
      <c r="B3535" s="71">
        <v>2.5</v>
      </c>
      <c r="C3535" s="71">
        <v>1.5</v>
      </c>
      <c r="D3535" s="71">
        <v>0.5</v>
      </c>
      <c r="E3535" s="71">
        <v>3.0</v>
      </c>
      <c r="F3535" s="172">
        <f>vlookup(VLOOKUP(A3535,'Meal Plan Combinations'!A$5:E$17,2,false),indirect(I$1),2,false)*B3535+vlookup(VLOOKUP(A3535,'Meal Plan Combinations'!A$5:E$17,3,false),indirect(I$1),2,false)*C3535+vlookup(VLOOKUP(A3535,'Meal Plan Combinations'!A$5:E$17,4,false),indirect(I$1),2,false)*D3535+vlookup(VLOOKUP(A3535,'Meal Plan Combinations'!A$5:E$17,5,false),indirect(I$1),2,false)*E3535</f>
        <v>1658.3735</v>
      </c>
      <c r="G3535" s="173">
        <f>abs(Generate!H$5-F3535)</f>
        <v>1411.6265</v>
      </c>
    </row>
    <row r="3536">
      <c r="A3536" s="71" t="s">
        <v>73</v>
      </c>
      <c r="B3536" s="71">
        <v>2.5</v>
      </c>
      <c r="C3536" s="71">
        <v>1.5</v>
      </c>
      <c r="D3536" s="71">
        <v>1.0</v>
      </c>
      <c r="E3536" s="71">
        <v>0.5</v>
      </c>
      <c r="F3536" s="172">
        <f>vlookup(VLOOKUP(A3536,'Meal Plan Combinations'!A$5:E$17,2,false),indirect(I$1),2,false)*B3536+vlookup(VLOOKUP(A3536,'Meal Plan Combinations'!A$5:E$17,3,false),indirect(I$1),2,false)*C3536+vlookup(VLOOKUP(A3536,'Meal Plan Combinations'!A$5:E$17,4,false),indirect(I$1),2,false)*D3536+vlookup(VLOOKUP(A3536,'Meal Plan Combinations'!A$5:E$17,5,false),indirect(I$1),2,false)*E3536</f>
        <v>1329.5695</v>
      </c>
      <c r="G3536" s="173">
        <f>abs(Generate!H$5-F3536)</f>
        <v>1740.4305</v>
      </c>
    </row>
    <row r="3537">
      <c r="A3537" s="71" t="s">
        <v>73</v>
      </c>
      <c r="B3537" s="71">
        <v>2.5</v>
      </c>
      <c r="C3537" s="71">
        <v>1.5</v>
      </c>
      <c r="D3537" s="71">
        <v>1.0</v>
      </c>
      <c r="E3537" s="71">
        <v>1.0</v>
      </c>
      <c r="F3537" s="172">
        <f>vlookup(VLOOKUP(A3537,'Meal Plan Combinations'!A$5:E$17,2,false),indirect(I$1),2,false)*B3537+vlookup(VLOOKUP(A3537,'Meal Plan Combinations'!A$5:E$17,3,false),indirect(I$1),2,false)*C3537+vlookup(VLOOKUP(A3537,'Meal Plan Combinations'!A$5:E$17,4,false),indirect(I$1),2,false)*D3537+vlookup(VLOOKUP(A3537,'Meal Plan Combinations'!A$5:E$17,5,false),indirect(I$1),2,false)*E3537</f>
        <v>1421.5495</v>
      </c>
      <c r="G3537" s="173">
        <f>abs(Generate!H$5-F3537)</f>
        <v>1648.4505</v>
      </c>
    </row>
    <row r="3538">
      <c r="A3538" s="71" t="s">
        <v>73</v>
      </c>
      <c r="B3538" s="71">
        <v>2.5</v>
      </c>
      <c r="C3538" s="71">
        <v>1.5</v>
      </c>
      <c r="D3538" s="71">
        <v>1.0</v>
      </c>
      <c r="E3538" s="71">
        <v>1.5</v>
      </c>
      <c r="F3538" s="172">
        <f>vlookup(VLOOKUP(A3538,'Meal Plan Combinations'!A$5:E$17,2,false),indirect(I$1),2,false)*B3538+vlookup(VLOOKUP(A3538,'Meal Plan Combinations'!A$5:E$17,3,false),indirect(I$1),2,false)*C3538+vlookup(VLOOKUP(A3538,'Meal Plan Combinations'!A$5:E$17,4,false),indirect(I$1),2,false)*D3538+vlookup(VLOOKUP(A3538,'Meal Plan Combinations'!A$5:E$17,5,false),indirect(I$1),2,false)*E3538</f>
        <v>1513.5295</v>
      </c>
      <c r="G3538" s="173">
        <f>abs(Generate!H$5-F3538)</f>
        <v>1556.4705</v>
      </c>
    </row>
    <row r="3539">
      <c r="A3539" s="71" t="s">
        <v>73</v>
      </c>
      <c r="B3539" s="71">
        <v>2.5</v>
      </c>
      <c r="C3539" s="71">
        <v>1.5</v>
      </c>
      <c r="D3539" s="71">
        <v>1.0</v>
      </c>
      <c r="E3539" s="71">
        <v>2.0</v>
      </c>
      <c r="F3539" s="172">
        <f>vlookup(VLOOKUP(A3539,'Meal Plan Combinations'!A$5:E$17,2,false),indirect(I$1),2,false)*B3539+vlookup(VLOOKUP(A3539,'Meal Plan Combinations'!A$5:E$17,3,false),indirect(I$1),2,false)*C3539+vlookup(VLOOKUP(A3539,'Meal Plan Combinations'!A$5:E$17,4,false),indirect(I$1),2,false)*D3539+vlookup(VLOOKUP(A3539,'Meal Plan Combinations'!A$5:E$17,5,false),indirect(I$1),2,false)*E3539</f>
        <v>1605.5095</v>
      </c>
      <c r="G3539" s="173">
        <f>abs(Generate!H$5-F3539)</f>
        <v>1464.4905</v>
      </c>
    </row>
    <row r="3540">
      <c r="A3540" s="71" t="s">
        <v>73</v>
      </c>
      <c r="B3540" s="71">
        <v>2.5</v>
      </c>
      <c r="C3540" s="71">
        <v>1.5</v>
      </c>
      <c r="D3540" s="71">
        <v>1.0</v>
      </c>
      <c r="E3540" s="71">
        <v>2.5</v>
      </c>
      <c r="F3540" s="172">
        <f>vlookup(VLOOKUP(A3540,'Meal Plan Combinations'!A$5:E$17,2,false),indirect(I$1),2,false)*B3540+vlookup(VLOOKUP(A3540,'Meal Plan Combinations'!A$5:E$17,3,false),indirect(I$1),2,false)*C3540+vlookup(VLOOKUP(A3540,'Meal Plan Combinations'!A$5:E$17,4,false),indirect(I$1),2,false)*D3540+vlookup(VLOOKUP(A3540,'Meal Plan Combinations'!A$5:E$17,5,false),indirect(I$1),2,false)*E3540</f>
        <v>1697.4895</v>
      </c>
      <c r="G3540" s="173">
        <f>abs(Generate!H$5-F3540)</f>
        <v>1372.5105</v>
      </c>
    </row>
    <row r="3541">
      <c r="A3541" s="71" t="s">
        <v>73</v>
      </c>
      <c r="B3541" s="71">
        <v>2.5</v>
      </c>
      <c r="C3541" s="71">
        <v>1.5</v>
      </c>
      <c r="D3541" s="71">
        <v>1.0</v>
      </c>
      <c r="E3541" s="71">
        <v>3.0</v>
      </c>
      <c r="F3541" s="172">
        <f>vlookup(VLOOKUP(A3541,'Meal Plan Combinations'!A$5:E$17,2,false),indirect(I$1),2,false)*B3541+vlookup(VLOOKUP(A3541,'Meal Plan Combinations'!A$5:E$17,3,false),indirect(I$1),2,false)*C3541+vlookup(VLOOKUP(A3541,'Meal Plan Combinations'!A$5:E$17,4,false),indirect(I$1),2,false)*D3541+vlookup(VLOOKUP(A3541,'Meal Plan Combinations'!A$5:E$17,5,false),indirect(I$1),2,false)*E3541</f>
        <v>1789.4695</v>
      </c>
      <c r="G3541" s="173">
        <f>abs(Generate!H$5-F3541)</f>
        <v>1280.5305</v>
      </c>
    </row>
    <row r="3542">
      <c r="A3542" s="71" t="s">
        <v>73</v>
      </c>
      <c r="B3542" s="71">
        <v>2.5</v>
      </c>
      <c r="C3542" s="71">
        <v>1.5</v>
      </c>
      <c r="D3542" s="71">
        <v>1.5</v>
      </c>
      <c r="E3542" s="71">
        <v>0.5</v>
      </c>
      <c r="F3542" s="172">
        <f>vlookup(VLOOKUP(A3542,'Meal Plan Combinations'!A$5:E$17,2,false),indirect(I$1),2,false)*B3542+vlookup(VLOOKUP(A3542,'Meal Plan Combinations'!A$5:E$17,3,false),indirect(I$1),2,false)*C3542+vlookup(VLOOKUP(A3542,'Meal Plan Combinations'!A$5:E$17,4,false),indirect(I$1),2,false)*D3542+vlookup(VLOOKUP(A3542,'Meal Plan Combinations'!A$5:E$17,5,false),indirect(I$1),2,false)*E3542</f>
        <v>1460.6655</v>
      </c>
      <c r="G3542" s="173">
        <f>abs(Generate!H$5-F3542)</f>
        <v>1609.3345</v>
      </c>
    </row>
    <row r="3543">
      <c r="A3543" s="71" t="s">
        <v>73</v>
      </c>
      <c r="B3543" s="71">
        <v>2.5</v>
      </c>
      <c r="C3543" s="71">
        <v>1.5</v>
      </c>
      <c r="D3543" s="71">
        <v>1.5</v>
      </c>
      <c r="E3543" s="71">
        <v>1.0</v>
      </c>
      <c r="F3543" s="172">
        <f>vlookup(VLOOKUP(A3543,'Meal Plan Combinations'!A$5:E$17,2,false),indirect(I$1),2,false)*B3543+vlookup(VLOOKUP(A3543,'Meal Plan Combinations'!A$5:E$17,3,false),indirect(I$1),2,false)*C3543+vlookup(VLOOKUP(A3543,'Meal Plan Combinations'!A$5:E$17,4,false),indirect(I$1),2,false)*D3543+vlookup(VLOOKUP(A3543,'Meal Plan Combinations'!A$5:E$17,5,false),indirect(I$1),2,false)*E3543</f>
        <v>1552.6455</v>
      </c>
      <c r="G3543" s="173">
        <f>abs(Generate!H$5-F3543)</f>
        <v>1517.3545</v>
      </c>
    </row>
    <row r="3544">
      <c r="A3544" s="71" t="s">
        <v>73</v>
      </c>
      <c r="B3544" s="71">
        <v>2.5</v>
      </c>
      <c r="C3544" s="71">
        <v>1.5</v>
      </c>
      <c r="D3544" s="71">
        <v>1.5</v>
      </c>
      <c r="E3544" s="71">
        <v>1.5</v>
      </c>
      <c r="F3544" s="172">
        <f>vlookup(VLOOKUP(A3544,'Meal Plan Combinations'!A$5:E$17,2,false),indirect(I$1),2,false)*B3544+vlookup(VLOOKUP(A3544,'Meal Plan Combinations'!A$5:E$17,3,false),indirect(I$1),2,false)*C3544+vlookup(VLOOKUP(A3544,'Meal Plan Combinations'!A$5:E$17,4,false),indirect(I$1),2,false)*D3544+vlookup(VLOOKUP(A3544,'Meal Plan Combinations'!A$5:E$17,5,false),indirect(I$1),2,false)*E3544</f>
        <v>1644.6255</v>
      </c>
      <c r="G3544" s="173">
        <f>abs(Generate!H$5-F3544)</f>
        <v>1425.3745</v>
      </c>
    </row>
    <row r="3545">
      <c r="A3545" s="71" t="s">
        <v>73</v>
      </c>
      <c r="B3545" s="71">
        <v>2.5</v>
      </c>
      <c r="C3545" s="71">
        <v>1.5</v>
      </c>
      <c r="D3545" s="71">
        <v>1.5</v>
      </c>
      <c r="E3545" s="71">
        <v>2.0</v>
      </c>
      <c r="F3545" s="172">
        <f>vlookup(VLOOKUP(A3545,'Meal Plan Combinations'!A$5:E$17,2,false),indirect(I$1),2,false)*B3545+vlookup(VLOOKUP(A3545,'Meal Plan Combinations'!A$5:E$17,3,false),indirect(I$1),2,false)*C3545+vlookup(VLOOKUP(A3545,'Meal Plan Combinations'!A$5:E$17,4,false),indirect(I$1),2,false)*D3545+vlookup(VLOOKUP(A3545,'Meal Plan Combinations'!A$5:E$17,5,false),indirect(I$1),2,false)*E3545</f>
        <v>1736.6055</v>
      </c>
      <c r="G3545" s="173">
        <f>abs(Generate!H$5-F3545)</f>
        <v>1333.3945</v>
      </c>
    </row>
    <row r="3546">
      <c r="A3546" s="71" t="s">
        <v>73</v>
      </c>
      <c r="B3546" s="71">
        <v>2.5</v>
      </c>
      <c r="C3546" s="71">
        <v>1.5</v>
      </c>
      <c r="D3546" s="71">
        <v>1.5</v>
      </c>
      <c r="E3546" s="71">
        <v>2.5</v>
      </c>
      <c r="F3546" s="172">
        <f>vlookup(VLOOKUP(A3546,'Meal Plan Combinations'!A$5:E$17,2,false),indirect(I$1),2,false)*B3546+vlookup(VLOOKUP(A3546,'Meal Plan Combinations'!A$5:E$17,3,false),indirect(I$1),2,false)*C3546+vlookup(VLOOKUP(A3546,'Meal Plan Combinations'!A$5:E$17,4,false),indirect(I$1),2,false)*D3546+vlookup(VLOOKUP(A3546,'Meal Plan Combinations'!A$5:E$17,5,false),indirect(I$1),2,false)*E3546</f>
        <v>1828.5855</v>
      </c>
      <c r="G3546" s="173">
        <f>abs(Generate!H$5-F3546)</f>
        <v>1241.4145</v>
      </c>
    </row>
    <row r="3547">
      <c r="A3547" s="71" t="s">
        <v>73</v>
      </c>
      <c r="B3547" s="71">
        <v>2.5</v>
      </c>
      <c r="C3547" s="71">
        <v>1.5</v>
      </c>
      <c r="D3547" s="71">
        <v>1.5</v>
      </c>
      <c r="E3547" s="71">
        <v>3.0</v>
      </c>
      <c r="F3547" s="172">
        <f>vlookup(VLOOKUP(A3547,'Meal Plan Combinations'!A$5:E$17,2,false),indirect(I$1),2,false)*B3547+vlookup(VLOOKUP(A3547,'Meal Plan Combinations'!A$5:E$17,3,false),indirect(I$1),2,false)*C3547+vlookup(VLOOKUP(A3547,'Meal Plan Combinations'!A$5:E$17,4,false),indirect(I$1),2,false)*D3547+vlookup(VLOOKUP(A3547,'Meal Plan Combinations'!A$5:E$17,5,false),indirect(I$1),2,false)*E3547</f>
        <v>1920.5655</v>
      </c>
      <c r="G3547" s="173">
        <f>abs(Generate!H$5-F3547)</f>
        <v>1149.4345</v>
      </c>
    </row>
    <row r="3548">
      <c r="A3548" s="71" t="s">
        <v>73</v>
      </c>
      <c r="B3548" s="71">
        <v>2.5</v>
      </c>
      <c r="C3548" s="71">
        <v>1.5</v>
      </c>
      <c r="D3548" s="71">
        <v>2.0</v>
      </c>
      <c r="E3548" s="71">
        <v>0.5</v>
      </c>
      <c r="F3548" s="172">
        <f>vlookup(VLOOKUP(A3548,'Meal Plan Combinations'!A$5:E$17,2,false),indirect(I$1),2,false)*B3548+vlookup(VLOOKUP(A3548,'Meal Plan Combinations'!A$5:E$17,3,false),indirect(I$1),2,false)*C3548+vlookup(VLOOKUP(A3548,'Meal Plan Combinations'!A$5:E$17,4,false),indirect(I$1),2,false)*D3548+vlookup(VLOOKUP(A3548,'Meal Plan Combinations'!A$5:E$17,5,false),indirect(I$1),2,false)*E3548</f>
        <v>1591.7615</v>
      </c>
      <c r="G3548" s="173">
        <f>abs(Generate!H$5-F3548)</f>
        <v>1478.2385</v>
      </c>
    </row>
    <row r="3549">
      <c r="A3549" s="71" t="s">
        <v>73</v>
      </c>
      <c r="B3549" s="71">
        <v>2.5</v>
      </c>
      <c r="C3549" s="71">
        <v>1.5</v>
      </c>
      <c r="D3549" s="71">
        <v>2.0</v>
      </c>
      <c r="E3549" s="71">
        <v>1.0</v>
      </c>
      <c r="F3549" s="172">
        <f>vlookup(VLOOKUP(A3549,'Meal Plan Combinations'!A$5:E$17,2,false),indirect(I$1),2,false)*B3549+vlookup(VLOOKUP(A3549,'Meal Plan Combinations'!A$5:E$17,3,false),indirect(I$1),2,false)*C3549+vlookup(VLOOKUP(A3549,'Meal Plan Combinations'!A$5:E$17,4,false),indirect(I$1),2,false)*D3549+vlookup(VLOOKUP(A3549,'Meal Plan Combinations'!A$5:E$17,5,false),indirect(I$1),2,false)*E3549</f>
        <v>1683.7415</v>
      </c>
      <c r="G3549" s="173">
        <f>abs(Generate!H$5-F3549)</f>
        <v>1386.2585</v>
      </c>
    </row>
    <row r="3550">
      <c r="A3550" s="71" t="s">
        <v>73</v>
      </c>
      <c r="B3550" s="71">
        <v>2.5</v>
      </c>
      <c r="C3550" s="71">
        <v>1.5</v>
      </c>
      <c r="D3550" s="71">
        <v>2.0</v>
      </c>
      <c r="E3550" s="71">
        <v>1.5</v>
      </c>
      <c r="F3550" s="172">
        <f>vlookup(VLOOKUP(A3550,'Meal Plan Combinations'!A$5:E$17,2,false),indirect(I$1),2,false)*B3550+vlookup(VLOOKUP(A3550,'Meal Plan Combinations'!A$5:E$17,3,false),indirect(I$1),2,false)*C3550+vlookup(VLOOKUP(A3550,'Meal Plan Combinations'!A$5:E$17,4,false),indirect(I$1),2,false)*D3550+vlookup(VLOOKUP(A3550,'Meal Plan Combinations'!A$5:E$17,5,false),indirect(I$1),2,false)*E3550</f>
        <v>1775.7215</v>
      </c>
      <c r="G3550" s="173">
        <f>abs(Generate!H$5-F3550)</f>
        <v>1294.2785</v>
      </c>
    </row>
    <row r="3551">
      <c r="A3551" s="71" t="s">
        <v>73</v>
      </c>
      <c r="B3551" s="71">
        <v>2.5</v>
      </c>
      <c r="C3551" s="71">
        <v>1.5</v>
      </c>
      <c r="D3551" s="71">
        <v>2.0</v>
      </c>
      <c r="E3551" s="71">
        <v>2.0</v>
      </c>
      <c r="F3551" s="172">
        <f>vlookup(VLOOKUP(A3551,'Meal Plan Combinations'!A$5:E$17,2,false),indirect(I$1),2,false)*B3551+vlookup(VLOOKUP(A3551,'Meal Plan Combinations'!A$5:E$17,3,false),indirect(I$1),2,false)*C3551+vlookup(VLOOKUP(A3551,'Meal Plan Combinations'!A$5:E$17,4,false),indirect(I$1),2,false)*D3551+vlookup(VLOOKUP(A3551,'Meal Plan Combinations'!A$5:E$17,5,false),indirect(I$1),2,false)*E3551</f>
        <v>1867.7015</v>
      </c>
      <c r="G3551" s="173">
        <f>abs(Generate!H$5-F3551)</f>
        <v>1202.2985</v>
      </c>
    </row>
    <row r="3552">
      <c r="A3552" s="71" t="s">
        <v>73</v>
      </c>
      <c r="B3552" s="71">
        <v>2.5</v>
      </c>
      <c r="C3552" s="71">
        <v>1.5</v>
      </c>
      <c r="D3552" s="71">
        <v>2.0</v>
      </c>
      <c r="E3552" s="71">
        <v>2.5</v>
      </c>
      <c r="F3552" s="172">
        <f>vlookup(VLOOKUP(A3552,'Meal Plan Combinations'!A$5:E$17,2,false),indirect(I$1),2,false)*B3552+vlookup(VLOOKUP(A3552,'Meal Plan Combinations'!A$5:E$17,3,false),indirect(I$1),2,false)*C3552+vlookup(VLOOKUP(A3552,'Meal Plan Combinations'!A$5:E$17,4,false),indirect(I$1),2,false)*D3552+vlookup(VLOOKUP(A3552,'Meal Plan Combinations'!A$5:E$17,5,false),indirect(I$1),2,false)*E3552</f>
        <v>1959.6815</v>
      </c>
      <c r="G3552" s="173">
        <f>abs(Generate!H$5-F3552)</f>
        <v>1110.3185</v>
      </c>
    </row>
    <row r="3553">
      <c r="A3553" s="71" t="s">
        <v>73</v>
      </c>
      <c r="B3553" s="71">
        <v>2.5</v>
      </c>
      <c r="C3553" s="71">
        <v>1.5</v>
      </c>
      <c r="D3553" s="71">
        <v>2.0</v>
      </c>
      <c r="E3553" s="71">
        <v>3.0</v>
      </c>
      <c r="F3553" s="172">
        <f>vlookup(VLOOKUP(A3553,'Meal Plan Combinations'!A$5:E$17,2,false),indirect(I$1),2,false)*B3553+vlookup(VLOOKUP(A3553,'Meal Plan Combinations'!A$5:E$17,3,false),indirect(I$1),2,false)*C3553+vlookup(VLOOKUP(A3553,'Meal Plan Combinations'!A$5:E$17,4,false),indirect(I$1),2,false)*D3553+vlookup(VLOOKUP(A3553,'Meal Plan Combinations'!A$5:E$17,5,false),indirect(I$1),2,false)*E3553</f>
        <v>2051.6615</v>
      </c>
      <c r="G3553" s="173">
        <f>abs(Generate!H$5-F3553)</f>
        <v>1018.3385</v>
      </c>
    </row>
    <row r="3554">
      <c r="A3554" s="71" t="s">
        <v>73</v>
      </c>
      <c r="B3554" s="71">
        <v>2.5</v>
      </c>
      <c r="C3554" s="71">
        <v>1.5</v>
      </c>
      <c r="D3554" s="71">
        <v>2.5</v>
      </c>
      <c r="E3554" s="71">
        <v>0.5</v>
      </c>
      <c r="F3554" s="172">
        <f>vlookup(VLOOKUP(A3554,'Meal Plan Combinations'!A$5:E$17,2,false),indirect(I$1),2,false)*B3554+vlookup(VLOOKUP(A3554,'Meal Plan Combinations'!A$5:E$17,3,false),indirect(I$1),2,false)*C3554+vlookup(VLOOKUP(A3554,'Meal Plan Combinations'!A$5:E$17,4,false),indirect(I$1),2,false)*D3554+vlookup(VLOOKUP(A3554,'Meal Plan Combinations'!A$5:E$17,5,false),indirect(I$1),2,false)*E3554</f>
        <v>1722.8575</v>
      </c>
      <c r="G3554" s="173">
        <f>abs(Generate!H$5-F3554)</f>
        <v>1347.1425</v>
      </c>
    </row>
    <row r="3555">
      <c r="A3555" s="71" t="s">
        <v>73</v>
      </c>
      <c r="B3555" s="71">
        <v>2.5</v>
      </c>
      <c r="C3555" s="71">
        <v>1.5</v>
      </c>
      <c r="D3555" s="71">
        <v>2.5</v>
      </c>
      <c r="E3555" s="71">
        <v>1.0</v>
      </c>
      <c r="F3555" s="172">
        <f>vlookup(VLOOKUP(A3555,'Meal Plan Combinations'!A$5:E$17,2,false),indirect(I$1),2,false)*B3555+vlookup(VLOOKUP(A3555,'Meal Plan Combinations'!A$5:E$17,3,false),indirect(I$1),2,false)*C3555+vlookup(VLOOKUP(A3555,'Meal Plan Combinations'!A$5:E$17,4,false),indirect(I$1),2,false)*D3555+vlookup(VLOOKUP(A3555,'Meal Plan Combinations'!A$5:E$17,5,false),indirect(I$1),2,false)*E3555</f>
        <v>1814.8375</v>
      </c>
      <c r="G3555" s="173">
        <f>abs(Generate!H$5-F3555)</f>
        <v>1255.1625</v>
      </c>
    </row>
    <row r="3556">
      <c r="A3556" s="71" t="s">
        <v>73</v>
      </c>
      <c r="B3556" s="71">
        <v>2.5</v>
      </c>
      <c r="C3556" s="71">
        <v>1.5</v>
      </c>
      <c r="D3556" s="71">
        <v>2.5</v>
      </c>
      <c r="E3556" s="71">
        <v>1.5</v>
      </c>
      <c r="F3556" s="172">
        <f>vlookup(VLOOKUP(A3556,'Meal Plan Combinations'!A$5:E$17,2,false),indirect(I$1),2,false)*B3556+vlookup(VLOOKUP(A3556,'Meal Plan Combinations'!A$5:E$17,3,false),indirect(I$1),2,false)*C3556+vlookup(VLOOKUP(A3556,'Meal Plan Combinations'!A$5:E$17,4,false),indirect(I$1),2,false)*D3556+vlookup(VLOOKUP(A3556,'Meal Plan Combinations'!A$5:E$17,5,false),indirect(I$1),2,false)*E3556</f>
        <v>1906.8175</v>
      </c>
      <c r="G3556" s="173">
        <f>abs(Generate!H$5-F3556)</f>
        <v>1163.1825</v>
      </c>
    </row>
    <row r="3557">
      <c r="A3557" s="71" t="s">
        <v>73</v>
      </c>
      <c r="B3557" s="71">
        <v>2.5</v>
      </c>
      <c r="C3557" s="71">
        <v>1.5</v>
      </c>
      <c r="D3557" s="71">
        <v>2.5</v>
      </c>
      <c r="E3557" s="71">
        <v>2.0</v>
      </c>
      <c r="F3557" s="172">
        <f>vlookup(VLOOKUP(A3557,'Meal Plan Combinations'!A$5:E$17,2,false),indirect(I$1),2,false)*B3557+vlookup(VLOOKUP(A3557,'Meal Plan Combinations'!A$5:E$17,3,false),indirect(I$1),2,false)*C3557+vlookup(VLOOKUP(A3557,'Meal Plan Combinations'!A$5:E$17,4,false),indirect(I$1),2,false)*D3557+vlookup(VLOOKUP(A3557,'Meal Plan Combinations'!A$5:E$17,5,false),indirect(I$1),2,false)*E3557</f>
        <v>1998.7975</v>
      </c>
      <c r="G3557" s="173">
        <f>abs(Generate!H$5-F3557)</f>
        <v>1071.2025</v>
      </c>
    </row>
    <row r="3558">
      <c r="A3558" s="71" t="s">
        <v>73</v>
      </c>
      <c r="B3558" s="71">
        <v>2.5</v>
      </c>
      <c r="C3558" s="71">
        <v>1.5</v>
      </c>
      <c r="D3558" s="71">
        <v>2.5</v>
      </c>
      <c r="E3558" s="71">
        <v>2.5</v>
      </c>
      <c r="F3558" s="172">
        <f>vlookup(VLOOKUP(A3558,'Meal Plan Combinations'!A$5:E$17,2,false),indirect(I$1),2,false)*B3558+vlookup(VLOOKUP(A3558,'Meal Plan Combinations'!A$5:E$17,3,false),indirect(I$1),2,false)*C3558+vlookup(VLOOKUP(A3558,'Meal Plan Combinations'!A$5:E$17,4,false),indirect(I$1),2,false)*D3558+vlookup(VLOOKUP(A3558,'Meal Plan Combinations'!A$5:E$17,5,false),indirect(I$1),2,false)*E3558</f>
        <v>2090.7775</v>
      </c>
      <c r="G3558" s="173">
        <f>abs(Generate!H$5-F3558)</f>
        <v>979.2225</v>
      </c>
    </row>
    <row r="3559">
      <c r="A3559" s="71" t="s">
        <v>73</v>
      </c>
      <c r="B3559" s="71">
        <v>2.5</v>
      </c>
      <c r="C3559" s="71">
        <v>1.5</v>
      </c>
      <c r="D3559" s="71">
        <v>2.5</v>
      </c>
      <c r="E3559" s="71">
        <v>3.0</v>
      </c>
      <c r="F3559" s="172">
        <f>vlookup(VLOOKUP(A3559,'Meal Plan Combinations'!A$5:E$17,2,false),indirect(I$1),2,false)*B3559+vlookup(VLOOKUP(A3559,'Meal Plan Combinations'!A$5:E$17,3,false),indirect(I$1),2,false)*C3559+vlookup(VLOOKUP(A3559,'Meal Plan Combinations'!A$5:E$17,4,false),indirect(I$1),2,false)*D3559+vlookup(VLOOKUP(A3559,'Meal Plan Combinations'!A$5:E$17,5,false),indirect(I$1),2,false)*E3559</f>
        <v>2182.7575</v>
      </c>
      <c r="G3559" s="173">
        <f>abs(Generate!H$5-F3559)</f>
        <v>887.2425</v>
      </c>
    </row>
    <row r="3560">
      <c r="A3560" s="71" t="s">
        <v>73</v>
      </c>
      <c r="B3560" s="71">
        <v>2.5</v>
      </c>
      <c r="C3560" s="71">
        <v>1.5</v>
      </c>
      <c r="D3560" s="71">
        <v>3.0</v>
      </c>
      <c r="E3560" s="71">
        <v>0.5</v>
      </c>
      <c r="F3560" s="172">
        <f>vlookup(VLOOKUP(A3560,'Meal Plan Combinations'!A$5:E$17,2,false),indirect(I$1),2,false)*B3560+vlookup(VLOOKUP(A3560,'Meal Plan Combinations'!A$5:E$17,3,false),indirect(I$1),2,false)*C3560+vlookup(VLOOKUP(A3560,'Meal Plan Combinations'!A$5:E$17,4,false),indirect(I$1),2,false)*D3560+vlookup(VLOOKUP(A3560,'Meal Plan Combinations'!A$5:E$17,5,false),indirect(I$1),2,false)*E3560</f>
        <v>1853.9535</v>
      </c>
      <c r="G3560" s="173">
        <f>abs(Generate!H$5-F3560)</f>
        <v>1216.0465</v>
      </c>
    </row>
    <row r="3561">
      <c r="A3561" s="71" t="s">
        <v>73</v>
      </c>
      <c r="B3561" s="71">
        <v>2.5</v>
      </c>
      <c r="C3561" s="71">
        <v>1.5</v>
      </c>
      <c r="D3561" s="71">
        <v>3.0</v>
      </c>
      <c r="E3561" s="71">
        <v>1.0</v>
      </c>
      <c r="F3561" s="172">
        <f>vlookup(VLOOKUP(A3561,'Meal Plan Combinations'!A$5:E$17,2,false),indirect(I$1),2,false)*B3561+vlookup(VLOOKUP(A3561,'Meal Plan Combinations'!A$5:E$17,3,false),indirect(I$1),2,false)*C3561+vlookup(VLOOKUP(A3561,'Meal Plan Combinations'!A$5:E$17,4,false),indirect(I$1),2,false)*D3561+vlookup(VLOOKUP(A3561,'Meal Plan Combinations'!A$5:E$17,5,false),indirect(I$1),2,false)*E3561</f>
        <v>1945.9335</v>
      </c>
      <c r="G3561" s="173">
        <f>abs(Generate!H$5-F3561)</f>
        <v>1124.0665</v>
      </c>
    </row>
    <row r="3562">
      <c r="A3562" s="71" t="s">
        <v>73</v>
      </c>
      <c r="B3562" s="71">
        <v>2.5</v>
      </c>
      <c r="C3562" s="71">
        <v>1.5</v>
      </c>
      <c r="D3562" s="71">
        <v>3.0</v>
      </c>
      <c r="E3562" s="71">
        <v>1.5</v>
      </c>
      <c r="F3562" s="172">
        <f>vlookup(VLOOKUP(A3562,'Meal Plan Combinations'!A$5:E$17,2,false),indirect(I$1),2,false)*B3562+vlookup(VLOOKUP(A3562,'Meal Plan Combinations'!A$5:E$17,3,false),indirect(I$1),2,false)*C3562+vlookup(VLOOKUP(A3562,'Meal Plan Combinations'!A$5:E$17,4,false),indirect(I$1),2,false)*D3562+vlookup(VLOOKUP(A3562,'Meal Plan Combinations'!A$5:E$17,5,false),indirect(I$1),2,false)*E3562</f>
        <v>2037.9135</v>
      </c>
      <c r="G3562" s="173">
        <f>abs(Generate!H$5-F3562)</f>
        <v>1032.0865</v>
      </c>
    </row>
    <row r="3563">
      <c r="A3563" s="71" t="s">
        <v>73</v>
      </c>
      <c r="B3563" s="71">
        <v>2.5</v>
      </c>
      <c r="C3563" s="71">
        <v>1.5</v>
      </c>
      <c r="D3563" s="71">
        <v>3.0</v>
      </c>
      <c r="E3563" s="71">
        <v>2.0</v>
      </c>
      <c r="F3563" s="172">
        <f>vlookup(VLOOKUP(A3563,'Meal Plan Combinations'!A$5:E$17,2,false),indirect(I$1),2,false)*B3563+vlookup(VLOOKUP(A3563,'Meal Plan Combinations'!A$5:E$17,3,false),indirect(I$1),2,false)*C3563+vlookup(VLOOKUP(A3563,'Meal Plan Combinations'!A$5:E$17,4,false),indirect(I$1),2,false)*D3563+vlookup(VLOOKUP(A3563,'Meal Plan Combinations'!A$5:E$17,5,false),indirect(I$1),2,false)*E3563</f>
        <v>2129.8935</v>
      </c>
      <c r="G3563" s="173">
        <f>abs(Generate!H$5-F3563)</f>
        <v>940.1065</v>
      </c>
    </row>
    <row r="3564">
      <c r="A3564" s="71" t="s">
        <v>73</v>
      </c>
      <c r="B3564" s="71">
        <v>2.5</v>
      </c>
      <c r="C3564" s="71">
        <v>1.5</v>
      </c>
      <c r="D3564" s="71">
        <v>3.0</v>
      </c>
      <c r="E3564" s="71">
        <v>2.5</v>
      </c>
      <c r="F3564" s="172">
        <f>vlookup(VLOOKUP(A3564,'Meal Plan Combinations'!A$5:E$17,2,false),indirect(I$1),2,false)*B3564+vlookup(VLOOKUP(A3564,'Meal Plan Combinations'!A$5:E$17,3,false),indirect(I$1),2,false)*C3564+vlookup(VLOOKUP(A3564,'Meal Plan Combinations'!A$5:E$17,4,false),indirect(I$1),2,false)*D3564+vlookup(VLOOKUP(A3564,'Meal Plan Combinations'!A$5:E$17,5,false),indirect(I$1),2,false)*E3564</f>
        <v>2221.8735</v>
      </c>
      <c r="G3564" s="173">
        <f>abs(Generate!H$5-F3564)</f>
        <v>848.1265</v>
      </c>
    </row>
    <row r="3565">
      <c r="A3565" s="71" t="s">
        <v>73</v>
      </c>
      <c r="B3565" s="71">
        <v>2.5</v>
      </c>
      <c r="C3565" s="71">
        <v>1.5</v>
      </c>
      <c r="D3565" s="71">
        <v>3.0</v>
      </c>
      <c r="E3565" s="71">
        <v>3.0</v>
      </c>
      <c r="F3565" s="172">
        <f>vlookup(VLOOKUP(A3565,'Meal Plan Combinations'!A$5:E$17,2,false),indirect(I$1),2,false)*B3565+vlookup(VLOOKUP(A3565,'Meal Plan Combinations'!A$5:E$17,3,false),indirect(I$1),2,false)*C3565+vlookup(VLOOKUP(A3565,'Meal Plan Combinations'!A$5:E$17,4,false),indirect(I$1),2,false)*D3565+vlookup(VLOOKUP(A3565,'Meal Plan Combinations'!A$5:E$17,5,false),indirect(I$1),2,false)*E3565</f>
        <v>2313.8535</v>
      </c>
      <c r="G3565" s="173">
        <f>abs(Generate!H$5-F3565)</f>
        <v>756.1465</v>
      </c>
    </row>
    <row r="3566">
      <c r="A3566" s="71" t="s">
        <v>73</v>
      </c>
      <c r="B3566" s="71">
        <v>2.5</v>
      </c>
      <c r="C3566" s="71">
        <v>2.0</v>
      </c>
      <c r="D3566" s="71">
        <v>0.5</v>
      </c>
      <c r="E3566" s="71">
        <v>0.5</v>
      </c>
      <c r="F3566" s="172">
        <f>vlookup(VLOOKUP(A3566,'Meal Plan Combinations'!A$5:E$17,2,false),indirect(I$1),2,false)*B3566+vlookup(VLOOKUP(A3566,'Meal Plan Combinations'!A$5:E$17,3,false),indirect(I$1),2,false)*C3566+vlookup(VLOOKUP(A3566,'Meal Plan Combinations'!A$5:E$17,4,false),indirect(I$1),2,false)*D3566+vlookup(VLOOKUP(A3566,'Meal Plan Combinations'!A$5:E$17,5,false),indirect(I$1),2,false)*E3566</f>
        <v>1289.5335</v>
      </c>
      <c r="G3566" s="173">
        <f>abs(Generate!H$5-F3566)</f>
        <v>1780.4665</v>
      </c>
    </row>
    <row r="3567">
      <c r="A3567" s="71" t="s">
        <v>73</v>
      </c>
      <c r="B3567" s="71">
        <v>2.5</v>
      </c>
      <c r="C3567" s="71">
        <v>2.0</v>
      </c>
      <c r="D3567" s="71">
        <v>0.5</v>
      </c>
      <c r="E3567" s="71">
        <v>1.0</v>
      </c>
      <c r="F3567" s="172">
        <f>vlookup(VLOOKUP(A3567,'Meal Plan Combinations'!A$5:E$17,2,false),indirect(I$1),2,false)*B3567+vlookup(VLOOKUP(A3567,'Meal Plan Combinations'!A$5:E$17,3,false),indirect(I$1),2,false)*C3567+vlookup(VLOOKUP(A3567,'Meal Plan Combinations'!A$5:E$17,4,false),indirect(I$1),2,false)*D3567+vlookup(VLOOKUP(A3567,'Meal Plan Combinations'!A$5:E$17,5,false),indirect(I$1),2,false)*E3567</f>
        <v>1381.5135</v>
      </c>
      <c r="G3567" s="173">
        <f>abs(Generate!H$5-F3567)</f>
        <v>1688.4865</v>
      </c>
    </row>
    <row r="3568">
      <c r="A3568" s="71" t="s">
        <v>73</v>
      </c>
      <c r="B3568" s="71">
        <v>2.5</v>
      </c>
      <c r="C3568" s="71">
        <v>2.0</v>
      </c>
      <c r="D3568" s="71">
        <v>0.5</v>
      </c>
      <c r="E3568" s="71">
        <v>1.5</v>
      </c>
      <c r="F3568" s="172">
        <f>vlookup(VLOOKUP(A3568,'Meal Plan Combinations'!A$5:E$17,2,false),indirect(I$1),2,false)*B3568+vlookup(VLOOKUP(A3568,'Meal Plan Combinations'!A$5:E$17,3,false),indirect(I$1),2,false)*C3568+vlookup(VLOOKUP(A3568,'Meal Plan Combinations'!A$5:E$17,4,false),indirect(I$1),2,false)*D3568+vlookup(VLOOKUP(A3568,'Meal Plan Combinations'!A$5:E$17,5,false),indirect(I$1),2,false)*E3568</f>
        <v>1473.4935</v>
      </c>
      <c r="G3568" s="173">
        <f>abs(Generate!H$5-F3568)</f>
        <v>1596.5065</v>
      </c>
    </row>
    <row r="3569">
      <c r="A3569" s="71" t="s">
        <v>73</v>
      </c>
      <c r="B3569" s="71">
        <v>2.5</v>
      </c>
      <c r="C3569" s="71">
        <v>2.0</v>
      </c>
      <c r="D3569" s="71">
        <v>0.5</v>
      </c>
      <c r="E3569" s="71">
        <v>2.0</v>
      </c>
      <c r="F3569" s="172">
        <f>vlookup(VLOOKUP(A3569,'Meal Plan Combinations'!A$5:E$17,2,false),indirect(I$1),2,false)*B3569+vlookup(VLOOKUP(A3569,'Meal Plan Combinations'!A$5:E$17,3,false),indirect(I$1),2,false)*C3569+vlookup(VLOOKUP(A3569,'Meal Plan Combinations'!A$5:E$17,4,false),indirect(I$1),2,false)*D3569+vlookup(VLOOKUP(A3569,'Meal Plan Combinations'!A$5:E$17,5,false),indirect(I$1),2,false)*E3569</f>
        <v>1565.4735</v>
      </c>
      <c r="G3569" s="173">
        <f>abs(Generate!H$5-F3569)</f>
        <v>1504.5265</v>
      </c>
    </row>
    <row r="3570">
      <c r="A3570" s="71" t="s">
        <v>73</v>
      </c>
      <c r="B3570" s="71">
        <v>2.5</v>
      </c>
      <c r="C3570" s="71">
        <v>2.0</v>
      </c>
      <c r="D3570" s="71">
        <v>0.5</v>
      </c>
      <c r="E3570" s="71">
        <v>2.5</v>
      </c>
      <c r="F3570" s="172">
        <f>vlookup(VLOOKUP(A3570,'Meal Plan Combinations'!A$5:E$17,2,false),indirect(I$1),2,false)*B3570+vlookup(VLOOKUP(A3570,'Meal Plan Combinations'!A$5:E$17,3,false),indirect(I$1),2,false)*C3570+vlookup(VLOOKUP(A3570,'Meal Plan Combinations'!A$5:E$17,4,false),indirect(I$1),2,false)*D3570+vlookup(VLOOKUP(A3570,'Meal Plan Combinations'!A$5:E$17,5,false),indirect(I$1),2,false)*E3570</f>
        <v>1657.4535</v>
      </c>
      <c r="G3570" s="173">
        <f>abs(Generate!H$5-F3570)</f>
        <v>1412.5465</v>
      </c>
    </row>
    <row r="3571">
      <c r="A3571" s="71" t="s">
        <v>73</v>
      </c>
      <c r="B3571" s="71">
        <v>2.5</v>
      </c>
      <c r="C3571" s="71">
        <v>2.0</v>
      </c>
      <c r="D3571" s="71">
        <v>0.5</v>
      </c>
      <c r="E3571" s="71">
        <v>3.0</v>
      </c>
      <c r="F3571" s="172">
        <f>vlookup(VLOOKUP(A3571,'Meal Plan Combinations'!A$5:E$17,2,false),indirect(I$1),2,false)*B3571+vlookup(VLOOKUP(A3571,'Meal Plan Combinations'!A$5:E$17,3,false),indirect(I$1),2,false)*C3571+vlookup(VLOOKUP(A3571,'Meal Plan Combinations'!A$5:E$17,4,false),indirect(I$1),2,false)*D3571+vlookup(VLOOKUP(A3571,'Meal Plan Combinations'!A$5:E$17,5,false),indirect(I$1),2,false)*E3571</f>
        <v>1749.4335</v>
      </c>
      <c r="G3571" s="173">
        <f>abs(Generate!H$5-F3571)</f>
        <v>1320.5665</v>
      </c>
    </row>
    <row r="3572">
      <c r="A3572" s="71" t="s">
        <v>73</v>
      </c>
      <c r="B3572" s="71">
        <v>2.5</v>
      </c>
      <c r="C3572" s="71">
        <v>2.0</v>
      </c>
      <c r="D3572" s="71">
        <v>1.0</v>
      </c>
      <c r="E3572" s="71">
        <v>0.5</v>
      </c>
      <c r="F3572" s="172">
        <f>vlookup(VLOOKUP(A3572,'Meal Plan Combinations'!A$5:E$17,2,false),indirect(I$1),2,false)*B3572+vlookup(VLOOKUP(A3572,'Meal Plan Combinations'!A$5:E$17,3,false),indirect(I$1),2,false)*C3572+vlookup(VLOOKUP(A3572,'Meal Plan Combinations'!A$5:E$17,4,false),indirect(I$1),2,false)*D3572+vlookup(VLOOKUP(A3572,'Meal Plan Combinations'!A$5:E$17,5,false),indirect(I$1),2,false)*E3572</f>
        <v>1420.6295</v>
      </c>
      <c r="G3572" s="173">
        <f>abs(Generate!H$5-F3572)</f>
        <v>1649.3705</v>
      </c>
    </row>
    <row r="3573">
      <c r="A3573" s="71" t="s">
        <v>73</v>
      </c>
      <c r="B3573" s="71">
        <v>2.5</v>
      </c>
      <c r="C3573" s="71">
        <v>2.0</v>
      </c>
      <c r="D3573" s="71">
        <v>1.0</v>
      </c>
      <c r="E3573" s="71">
        <v>1.0</v>
      </c>
      <c r="F3573" s="172">
        <f>vlookup(VLOOKUP(A3573,'Meal Plan Combinations'!A$5:E$17,2,false),indirect(I$1),2,false)*B3573+vlookup(VLOOKUP(A3573,'Meal Plan Combinations'!A$5:E$17,3,false),indirect(I$1),2,false)*C3573+vlookup(VLOOKUP(A3573,'Meal Plan Combinations'!A$5:E$17,4,false),indirect(I$1),2,false)*D3573+vlookup(VLOOKUP(A3573,'Meal Plan Combinations'!A$5:E$17,5,false),indirect(I$1),2,false)*E3573</f>
        <v>1512.6095</v>
      </c>
      <c r="G3573" s="173">
        <f>abs(Generate!H$5-F3573)</f>
        <v>1557.3905</v>
      </c>
    </row>
    <row r="3574">
      <c r="A3574" s="71" t="s">
        <v>73</v>
      </c>
      <c r="B3574" s="71">
        <v>2.5</v>
      </c>
      <c r="C3574" s="71">
        <v>2.0</v>
      </c>
      <c r="D3574" s="71">
        <v>1.0</v>
      </c>
      <c r="E3574" s="71">
        <v>1.5</v>
      </c>
      <c r="F3574" s="172">
        <f>vlookup(VLOOKUP(A3574,'Meal Plan Combinations'!A$5:E$17,2,false),indirect(I$1),2,false)*B3574+vlookup(VLOOKUP(A3574,'Meal Plan Combinations'!A$5:E$17,3,false),indirect(I$1),2,false)*C3574+vlookup(VLOOKUP(A3574,'Meal Plan Combinations'!A$5:E$17,4,false),indirect(I$1),2,false)*D3574+vlookup(VLOOKUP(A3574,'Meal Plan Combinations'!A$5:E$17,5,false),indirect(I$1),2,false)*E3574</f>
        <v>1604.5895</v>
      </c>
      <c r="G3574" s="173">
        <f>abs(Generate!H$5-F3574)</f>
        <v>1465.4105</v>
      </c>
    </row>
    <row r="3575">
      <c r="A3575" s="71" t="s">
        <v>73</v>
      </c>
      <c r="B3575" s="71">
        <v>2.5</v>
      </c>
      <c r="C3575" s="71">
        <v>2.0</v>
      </c>
      <c r="D3575" s="71">
        <v>1.0</v>
      </c>
      <c r="E3575" s="71">
        <v>2.0</v>
      </c>
      <c r="F3575" s="172">
        <f>vlookup(VLOOKUP(A3575,'Meal Plan Combinations'!A$5:E$17,2,false),indirect(I$1),2,false)*B3575+vlookup(VLOOKUP(A3575,'Meal Plan Combinations'!A$5:E$17,3,false),indirect(I$1),2,false)*C3575+vlookup(VLOOKUP(A3575,'Meal Plan Combinations'!A$5:E$17,4,false),indirect(I$1),2,false)*D3575+vlookup(VLOOKUP(A3575,'Meal Plan Combinations'!A$5:E$17,5,false),indirect(I$1),2,false)*E3575</f>
        <v>1696.5695</v>
      </c>
      <c r="G3575" s="173">
        <f>abs(Generate!H$5-F3575)</f>
        <v>1373.4305</v>
      </c>
    </row>
    <row r="3576">
      <c r="A3576" s="71" t="s">
        <v>73</v>
      </c>
      <c r="B3576" s="71">
        <v>2.5</v>
      </c>
      <c r="C3576" s="71">
        <v>2.0</v>
      </c>
      <c r="D3576" s="71">
        <v>1.0</v>
      </c>
      <c r="E3576" s="71">
        <v>2.5</v>
      </c>
      <c r="F3576" s="172">
        <f>vlookup(VLOOKUP(A3576,'Meal Plan Combinations'!A$5:E$17,2,false),indirect(I$1),2,false)*B3576+vlookup(VLOOKUP(A3576,'Meal Plan Combinations'!A$5:E$17,3,false),indirect(I$1),2,false)*C3576+vlookup(VLOOKUP(A3576,'Meal Plan Combinations'!A$5:E$17,4,false),indirect(I$1),2,false)*D3576+vlookup(VLOOKUP(A3576,'Meal Plan Combinations'!A$5:E$17,5,false),indirect(I$1),2,false)*E3576</f>
        <v>1788.5495</v>
      </c>
      <c r="G3576" s="173">
        <f>abs(Generate!H$5-F3576)</f>
        <v>1281.4505</v>
      </c>
    </row>
    <row r="3577">
      <c r="A3577" s="71" t="s">
        <v>73</v>
      </c>
      <c r="B3577" s="71">
        <v>2.5</v>
      </c>
      <c r="C3577" s="71">
        <v>2.0</v>
      </c>
      <c r="D3577" s="71">
        <v>1.0</v>
      </c>
      <c r="E3577" s="71">
        <v>3.0</v>
      </c>
      <c r="F3577" s="172">
        <f>vlookup(VLOOKUP(A3577,'Meal Plan Combinations'!A$5:E$17,2,false),indirect(I$1),2,false)*B3577+vlookup(VLOOKUP(A3577,'Meal Plan Combinations'!A$5:E$17,3,false),indirect(I$1),2,false)*C3577+vlookup(VLOOKUP(A3577,'Meal Plan Combinations'!A$5:E$17,4,false),indirect(I$1),2,false)*D3577+vlookup(VLOOKUP(A3577,'Meal Plan Combinations'!A$5:E$17,5,false),indirect(I$1),2,false)*E3577</f>
        <v>1880.5295</v>
      </c>
      <c r="G3577" s="173">
        <f>abs(Generate!H$5-F3577)</f>
        <v>1189.4705</v>
      </c>
    </row>
    <row r="3578">
      <c r="A3578" s="71" t="s">
        <v>73</v>
      </c>
      <c r="B3578" s="71">
        <v>2.5</v>
      </c>
      <c r="C3578" s="71">
        <v>2.0</v>
      </c>
      <c r="D3578" s="71">
        <v>1.5</v>
      </c>
      <c r="E3578" s="71">
        <v>0.5</v>
      </c>
      <c r="F3578" s="172">
        <f>vlookup(VLOOKUP(A3578,'Meal Plan Combinations'!A$5:E$17,2,false),indirect(I$1),2,false)*B3578+vlookup(VLOOKUP(A3578,'Meal Plan Combinations'!A$5:E$17,3,false),indirect(I$1),2,false)*C3578+vlookup(VLOOKUP(A3578,'Meal Plan Combinations'!A$5:E$17,4,false),indirect(I$1),2,false)*D3578+vlookup(VLOOKUP(A3578,'Meal Plan Combinations'!A$5:E$17,5,false),indirect(I$1),2,false)*E3578</f>
        <v>1551.7255</v>
      </c>
      <c r="G3578" s="173">
        <f>abs(Generate!H$5-F3578)</f>
        <v>1518.2745</v>
      </c>
    </row>
    <row r="3579">
      <c r="A3579" s="71" t="s">
        <v>73</v>
      </c>
      <c r="B3579" s="71">
        <v>2.5</v>
      </c>
      <c r="C3579" s="71">
        <v>2.0</v>
      </c>
      <c r="D3579" s="71">
        <v>1.5</v>
      </c>
      <c r="E3579" s="71">
        <v>1.0</v>
      </c>
      <c r="F3579" s="172">
        <f>vlookup(VLOOKUP(A3579,'Meal Plan Combinations'!A$5:E$17,2,false),indirect(I$1),2,false)*B3579+vlookup(VLOOKUP(A3579,'Meal Plan Combinations'!A$5:E$17,3,false),indirect(I$1),2,false)*C3579+vlookup(VLOOKUP(A3579,'Meal Plan Combinations'!A$5:E$17,4,false),indirect(I$1),2,false)*D3579+vlookup(VLOOKUP(A3579,'Meal Plan Combinations'!A$5:E$17,5,false),indirect(I$1),2,false)*E3579</f>
        <v>1643.7055</v>
      </c>
      <c r="G3579" s="173">
        <f>abs(Generate!H$5-F3579)</f>
        <v>1426.2945</v>
      </c>
    </row>
    <row r="3580">
      <c r="A3580" s="71" t="s">
        <v>73</v>
      </c>
      <c r="B3580" s="71">
        <v>2.5</v>
      </c>
      <c r="C3580" s="71">
        <v>2.0</v>
      </c>
      <c r="D3580" s="71">
        <v>1.5</v>
      </c>
      <c r="E3580" s="71">
        <v>1.5</v>
      </c>
      <c r="F3580" s="172">
        <f>vlookup(VLOOKUP(A3580,'Meal Plan Combinations'!A$5:E$17,2,false),indirect(I$1),2,false)*B3580+vlookup(VLOOKUP(A3580,'Meal Plan Combinations'!A$5:E$17,3,false),indirect(I$1),2,false)*C3580+vlookup(VLOOKUP(A3580,'Meal Plan Combinations'!A$5:E$17,4,false),indirect(I$1),2,false)*D3580+vlookup(VLOOKUP(A3580,'Meal Plan Combinations'!A$5:E$17,5,false),indirect(I$1),2,false)*E3580</f>
        <v>1735.6855</v>
      </c>
      <c r="G3580" s="173">
        <f>abs(Generate!H$5-F3580)</f>
        <v>1334.3145</v>
      </c>
    </row>
    <row r="3581">
      <c r="A3581" s="71" t="s">
        <v>73</v>
      </c>
      <c r="B3581" s="71">
        <v>2.5</v>
      </c>
      <c r="C3581" s="71">
        <v>2.0</v>
      </c>
      <c r="D3581" s="71">
        <v>1.5</v>
      </c>
      <c r="E3581" s="71">
        <v>2.0</v>
      </c>
      <c r="F3581" s="172">
        <f>vlookup(VLOOKUP(A3581,'Meal Plan Combinations'!A$5:E$17,2,false),indirect(I$1),2,false)*B3581+vlookup(VLOOKUP(A3581,'Meal Plan Combinations'!A$5:E$17,3,false),indirect(I$1),2,false)*C3581+vlookup(VLOOKUP(A3581,'Meal Plan Combinations'!A$5:E$17,4,false),indirect(I$1),2,false)*D3581+vlookup(VLOOKUP(A3581,'Meal Plan Combinations'!A$5:E$17,5,false),indirect(I$1),2,false)*E3581</f>
        <v>1827.6655</v>
      </c>
      <c r="G3581" s="173">
        <f>abs(Generate!H$5-F3581)</f>
        <v>1242.3345</v>
      </c>
    </row>
    <row r="3582">
      <c r="A3582" s="71" t="s">
        <v>73</v>
      </c>
      <c r="B3582" s="71">
        <v>2.5</v>
      </c>
      <c r="C3582" s="71">
        <v>2.0</v>
      </c>
      <c r="D3582" s="71">
        <v>1.5</v>
      </c>
      <c r="E3582" s="71">
        <v>2.5</v>
      </c>
      <c r="F3582" s="172">
        <f>vlookup(VLOOKUP(A3582,'Meal Plan Combinations'!A$5:E$17,2,false),indirect(I$1),2,false)*B3582+vlookup(VLOOKUP(A3582,'Meal Plan Combinations'!A$5:E$17,3,false),indirect(I$1),2,false)*C3582+vlookup(VLOOKUP(A3582,'Meal Plan Combinations'!A$5:E$17,4,false),indirect(I$1),2,false)*D3582+vlookup(VLOOKUP(A3582,'Meal Plan Combinations'!A$5:E$17,5,false),indirect(I$1),2,false)*E3582</f>
        <v>1919.6455</v>
      </c>
      <c r="G3582" s="173">
        <f>abs(Generate!H$5-F3582)</f>
        <v>1150.3545</v>
      </c>
    </row>
    <row r="3583">
      <c r="A3583" s="71" t="s">
        <v>73</v>
      </c>
      <c r="B3583" s="71">
        <v>2.5</v>
      </c>
      <c r="C3583" s="71">
        <v>2.0</v>
      </c>
      <c r="D3583" s="71">
        <v>1.5</v>
      </c>
      <c r="E3583" s="71">
        <v>3.0</v>
      </c>
      <c r="F3583" s="172">
        <f>vlookup(VLOOKUP(A3583,'Meal Plan Combinations'!A$5:E$17,2,false),indirect(I$1),2,false)*B3583+vlookup(VLOOKUP(A3583,'Meal Plan Combinations'!A$5:E$17,3,false),indirect(I$1),2,false)*C3583+vlookup(VLOOKUP(A3583,'Meal Plan Combinations'!A$5:E$17,4,false),indirect(I$1),2,false)*D3583+vlookup(VLOOKUP(A3583,'Meal Plan Combinations'!A$5:E$17,5,false),indirect(I$1),2,false)*E3583</f>
        <v>2011.6255</v>
      </c>
      <c r="G3583" s="173">
        <f>abs(Generate!H$5-F3583)</f>
        <v>1058.3745</v>
      </c>
    </row>
    <row r="3584">
      <c r="A3584" s="71" t="s">
        <v>73</v>
      </c>
      <c r="B3584" s="71">
        <v>2.5</v>
      </c>
      <c r="C3584" s="71">
        <v>2.0</v>
      </c>
      <c r="D3584" s="71">
        <v>2.0</v>
      </c>
      <c r="E3584" s="71">
        <v>0.5</v>
      </c>
      <c r="F3584" s="172">
        <f>vlookup(VLOOKUP(A3584,'Meal Plan Combinations'!A$5:E$17,2,false),indirect(I$1),2,false)*B3584+vlookup(VLOOKUP(A3584,'Meal Plan Combinations'!A$5:E$17,3,false),indirect(I$1),2,false)*C3584+vlookup(VLOOKUP(A3584,'Meal Plan Combinations'!A$5:E$17,4,false),indirect(I$1),2,false)*D3584+vlookup(VLOOKUP(A3584,'Meal Plan Combinations'!A$5:E$17,5,false),indirect(I$1),2,false)*E3584</f>
        <v>1682.8215</v>
      </c>
      <c r="G3584" s="173">
        <f>abs(Generate!H$5-F3584)</f>
        <v>1387.1785</v>
      </c>
    </row>
    <row r="3585">
      <c r="A3585" s="71" t="s">
        <v>73</v>
      </c>
      <c r="B3585" s="71">
        <v>2.5</v>
      </c>
      <c r="C3585" s="71">
        <v>2.0</v>
      </c>
      <c r="D3585" s="71">
        <v>2.0</v>
      </c>
      <c r="E3585" s="71">
        <v>1.0</v>
      </c>
      <c r="F3585" s="172">
        <f>vlookup(VLOOKUP(A3585,'Meal Plan Combinations'!A$5:E$17,2,false),indirect(I$1),2,false)*B3585+vlookup(VLOOKUP(A3585,'Meal Plan Combinations'!A$5:E$17,3,false),indirect(I$1),2,false)*C3585+vlookup(VLOOKUP(A3585,'Meal Plan Combinations'!A$5:E$17,4,false),indirect(I$1),2,false)*D3585+vlookup(VLOOKUP(A3585,'Meal Plan Combinations'!A$5:E$17,5,false),indirect(I$1),2,false)*E3585</f>
        <v>1774.8015</v>
      </c>
      <c r="G3585" s="173">
        <f>abs(Generate!H$5-F3585)</f>
        <v>1295.1985</v>
      </c>
    </row>
    <row r="3586">
      <c r="A3586" s="71" t="s">
        <v>73</v>
      </c>
      <c r="B3586" s="71">
        <v>2.5</v>
      </c>
      <c r="C3586" s="71">
        <v>2.0</v>
      </c>
      <c r="D3586" s="71">
        <v>2.0</v>
      </c>
      <c r="E3586" s="71">
        <v>1.5</v>
      </c>
      <c r="F3586" s="172">
        <f>vlookup(VLOOKUP(A3586,'Meal Plan Combinations'!A$5:E$17,2,false),indirect(I$1),2,false)*B3586+vlookup(VLOOKUP(A3586,'Meal Plan Combinations'!A$5:E$17,3,false),indirect(I$1),2,false)*C3586+vlookup(VLOOKUP(A3586,'Meal Plan Combinations'!A$5:E$17,4,false),indirect(I$1),2,false)*D3586+vlookup(VLOOKUP(A3586,'Meal Plan Combinations'!A$5:E$17,5,false),indirect(I$1),2,false)*E3586</f>
        <v>1866.7815</v>
      </c>
      <c r="G3586" s="173">
        <f>abs(Generate!H$5-F3586)</f>
        <v>1203.2185</v>
      </c>
    </row>
    <row r="3587">
      <c r="A3587" s="71" t="s">
        <v>73</v>
      </c>
      <c r="B3587" s="71">
        <v>2.5</v>
      </c>
      <c r="C3587" s="71">
        <v>2.0</v>
      </c>
      <c r="D3587" s="71">
        <v>2.0</v>
      </c>
      <c r="E3587" s="71">
        <v>2.0</v>
      </c>
      <c r="F3587" s="172">
        <f>vlookup(VLOOKUP(A3587,'Meal Plan Combinations'!A$5:E$17,2,false),indirect(I$1),2,false)*B3587+vlookup(VLOOKUP(A3587,'Meal Plan Combinations'!A$5:E$17,3,false),indirect(I$1),2,false)*C3587+vlookup(VLOOKUP(A3587,'Meal Plan Combinations'!A$5:E$17,4,false),indirect(I$1),2,false)*D3587+vlookup(VLOOKUP(A3587,'Meal Plan Combinations'!A$5:E$17,5,false),indirect(I$1),2,false)*E3587</f>
        <v>1958.7615</v>
      </c>
      <c r="G3587" s="173">
        <f>abs(Generate!H$5-F3587)</f>
        <v>1111.2385</v>
      </c>
    </row>
    <row r="3588">
      <c r="A3588" s="71" t="s">
        <v>73</v>
      </c>
      <c r="B3588" s="71">
        <v>2.5</v>
      </c>
      <c r="C3588" s="71">
        <v>2.0</v>
      </c>
      <c r="D3588" s="71">
        <v>2.0</v>
      </c>
      <c r="E3588" s="71">
        <v>2.5</v>
      </c>
      <c r="F3588" s="172">
        <f>vlookup(VLOOKUP(A3588,'Meal Plan Combinations'!A$5:E$17,2,false),indirect(I$1),2,false)*B3588+vlookup(VLOOKUP(A3588,'Meal Plan Combinations'!A$5:E$17,3,false),indirect(I$1),2,false)*C3588+vlookup(VLOOKUP(A3588,'Meal Plan Combinations'!A$5:E$17,4,false),indirect(I$1),2,false)*D3588+vlookup(VLOOKUP(A3588,'Meal Plan Combinations'!A$5:E$17,5,false),indirect(I$1),2,false)*E3588</f>
        <v>2050.7415</v>
      </c>
      <c r="G3588" s="173">
        <f>abs(Generate!H$5-F3588)</f>
        <v>1019.2585</v>
      </c>
    </row>
    <row r="3589">
      <c r="A3589" s="71" t="s">
        <v>73</v>
      </c>
      <c r="B3589" s="71">
        <v>2.5</v>
      </c>
      <c r="C3589" s="71">
        <v>2.0</v>
      </c>
      <c r="D3589" s="71">
        <v>2.0</v>
      </c>
      <c r="E3589" s="71">
        <v>3.0</v>
      </c>
      <c r="F3589" s="172">
        <f>vlookup(VLOOKUP(A3589,'Meal Plan Combinations'!A$5:E$17,2,false),indirect(I$1),2,false)*B3589+vlookup(VLOOKUP(A3589,'Meal Plan Combinations'!A$5:E$17,3,false),indirect(I$1),2,false)*C3589+vlookup(VLOOKUP(A3589,'Meal Plan Combinations'!A$5:E$17,4,false),indirect(I$1),2,false)*D3589+vlookup(VLOOKUP(A3589,'Meal Plan Combinations'!A$5:E$17,5,false),indirect(I$1),2,false)*E3589</f>
        <v>2142.7215</v>
      </c>
      <c r="G3589" s="173">
        <f>abs(Generate!H$5-F3589)</f>
        <v>927.2785</v>
      </c>
    </row>
    <row r="3590">
      <c r="A3590" s="71" t="s">
        <v>73</v>
      </c>
      <c r="B3590" s="71">
        <v>2.5</v>
      </c>
      <c r="C3590" s="71">
        <v>2.0</v>
      </c>
      <c r="D3590" s="71">
        <v>2.5</v>
      </c>
      <c r="E3590" s="71">
        <v>0.5</v>
      </c>
      <c r="F3590" s="172">
        <f>vlookup(VLOOKUP(A3590,'Meal Plan Combinations'!A$5:E$17,2,false),indirect(I$1),2,false)*B3590+vlookup(VLOOKUP(A3590,'Meal Plan Combinations'!A$5:E$17,3,false),indirect(I$1),2,false)*C3590+vlookup(VLOOKUP(A3590,'Meal Plan Combinations'!A$5:E$17,4,false),indirect(I$1),2,false)*D3590+vlookup(VLOOKUP(A3590,'Meal Plan Combinations'!A$5:E$17,5,false),indirect(I$1),2,false)*E3590</f>
        <v>1813.9175</v>
      </c>
      <c r="G3590" s="173">
        <f>abs(Generate!H$5-F3590)</f>
        <v>1256.0825</v>
      </c>
    </row>
    <row r="3591">
      <c r="A3591" s="71" t="s">
        <v>73</v>
      </c>
      <c r="B3591" s="71">
        <v>2.5</v>
      </c>
      <c r="C3591" s="71">
        <v>2.0</v>
      </c>
      <c r="D3591" s="71">
        <v>2.5</v>
      </c>
      <c r="E3591" s="71">
        <v>1.0</v>
      </c>
      <c r="F3591" s="172">
        <f>vlookup(VLOOKUP(A3591,'Meal Plan Combinations'!A$5:E$17,2,false),indirect(I$1),2,false)*B3591+vlookup(VLOOKUP(A3591,'Meal Plan Combinations'!A$5:E$17,3,false),indirect(I$1),2,false)*C3591+vlookup(VLOOKUP(A3591,'Meal Plan Combinations'!A$5:E$17,4,false),indirect(I$1),2,false)*D3591+vlookup(VLOOKUP(A3591,'Meal Plan Combinations'!A$5:E$17,5,false),indirect(I$1),2,false)*E3591</f>
        <v>1905.8975</v>
      </c>
      <c r="G3591" s="173">
        <f>abs(Generate!H$5-F3591)</f>
        <v>1164.1025</v>
      </c>
    </row>
    <row r="3592">
      <c r="A3592" s="71" t="s">
        <v>73</v>
      </c>
      <c r="B3592" s="71">
        <v>2.5</v>
      </c>
      <c r="C3592" s="71">
        <v>2.0</v>
      </c>
      <c r="D3592" s="71">
        <v>2.5</v>
      </c>
      <c r="E3592" s="71">
        <v>1.5</v>
      </c>
      <c r="F3592" s="172">
        <f>vlookup(VLOOKUP(A3592,'Meal Plan Combinations'!A$5:E$17,2,false),indirect(I$1),2,false)*B3592+vlookup(VLOOKUP(A3592,'Meal Plan Combinations'!A$5:E$17,3,false),indirect(I$1),2,false)*C3592+vlookup(VLOOKUP(A3592,'Meal Plan Combinations'!A$5:E$17,4,false),indirect(I$1),2,false)*D3592+vlookup(VLOOKUP(A3592,'Meal Plan Combinations'!A$5:E$17,5,false),indirect(I$1),2,false)*E3592</f>
        <v>1997.8775</v>
      </c>
      <c r="G3592" s="173">
        <f>abs(Generate!H$5-F3592)</f>
        <v>1072.1225</v>
      </c>
    </row>
    <row r="3593">
      <c r="A3593" s="71" t="s">
        <v>73</v>
      </c>
      <c r="B3593" s="71">
        <v>2.5</v>
      </c>
      <c r="C3593" s="71">
        <v>2.0</v>
      </c>
      <c r="D3593" s="71">
        <v>2.5</v>
      </c>
      <c r="E3593" s="71">
        <v>2.0</v>
      </c>
      <c r="F3593" s="172">
        <f>vlookup(VLOOKUP(A3593,'Meal Plan Combinations'!A$5:E$17,2,false),indirect(I$1),2,false)*B3593+vlookup(VLOOKUP(A3593,'Meal Plan Combinations'!A$5:E$17,3,false),indirect(I$1),2,false)*C3593+vlookup(VLOOKUP(A3593,'Meal Plan Combinations'!A$5:E$17,4,false),indirect(I$1),2,false)*D3593+vlookup(VLOOKUP(A3593,'Meal Plan Combinations'!A$5:E$17,5,false),indirect(I$1),2,false)*E3593</f>
        <v>2089.8575</v>
      </c>
      <c r="G3593" s="173">
        <f>abs(Generate!H$5-F3593)</f>
        <v>980.1425</v>
      </c>
    </row>
    <row r="3594">
      <c r="A3594" s="71" t="s">
        <v>73</v>
      </c>
      <c r="B3594" s="71">
        <v>2.5</v>
      </c>
      <c r="C3594" s="71">
        <v>2.0</v>
      </c>
      <c r="D3594" s="71">
        <v>2.5</v>
      </c>
      <c r="E3594" s="71">
        <v>2.5</v>
      </c>
      <c r="F3594" s="172">
        <f>vlookup(VLOOKUP(A3594,'Meal Plan Combinations'!A$5:E$17,2,false),indirect(I$1),2,false)*B3594+vlookup(VLOOKUP(A3594,'Meal Plan Combinations'!A$5:E$17,3,false),indirect(I$1),2,false)*C3594+vlookup(VLOOKUP(A3594,'Meal Plan Combinations'!A$5:E$17,4,false),indirect(I$1),2,false)*D3594+vlookup(VLOOKUP(A3594,'Meal Plan Combinations'!A$5:E$17,5,false),indirect(I$1),2,false)*E3594</f>
        <v>2181.8375</v>
      </c>
      <c r="G3594" s="173">
        <f>abs(Generate!H$5-F3594)</f>
        <v>888.1625</v>
      </c>
    </row>
    <row r="3595">
      <c r="A3595" s="71" t="s">
        <v>73</v>
      </c>
      <c r="B3595" s="71">
        <v>2.5</v>
      </c>
      <c r="C3595" s="71">
        <v>2.0</v>
      </c>
      <c r="D3595" s="71">
        <v>2.5</v>
      </c>
      <c r="E3595" s="71">
        <v>3.0</v>
      </c>
      <c r="F3595" s="172">
        <f>vlookup(VLOOKUP(A3595,'Meal Plan Combinations'!A$5:E$17,2,false),indirect(I$1),2,false)*B3595+vlookup(VLOOKUP(A3595,'Meal Plan Combinations'!A$5:E$17,3,false),indirect(I$1),2,false)*C3595+vlookup(VLOOKUP(A3595,'Meal Plan Combinations'!A$5:E$17,4,false),indirect(I$1),2,false)*D3595+vlookup(VLOOKUP(A3595,'Meal Plan Combinations'!A$5:E$17,5,false),indirect(I$1),2,false)*E3595</f>
        <v>2273.8175</v>
      </c>
      <c r="G3595" s="173">
        <f>abs(Generate!H$5-F3595)</f>
        <v>796.1825</v>
      </c>
    </row>
    <row r="3596">
      <c r="A3596" s="71" t="s">
        <v>73</v>
      </c>
      <c r="B3596" s="71">
        <v>2.5</v>
      </c>
      <c r="C3596" s="71">
        <v>2.0</v>
      </c>
      <c r="D3596" s="71">
        <v>3.0</v>
      </c>
      <c r="E3596" s="71">
        <v>0.5</v>
      </c>
      <c r="F3596" s="172">
        <f>vlookup(VLOOKUP(A3596,'Meal Plan Combinations'!A$5:E$17,2,false),indirect(I$1),2,false)*B3596+vlookup(VLOOKUP(A3596,'Meal Plan Combinations'!A$5:E$17,3,false),indirect(I$1),2,false)*C3596+vlookup(VLOOKUP(A3596,'Meal Plan Combinations'!A$5:E$17,4,false),indirect(I$1),2,false)*D3596+vlookup(VLOOKUP(A3596,'Meal Plan Combinations'!A$5:E$17,5,false),indirect(I$1),2,false)*E3596</f>
        <v>1945.0135</v>
      </c>
      <c r="G3596" s="173">
        <f>abs(Generate!H$5-F3596)</f>
        <v>1124.9865</v>
      </c>
    </row>
    <row r="3597">
      <c r="A3597" s="71" t="s">
        <v>73</v>
      </c>
      <c r="B3597" s="71">
        <v>2.5</v>
      </c>
      <c r="C3597" s="71">
        <v>2.0</v>
      </c>
      <c r="D3597" s="71">
        <v>3.0</v>
      </c>
      <c r="E3597" s="71">
        <v>1.0</v>
      </c>
      <c r="F3597" s="172">
        <f>vlookup(VLOOKUP(A3597,'Meal Plan Combinations'!A$5:E$17,2,false),indirect(I$1),2,false)*B3597+vlookup(VLOOKUP(A3597,'Meal Plan Combinations'!A$5:E$17,3,false),indirect(I$1),2,false)*C3597+vlookup(VLOOKUP(A3597,'Meal Plan Combinations'!A$5:E$17,4,false),indirect(I$1),2,false)*D3597+vlookup(VLOOKUP(A3597,'Meal Plan Combinations'!A$5:E$17,5,false),indirect(I$1),2,false)*E3597</f>
        <v>2036.9935</v>
      </c>
      <c r="G3597" s="173">
        <f>abs(Generate!H$5-F3597)</f>
        <v>1033.0065</v>
      </c>
    </row>
    <row r="3598">
      <c r="A3598" s="71" t="s">
        <v>73</v>
      </c>
      <c r="B3598" s="71">
        <v>2.5</v>
      </c>
      <c r="C3598" s="71">
        <v>2.0</v>
      </c>
      <c r="D3598" s="71">
        <v>3.0</v>
      </c>
      <c r="E3598" s="71">
        <v>1.5</v>
      </c>
      <c r="F3598" s="172">
        <f>vlookup(VLOOKUP(A3598,'Meal Plan Combinations'!A$5:E$17,2,false),indirect(I$1),2,false)*B3598+vlookup(VLOOKUP(A3598,'Meal Plan Combinations'!A$5:E$17,3,false),indirect(I$1),2,false)*C3598+vlookup(VLOOKUP(A3598,'Meal Plan Combinations'!A$5:E$17,4,false),indirect(I$1),2,false)*D3598+vlookup(VLOOKUP(A3598,'Meal Plan Combinations'!A$5:E$17,5,false),indirect(I$1),2,false)*E3598</f>
        <v>2128.9735</v>
      </c>
      <c r="G3598" s="173">
        <f>abs(Generate!H$5-F3598)</f>
        <v>941.0265</v>
      </c>
    </row>
    <row r="3599">
      <c r="A3599" s="71" t="s">
        <v>73</v>
      </c>
      <c r="B3599" s="71">
        <v>2.5</v>
      </c>
      <c r="C3599" s="71">
        <v>2.0</v>
      </c>
      <c r="D3599" s="71">
        <v>3.0</v>
      </c>
      <c r="E3599" s="71">
        <v>2.0</v>
      </c>
      <c r="F3599" s="172">
        <f>vlookup(VLOOKUP(A3599,'Meal Plan Combinations'!A$5:E$17,2,false),indirect(I$1),2,false)*B3599+vlookup(VLOOKUP(A3599,'Meal Plan Combinations'!A$5:E$17,3,false),indirect(I$1),2,false)*C3599+vlookup(VLOOKUP(A3599,'Meal Plan Combinations'!A$5:E$17,4,false),indirect(I$1),2,false)*D3599+vlookup(VLOOKUP(A3599,'Meal Plan Combinations'!A$5:E$17,5,false),indirect(I$1),2,false)*E3599</f>
        <v>2220.9535</v>
      </c>
      <c r="G3599" s="173">
        <f>abs(Generate!H$5-F3599)</f>
        <v>849.0465</v>
      </c>
    </row>
    <row r="3600">
      <c r="A3600" s="71" t="s">
        <v>73</v>
      </c>
      <c r="B3600" s="71">
        <v>2.5</v>
      </c>
      <c r="C3600" s="71">
        <v>2.0</v>
      </c>
      <c r="D3600" s="71">
        <v>3.0</v>
      </c>
      <c r="E3600" s="71">
        <v>2.5</v>
      </c>
      <c r="F3600" s="172">
        <f>vlookup(VLOOKUP(A3600,'Meal Plan Combinations'!A$5:E$17,2,false),indirect(I$1),2,false)*B3600+vlookup(VLOOKUP(A3600,'Meal Plan Combinations'!A$5:E$17,3,false),indirect(I$1),2,false)*C3600+vlookup(VLOOKUP(A3600,'Meal Plan Combinations'!A$5:E$17,4,false),indirect(I$1),2,false)*D3600+vlookup(VLOOKUP(A3600,'Meal Plan Combinations'!A$5:E$17,5,false),indirect(I$1),2,false)*E3600</f>
        <v>2312.9335</v>
      </c>
      <c r="G3600" s="173">
        <f>abs(Generate!H$5-F3600)</f>
        <v>757.0665</v>
      </c>
    </row>
    <row r="3601">
      <c r="A3601" s="71" t="s">
        <v>73</v>
      </c>
      <c r="B3601" s="71">
        <v>2.5</v>
      </c>
      <c r="C3601" s="71">
        <v>2.0</v>
      </c>
      <c r="D3601" s="71">
        <v>3.0</v>
      </c>
      <c r="E3601" s="71">
        <v>3.0</v>
      </c>
      <c r="F3601" s="172">
        <f>vlookup(VLOOKUP(A3601,'Meal Plan Combinations'!A$5:E$17,2,false),indirect(I$1),2,false)*B3601+vlookup(VLOOKUP(A3601,'Meal Plan Combinations'!A$5:E$17,3,false),indirect(I$1),2,false)*C3601+vlookup(VLOOKUP(A3601,'Meal Plan Combinations'!A$5:E$17,4,false),indirect(I$1),2,false)*D3601+vlookup(VLOOKUP(A3601,'Meal Plan Combinations'!A$5:E$17,5,false),indirect(I$1),2,false)*E3601</f>
        <v>2404.9135</v>
      </c>
      <c r="G3601" s="173">
        <f>abs(Generate!H$5-F3601)</f>
        <v>665.0865</v>
      </c>
    </row>
    <row r="3602">
      <c r="A3602" s="71" t="s">
        <v>73</v>
      </c>
      <c r="B3602" s="71">
        <v>2.5</v>
      </c>
      <c r="C3602" s="71">
        <v>2.5</v>
      </c>
      <c r="D3602" s="71">
        <v>0.5</v>
      </c>
      <c r="E3602" s="71">
        <v>0.5</v>
      </c>
      <c r="F3602" s="172">
        <f>vlookup(VLOOKUP(A3602,'Meal Plan Combinations'!A$5:E$17,2,false),indirect(I$1),2,false)*B3602+vlookup(VLOOKUP(A3602,'Meal Plan Combinations'!A$5:E$17,3,false),indirect(I$1),2,false)*C3602+vlookup(VLOOKUP(A3602,'Meal Plan Combinations'!A$5:E$17,4,false),indirect(I$1),2,false)*D3602+vlookup(VLOOKUP(A3602,'Meal Plan Combinations'!A$5:E$17,5,false),indirect(I$1),2,false)*E3602</f>
        <v>1380.5935</v>
      </c>
      <c r="G3602" s="173">
        <f>abs(Generate!H$5-F3602)</f>
        <v>1689.4065</v>
      </c>
    </row>
    <row r="3603">
      <c r="A3603" s="71" t="s">
        <v>73</v>
      </c>
      <c r="B3603" s="71">
        <v>2.5</v>
      </c>
      <c r="C3603" s="71">
        <v>2.5</v>
      </c>
      <c r="D3603" s="71">
        <v>0.5</v>
      </c>
      <c r="E3603" s="71">
        <v>1.0</v>
      </c>
      <c r="F3603" s="172">
        <f>vlookup(VLOOKUP(A3603,'Meal Plan Combinations'!A$5:E$17,2,false),indirect(I$1),2,false)*B3603+vlookup(VLOOKUP(A3603,'Meal Plan Combinations'!A$5:E$17,3,false),indirect(I$1),2,false)*C3603+vlookup(VLOOKUP(A3603,'Meal Plan Combinations'!A$5:E$17,4,false),indirect(I$1),2,false)*D3603+vlookup(VLOOKUP(A3603,'Meal Plan Combinations'!A$5:E$17,5,false),indirect(I$1),2,false)*E3603</f>
        <v>1472.5735</v>
      </c>
      <c r="G3603" s="173">
        <f>abs(Generate!H$5-F3603)</f>
        <v>1597.4265</v>
      </c>
    </row>
    <row r="3604">
      <c r="A3604" s="71" t="s">
        <v>73</v>
      </c>
      <c r="B3604" s="71">
        <v>2.5</v>
      </c>
      <c r="C3604" s="71">
        <v>2.5</v>
      </c>
      <c r="D3604" s="71">
        <v>0.5</v>
      </c>
      <c r="E3604" s="71">
        <v>1.5</v>
      </c>
      <c r="F3604" s="172">
        <f>vlookup(VLOOKUP(A3604,'Meal Plan Combinations'!A$5:E$17,2,false),indirect(I$1),2,false)*B3604+vlookup(VLOOKUP(A3604,'Meal Plan Combinations'!A$5:E$17,3,false),indirect(I$1),2,false)*C3604+vlookup(VLOOKUP(A3604,'Meal Plan Combinations'!A$5:E$17,4,false),indirect(I$1),2,false)*D3604+vlookup(VLOOKUP(A3604,'Meal Plan Combinations'!A$5:E$17,5,false),indirect(I$1),2,false)*E3604</f>
        <v>1564.5535</v>
      </c>
      <c r="G3604" s="173">
        <f>abs(Generate!H$5-F3604)</f>
        <v>1505.4465</v>
      </c>
    </row>
    <row r="3605">
      <c r="A3605" s="71" t="s">
        <v>73</v>
      </c>
      <c r="B3605" s="71">
        <v>2.5</v>
      </c>
      <c r="C3605" s="71">
        <v>2.5</v>
      </c>
      <c r="D3605" s="71">
        <v>0.5</v>
      </c>
      <c r="E3605" s="71">
        <v>2.0</v>
      </c>
      <c r="F3605" s="172">
        <f>vlookup(VLOOKUP(A3605,'Meal Plan Combinations'!A$5:E$17,2,false),indirect(I$1),2,false)*B3605+vlookup(VLOOKUP(A3605,'Meal Plan Combinations'!A$5:E$17,3,false),indirect(I$1),2,false)*C3605+vlookup(VLOOKUP(A3605,'Meal Plan Combinations'!A$5:E$17,4,false),indirect(I$1),2,false)*D3605+vlookup(VLOOKUP(A3605,'Meal Plan Combinations'!A$5:E$17,5,false),indirect(I$1),2,false)*E3605</f>
        <v>1656.5335</v>
      </c>
      <c r="G3605" s="173">
        <f>abs(Generate!H$5-F3605)</f>
        <v>1413.4665</v>
      </c>
    </row>
    <row r="3606">
      <c r="A3606" s="71" t="s">
        <v>73</v>
      </c>
      <c r="B3606" s="71">
        <v>2.5</v>
      </c>
      <c r="C3606" s="71">
        <v>2.5</v>
      </c>
      <c r="D3606" s="71">
        <v>0.5</v>
      </c>
      <c r="E3606" s="71">
        <v>2.5</v>
      </c>
      <c r="F3606" s="172">
        <f>vlookup(VLOOKUP(A3606,'Meal Plan Combinations'!A$5:E$17,2,false),indirect(I$1),2,false)*B3606+vlookup(VLOOKUP(A3606,'Meal Plan Combinations'!A$5:E$17,3,false),indirect(I$1),2,false)*C3606+vlookup(VLOOKUP(A3606,'Meal Plan Combinations'!A$5:E$17,4,false),indirect(I$1),2,false)*D3606+vlookup(VLOOKUP(A3606,'Meal Plan Combinations'!A$5:E$17,5,false),indirect(I$1),2,false)*E3606</f>
        <v>1748.5135</v>
      </c>
      <c r="G3606" s="173">
        <f>abs(Generate!H$5-F3606)</f>
        <v>1321.4865</v>
      </c>
    </row>
    <row r="3607">
      <c r="A3607" s="71" t="s">
        <v>73</v>
      </c>
      <c r="B3607" s="71">
        <v>2.5</v>
      </c>
      <c r="C3607" s="71">
        <v>2.5</v>
      </c>
      <c r="D3607" s="71">
        <v>0.5</v>
      </c>
      <c r="E3607" s="71">
        <v>3.0</v>
      </c>
      <c r="F3607" s="172">
        <f>vlookup(VLOOKUP(A3607,'Meal Plan Combinations'!A$5:E$17,2,false),indirect(I$1),2,false)*B3607+vlookup(VLOOKUP(A3607,'Meal Plan Combinations'!A$5:E$17,3,false),indirect(I$1),2,false)*C3607+vlookup(VLOOKUP(A3607,'Meal Plan Combinations'!A$5:E$17,4,false),indirect(I$1),2,false)*D3607+vlookup(VLOOKUP(A3607,'Meal Plan Combinations'!A$5:E$17,5,false),indirect(I$1),2,false)*E3607</f>
        <v>1840.4935</v>
      </c>
      <c r="G3607" s="173">
        <f>abs(Generate!H$5-F3607)</f>
        <v>1229.5065</v>
      </c>
    </row>
    <row r="3608">
      <c r="A3608" s="71" t="s">
        <v>73</v>
      </c>
      <c r="B3608" s="71">
        <v>2.5</v>
      </c>
      <c r="C3608" s="71">
        <v>2.5</v>
      </c>
      <c r="D3608" s="71">
        <v>1.0</v>
      </c>
      <c r="E3608" s="71">
        <v>0.5</v>
      </c>
      <c r="F3608" s="172">
        <f>vlookup(VLOOKUP(A3608,'Meal Plan Combinations'!A$5:E$17,2,false),indirect(I$1),2,false)*B3608+vlookup(VLOOKUP(A3608,'Meal Plan Combinations'!A$5:E$17,3,false),indirect(I$1),2,false)*C3608+vlookup(VLOOKUP(A3608,'Meal Plan Combinations'!A$5:E$17,4,false),indirect(I$1),2,false)*D3608+vlookup(VLOOKUP(A3608,'Meal Plan Combinations'!A$5:E$17,5,false),indirect(I$1),2,false)*E3608</f>
        <v>1511.6895</v>
      </c>
      <c r="G3608" s="173">
        <f>abs(Generate!H$5-F3608)</f>
        <v>1558.3105</v>
      </c>
    </row>
    <row r="3609">
      <c r="A3609" s="71" t="s">
        <v>73</v>
      </c>
      <c r="B3609" s="71">
        <v>2.5</v>
      </c>
      <c r="C3609" s="71">
        <v>2.5</v>
      </c>
      <c r="D3609" s="71">
        <v>1.0</v>
      </c>
      <c r="E3609" s="71">
        <v>1.0</v>
      </c>
      <c r="F3609" s="172">
        <f>vlookup(VLOOKUP(A3609,'Meal Plan Combinations'!A$5:E$17,2,false),indirect(I$1),2,false)*B3609+vlookup(VLOOKUP(A3609,'Meal Plan Combinations'!A$5:E$17,3,false),indirect(I$1),2,false)*C3609+vlookup(VLOOKUP(A3609,'Meal Plan Combinations'!A$5:E$17,4,false),indirect(I$1),2,false)*D3609+vlookup(VLOOKUP(A3609,'Meal Plan Combinations'!A$5:E$17,5,false),indirect(I$1),2,false)*E3609</f>
        <v>1603.6695</v>
      </c>
      <c r="G3609" s="173">
        <f>abs(Generate!H$5-F3609)</f>
        <v>1466.3305</v>
      </c>
    </row>
    <row r="3610">
      <c r="A3610" s="71" t="s">
        <v>73</v>
      </c>
      <c r="B3610" s="71">
        <v>2.5</v>
      </c>
      <c r="C3610" s="71">
        <v>2.5</v>
      </c>
      <c r="D3610" s="71">
        <v>1.0</v>
      </c>
      <c r="E3610" s="71">
        <v>1.5</v>
      </c>
      <c r="F3610" s="172">
        <f>vlookup(VLOOKUP(A3610,'Meal Plan Combinations'!A$5:E$17,2,false),indirect(I$1),2,false)*B3610+vlookup(VLOOKUP(A3610,'Meal Plan Combinations'!A$5:E$17,3,false),indirect(I$1),2,false)*C3610+vlookup(VLOOKUP(A3610,'Meal Plan Combinations'!A$5:E$17,4,false),indirect(I$1),2,false)*D3610+vlookup(VLOOKUP(A3610,'Meal Plan Combinations'!A$5:E$17,5,false),indirect(I$1),2,false)*E3610</f>
        <v>1695.6495</v>
      </c>
      <c r="G3610" s="173">
        <f>abs(Generate!H$5-F3610)</f>
        <v>1374.3505</v>
      </c>
    </row>
    <row r="3611">
      <c r="A3611" s="71" t="s">
        <v>73</v>
      </c>
      <c r="B3611" s="71">
        <v>2.5</v>
      </c>
      <c r="C3611" s="71">
        <v>2.5</v>
      </c>
      <c r="D3611" s="71">
        <v>1.0</v>
      </c>
      <c r="E3611" s="71">
        <v>2.0</v>
      </c>
      <c r="F3611" s="172">
        <f>vlookup(VLOOKUP(A3611,'Meal Plan Combinations'!A$5:E$17,2,false),indirect(I$1),2,false)*B3611+vlookup(VLOOKUP(A3611,'Meal Plan Combinations'!A$5:E$17,3,false),indirect(I$1),2,false)*C3611+vlookup(VLOOKUP(A3611,'Meal Plan Combinations'!A$5:E$17,4,false),indirect(I$1),2,false)*D3611+vlookup(VLOOKUP(A3611,'Meal Plan Combinations'!A$5:E$17,5,false),indirect(I$1),2,false)*E3611</f>
        <v>1787.6295</v>
      </c>
      <c r="G3611" s="173">
        <f>abs(Generate!H$5-F3611)</f>
        <v>1282.3705</v>
      </c>
    </row>
    <row r="3612">
      <c r="A3612" s="71" t="s">
        <v>73</v>
      </c>
      <c r="B3612" s="71">
        <v>2.5</v>
      </c>
      <c r="C3612" s="71">
        <v>2.5</v>
      </c>
      <c r="D3612" s="71">
        <v>1.0</v>
      </c>
      <c r="E3612" s="71">
        <v>2.5</v>
      </c>
      <c r="F3612" s="172">
        <f>vlookup(VLOOKUP(A3612,'Meal Plan Combinations'!A$5:E$17,2,false),indirect(I$1),2,false)*B3612+vlookup(VLOOKUP(A3612,'Meal Plan Combinations'!A$5:E$17,3,false),indirect(I$1),2,false)*C3612+vlookup(VLOOKUP(A3612,'Meal Plan Combinations'!A$5:E$17,4,false),indirect(I$1),2,false)*D3612+vlookup(VLOOKUP(A3612,'Meal Plan Combinations'!A$5:E$17,5,false),indirect(I$1),2,false)*E3612</f>
        <v>1879.6095</v>
      </c>
      <c r="G3612" s="173">
        <f>abs(Generate!H$5-F3612)</f>
        <v>1190.3905</v>
      </c>
    </row>
    <row r="3613">
      <c r="A3613" s="71" t="s">
        <v>73</v>
      </c>
      <c r="B3613" s="71">
        <v>2.5</v>
      </c>
      <c r="C3613" s="71">
        <v>2.5</v>
      </c>
      <c r="D3613" s="71">
        <v>1.0</v>
      </c>
      <c r="E3613" s="71">
        <v>3.0</v>
      </c>
      <c r="F3613" s="172">
        <f>vlookup(VLOOKUP(A3613,'Meal Plan Combinations'!A$5:E$17,2,false),indirect(I$1),2,false)*B3613+vlookup(VLOOKUP(A3613,'Meal Plan Combinations'!A$5:E$17,3,false),indirect(I$1),2,false)*C3613+vlookup(VLOOKUP(A3613,'Meal Plan Combinations'!A$5:E$17,4,false),indirect(I$1),2,false)*D3613+vlookup(VLOOKUP(A3613,'Meal Plan Combinations'!A$5:E$17,5,false),indirect(I$1),2,false)*E3613</f>
        <v>1971.5895</v>
      </c>
      <c r="G3613" s="173">
        <f>abs(Generate!H$5-F3613)</f>
        <v>1098.4105</v>
      </c>
    </row>
    <row r="3614">
      <c r="A3614" s="71" t="s">
        <v>73</v>
      </c>
      <c r="B3614" s="71">
        <v>2.5</v>
      </c>
      <c r="C3614" s="71">
        <v>2.5</v>
      </c>
      <c r="D3614" s="71">
        <v>1.5</v>
      </c>
      <c r="E3614" s="71">
        <v>0.5</v>
      </c>
      <c r="F3614" s="172">
        <f>vlookup(VLOOKUP(A3614,'Meal Plan Combinations'!A$5:E$17,2,false),indirect(I$1),2,false)*B3614+vlookup(VLOOKUP(A3614,'Meal Plan Combinations'!A$5:E$17,3,false),indirect(I$1),2,false)*C3614+vlookup(VLOOKUP(A3614,'Meal Plan Combinations'!A$5:E$17,4,false),indirect(I$1),2,false)*D3614+vlookup(VLOOKUP(A3614,'Meal Plan Combinations'!A$5:E$17,5,false),indirect(I$1),2,false)*E3614</f>
        <v>1642.7855</v>
      </c>
      <c r="G3614" s="173">
        <f>abs(Generate!H$5-F3614)</f>
        <v>1427.2145</v>
      </c>
    </row>
    <row r="3615">
      <c r="A3615" s="71" t="s">
        <v>73</v>
      </c>
      <c r="B3615" s="71">
        <v>2.5</v>
      </c>
      <c r="C3615" s="71">
        <v>2.5</v>
      </c>
      <c r="D3615" s="71">
        <v>1.5</v>
      </c>
      <c r="E3615" s="71">
        <v>1.0</v>
      </c>
      <c r="F3615" s="172">
        <f>vlookup(VLOOKUP(A3615,'Meal Plan Combinations'!A$5:E$17,2,false),indirect(I$1),2,false)*B3615+vlookup(VLOOKUP(A3615,'Meal Plan Combinations'!A$5:E$17,3,false),indirect(I$1),2,false)*C3615+vlookup(VLOOKUP(A3615,'Meal Plan Combinations'!A$5:E$17,4,false),indirect(I$1),2,false)*D3615+vlookup(VLOOKUP(A3615,'Meal Plan Combinations'!A$5:E$17,5,false),indirect(I$1),2,false)*E3615</f>
        <v>1734.7655</v>
      </c>
      <c r="G3615" s="173">
        <f>abs(Generate!H$5-F3615)</f>
        <v>1335.2345</v>
      </c>
    </row>
    <row r="3616">
      <c r="A3616" s="71" t="s">
        <v>73</v>
      </c>
      <c r="B3616" s="71">
        <v>2.5</v>
      </c>
      <c r="C3616" s="71">
        <v>2.5</v>
      </c>
      <c r="D3616" s="71">
        <v>1.5</v>
      </c>
      <c r="E3616" s="71">
        <v>1.5</v>
      </c>
      <c r="F3616" s="172">
        <f>vlookup(VLOOKUP(A3616,'Meal Plan Combinations'!A$5:E$17,2,false),indirect(I$1),2,false)*B3616+vlookup(VLOOKUP(A3616,'Meal Plan Combinations'!A$5:E$17,3,false),indirect(I$1),2,false)*C3616+vlookup(VLOOKUP(A3616,'Meal Plan Combinations'!A$5:E$17,4,false),indirect(I$1),2,false)*D3616+vlookup(VLOOKUP(A3616,'Meal Plan Combinations'!A$5:E$17,5,false),indirect(I$1),2,false)*E3616</f>
        <v>1826.7455</v>
      </c>
      <c r="G3616" s="173">
        <f>abs(Generate!H$5-F3616)</f>
        <v>1243.2545</v>
      </c>
    </row>
    <row r="3617">
      <c r="A3617" s="71" t="s">
        <v>73</v>
      </c>
      <c r="B3617" s="71">
        <v>2.5</v>
      </c>
      <c r="C3617" s="71">
        <v>2.5</v>
      </c>
      <c r="D3617" s="71">
        <v>1.5</v>
      </c>
      <c r="E3617" s="71">
        <v>2.0</v>
      </c>
      <c r="F3617" s="172">
        <f>vlookup(VLOOKUP(A3617,'Meal Plan Combinations'!A$5:E$17,2,false),indirect(I$1),2,false)*B3617+vlookup(VLOOKUP(A3617,'Meal Plan Combinations'!A$5:E$17,3,false),indirect(I$1),2,false)*C3617+vlookup(VLOOKUP(A3617,'Meal Plan Combinations'!A$5:E$17,4,false),indirect(I$1),2,false)*D3617+vlookup(VLOOKUP(A3617,'Meal Plan Combinations'!A$5:E$17,5,false),indirect(I$1),2,false)*E3617</f>
        <v>1918.7255</v>
      </c>
      <c r="G3617" s="173">
        <f>abs(Generate!H$5-F3617)</f>
        <v>1151.2745</v>
      </c>
    </row>
    <row r="3618">
      <c r="A3618" s="71" t="s">
        <v>73</v>
      </c>
      <c r="B3618" s="71">
        <v>2.5</v>
      </c>
      <c r="C3618" s="71">
        <v>2.5</v>
      </c>
      <c r="D3618" s="71">
        <v>1.5</v>
      </c>
      <c r="E3618" s="71">
        <v>2.5</v>
      </c>
      <c r="F3618" s="172">
        <f>vlookup(VLOOKUP(A3618,'Meal Plan Combinations'!A$5:E$17,2,false),indirect(I$1),2,false)*B3618+vlookup(VLOOKUP(A3618,'Meal Plan Combinations'!A$5:E$17,3,false),indirect(I$1),2,false)*C3618+vlookup(VLOOKUP(A3618,'Meal Plan Combinations'!A$5:E$17,4,false),indirect(I$1),2,false)*D3618+vlookup(VLOOKUP(A3618,'Meal Plan Combinations'!A$5:E$17,5,false),indirect(I$1),2,false)*E3618</f>
        <v>2010.7055</v>
      </c>
      <c r="G3618" s="173">
        <f>abs(Generate!H$5-F3618)</f>
        <v>1059.2945</v>
      </c>
    </row>
    <row r="3619">
      <c r="A3619" s="71" t="s">
        <v>73</v>
      </c>
      <c r="B3619" s="71">
        <v>2.5</v>
      </c>
      <c r="C3619" s="71">
        <v>2.5</v>
      </c>
      <c r="D3619" s="71">
        <v>1.5</v>
      </c>
      <c r="E3619" s="71">
        <v>3.0</v>
      </c>
      <c r="F3619" s="172">
        <f>vlookup(VLOOKUP(A3619,'Meal Plan Combinations'!A$5:E$17,2,false),indirect(I$1),2,false)*B3619+vlookup(VLOOKUP(A3619,'Meal Plan Combinations'!A$5:E$17,3,false),indirect(I$1),2,false)*C3619+vlookup(VLOOKUP(A3619,'Meal Plan Combinations'!A$5:E$17,4,false),indirect(I$1),2,false)*D3619+vlookup(VLOOKUP(A3619,'Meal Plan Combinations'!A$5:E$17,5,false),indirect(I$1),2,false)*E3619</f>
        <v>2102.6855</v>
      </c>
      <c r="G3619" s="173">
        <f>abs(Generate!H$5-F3619)</f>
        <v>967.3145</v>
      </c>
    </row>
    <row r="3620">
      <c r="A3620" s="71" t="s">
        <v>73</v>
      </c>
      <c r="B3620" s="71">
        <v>2.5</v>
      </c>
      <c r="C3620" s="71">
        <v>2.5</v>
      </c>
      <c r="D3620" s="71">
        <v>2.0</v>
      </c>
      <c r="E3620" s="71">
        <v>0.5</v>
      </c>
      <c r="F3620" s="172">
        <f>vlookup(VLOOKUP(A3620,'Meal Plan Combinations'!A$5:E$17,2,false),indirect(I$1),2,false)*B3620+vlookup(VLOOKUP(A3620,'Meal Plan Combinations'!A$5:E$17,3,false),indirect(I$1),2,false)*C3620+vlookup(VLOOKUP(A3620,'Meal Plan Combinations'!A$5:E$17,4,false),indirect(I$1),2,false)*D3620+vlookup(VLOOKUP(A3620,'Meal Plan Combinations'!A$5:E$17,5,false),indirect(I$1),2,false)*E3620</f>
        <v>1773.8815</v>
      </c>
      <c r="G3620" s="173">
        <f>abs(Generate!H$5-F3620)</f>
        <v>1296.1185</v>
      </c>
    </row>
    <row r="3621">
      <c r="A3621" s="71" t="s">
        <v>73</v>
      </c>
      <c r="B3621" s="71">
        <v>2.5</v>
      </c>
      <c r="C3621" s="71">
        <v>2.5</v>
      </c>
      <c r="D3621" s="71">
        <v>2.0</v>
      </c>
      <c r="E3621" s="71">
        <v>1.0</v>
      </c>
      <c r="F3621" s="172">
        <f>vlookup(VLOOKUP(A3621,'Meal Plan Combinations'!A$5:E$17,2,false),indirect(I$1),2,false)*B3621+vlookup(VLOOKUP(A3621,'Meal Plan Combinations'!A$5:E$17,3,false),indirect(I$1),2,false)*C3621+vlookup(VLOOKUP(A3621,'Meal Plan Combinations'!A$5:E$17,4,false),indirect(I$1),2,false)*D3621+vlookup(VLOOKUP(A3621,'Meal Plan Combinations'!A$5:E$17,5,false),indirect(I$1),2,false)*E3621</f>
        <v>1865.8615</v>
      </c>
      <c r="G3621" s="173">
        <f>abs(Generate!H$5-F3621)</f>
        <v>1204.1385</v>
      </c>
    </row>
    <row r="3622">
      <c r="A3622" s="71" t="s">
        <v>73</v>
      </c>
      <c r="B3622" s="71">
        <v>2.5</v>
      </c>
      <c r="C3622" s="71">
        <v>2.5</v>
      </c>
      <c r="D3622" s="71">
        <v>2.0</v>
      </c>
      <c r="E3622" s="71">
        <v>1.5</v>
      </c>
      <c r="F3622" s="172">
        <f>vlookup(VLOOKUP(A3622,'Meal Plan Combinations'!A$5:E$17,2,false),indirect(I$1),2,false)*B3622+vlookup(VLOOKUP(A3622,'Meal Plan Combinations'!A$5:E$17,3,false),indirect(I$1),2,false)*C3622+vlookup(VLOOKUP(A3622,'Meal Plan Combinations'!A$5:E$17,4,false),indirect(I$1),2,false)*D3622+vlookup(VLOOKUP(A3622,'Meal Plan Combinations'!A$5:E$17,5,false),indirect(I$1),2,false)*E3622</f>
        <v>1957.8415</v>
      </c>
      <c r="G3622" s="173">
        <f>abs(Generate!H$5-F3622)</f>
        <v>1112.1585</v>
      </c>
    </row>
    <row r="3623">
      <c r="A3623" s="71" t="s">
        <v>73</v>
      </c>
      <c r="B3623" s="71">
        <v>2.5</v>
      </c>
      <c r="C3623" s="71">
        <v>2.5</v>
      </c>
      <c r="D3623" s="71">
        <v>2.0</v>
      </c>
      <c r="E3623" s="71">
        <v>2.0</v>
      </c>
      <c r="F3623" s="172">
        <f>vlookup(VLOOKUP(A3623,'Meal Plan Combinations'!A$5:E$17,2,false),indirect(I$1),2,false)*B3623+vlookup(VLOOKUP(A3623,'Meal Plan Combinations'!A$5:E$17,3,false),indirect(I$1),2,false)*C3623+vlookup(VLOOKUP(A3623,'Meal Plan Combinations'!A$5:E$17,4,false),indirect(I$1),2,false)*D3623+vlookup(VLOOKUP(A3623,'Meal Plan Combinations'!A$5:E$17,5,false),indirect(I$1),2,false)*E3623</f>
        <v>2049.8215</v>
      </c>
      <c r="G3623" s="173">
        <f>abs(Generate!H$5-F3623)</f>
        <v>1020.1785</v>
      </c>
    </row>
    <row r="3624">
      <c r="A3624" s="71" t="s">
        <v>73</v>
      </c>
      <c r="B3624" s="71">
        <v>2.5</v>
      </c>
      <c r="C3624" s="71">
        <v>2.5</v>
      </c>
      <c r="D3624" s="71">
        <v>2.0</v>
      </c>
      <c r="E3624" s="71">
        <v>2.5</v>
      </c>
      <c r="F3624" s="172">
        <f>vlookup(VLOOKUP(A3624,'Meal Plan Combinations'!A$5:E$17,2,false),indirect(I$1),2,false)*B3624+vlookup(VLOOKUP(A3624,'Meal Plan Combinations'!A$5:E$17,3,false),indirect(I$1),2,false)*C3624+vlookup(VLOOKUP(A3624,'Meal Plan Combinations'!A$5:E$17,4,false),indirect(I$1),2,false)*D3624+vlookup(VLOOKUP(A3624,'Meal Plan Combinations'!A$5:E$17,5,false),indirect(I$1),2,false)*E3624</f>
        <v>2141.8015</v>
      </c>
      <c r="G3624" s="173">
        <f>abs(Generate!H$5-F3624)</f>
        <v>928.1985</v>
      </c>
    </row>
    <row r="3625">
      <c r="A3625" s="71" t="s">
        <v>73</v>
      </c>
      <c r="B3625" s="71">
        <v>2.5</v>
      </c>
      <c r="C3625" s="71">
        <v>2.5</v>
      </c>
      <c r="D3625" s="71">
        <v>2.0</v>
      </c>
      <c r="E3625" s="71">
        <v>3.0</v>
      </c>
      <c r="F3625" s="172">
        <f>vlookup(VLOOKUP(A3625,'Meal Plan Combinations'!A$5:E$17,2,false),indirect(I$1),2,false)*B3625+vlookup(VLOOKUP(A3625,'Meal Plan Combinations'!A$5:E$17,3,false),indirect(I$1),2,false)*C3625+vlookup(VLOOKUP(A3625,'Meal Plan Combinations'!A$5:E$17,4,false),indirect(I$1),2,false)*D3625+vlookup(VLOOKUP(A3625,'Meal Plan Combinations'!A$5:E$17,5,false),indirect(I$1),2,false)*E3625</f>
        <v>2233.7815</v>
      </c>
      <c r="G3625" s="173">
        <f>abs(Generate!H$5-F3625)</f>
        <v>836.2185</v>
      </c>
    </row>
    <row r="3626">
      <c r="A3626" s="71" t="s">
        <v>73</v>
      </c>
      <c r="B3626" s="71">
        <v>2.5</v>
      </c>
      <c r="C3626" s="71">
        <v>2.5</v>
      </c>
      <c r="D3626" s="71">
        <v>2.5</v>
      </c>
      <c r="E3626" s="71">
        <v>0.5</v>
      </c>
      <c r="F3626" s="172">
        <f>vlookup(VLOOKUP(A3626,'Meal Plan Combinations'!A$5:E$17,2,false),indirect(I$1),2,false)*B3626+vlookup(VLOOKUP(A3626,'Meal Plan Combinations'!A$5:E$17,3,false),indirect(I$1),2,false)*C3626+vlookup(VLOOKUP(A3626,'Meal Plan Combinations'!A$5:E$17,4,false),indirect(I$1),2,false)*D3626+vlookup(VLOOKUP(A3626,'Meal Plan Combinations'!A$5:E$17,5,false),indirect(I$1),2,false)*E3626</f>
        <v>1904.9775</v>
      </c>
      <c r="G3626" s="173">
        <f>abs(Generate!H$5-F3626)</f>
        <v>1165.0225</v>
      </c>
    </row>
    <row r="3627">
      <c r="A3627" s="71" t="s">
        <v>73</v>
      </c>
      <c r="B3627" s="71">
        <v>2.5</v>
      </c>
      <c r="C3627" s="71">
        <v>2.5</v>
      </c>
      <c r="D3627" s="71">
        <v>2.5</v>
      </c>
      <c r="E3627" s="71">
        <v>1.0</v>
      </c>
      <c r="F3627" s="172">
        <f>vlookup(VLOOKUP(A3627,'Meal Plan Combinations'!A$5:E$17,2,false),indirect(I$1),2,false)*B3627+vlookup(VLOOKUP(A3627,'Meal Plan Combinations'!A$5:E$17,3,false),indirect(I$1),2,false)*C3627+vlookup(VLOOKUP(A3627,'Meal Plan Combinations'!A$5:E$17,4,false),indirect(I$1),2,false)*D3627+vlookup(VLOOKUP(A3627,'Meal Plan Combinations'!A$5:E$17,5,false),indirect(I$1),2,false)*E3627</f>
        <v>1996.9575</v>
      </c>
      <c r="G3627" s="173">
        <f>abs(Generate!H$5-F3627)</f>
        <v>1073.0425</v>
      </c>
    </row>
    <row r="3628">
      <c r="A3628" s="71" t="s">
        <v>73</v>
      </c>
      <c r="B3628" s="71">
        <v>2.5</v>
      </c>
      <c r="C3628" s="71">
        <v>2.5</v>
      </c>
      <c r="D3628" s="71">
        <v>2.5</v>
      </c>
      <c r="E3628" s="71">
        <v>1.5</v>
      </c>
      <c r="F3628" s="172">
        <f>vlookup(VLOOKUP(A3628,'Meal Plan Combinations'!A$5:E$17,2,false),indirect(I$1),2,false)*B3628+vlookup(VLOOKUP(A3628,'Meal Plan Combinations'!A$5:E$17,3,false),indirect(I$1),2,false)*C3628+vlookup(VLOOKUP(A3628,'Meal Plan Combinations'!A$5:E$17,4,false),indirect(I$1),2,false)*D3628+vlookup(VLOOKUP(A3628,'Meal Plan Combinations'!A$5:E$17,5,false),indirect(I$1),2,false)*E3628</f>
        <v>2088.9375</v>
      </c>
      <c r="G3628" s="173">
        <f>abs(Generate!H$5-F3628)</f>
        <v>981.0625</v>
      </c>
    </row>
    <row r="3629">
      <c r="A3629" s="71" t="s">
        <v>73</v>
      </c>
      <c r="B3629" s="71">
        <v>2.5</v>
      </c>
      <c r="C3629" s="71">
        <v>2.5</v>
      </c>
      <c r="D3629" s="71">
        <v>2.5</v>
      </c>
      <c r="E3629" s="71">
        <v>2.0</v>
      </c>
      <c r="F3629" s="172">
        <f>vlookup(VLOOKUP(A3629,'Meal Plan Combinations'!A$5:E$17,2,false),indirect(I$1),2,false)*B3629+vlookup(VLOOKUP(A3629,'Meal Plan Combinations'!A$5:E$17,3,false),indirect(I$1),2,false)*C3629+vlookup(VLOOKUP(A3629,'Meal Plan Combinations'!A$5:E$17,4,false),indirect(I$1),2,false)*D3629+vlookup(VLOOKUP(A3629,'Meal Plan Combinations'!A$5:E$17,5,false),indirect(I$1),2,false)*E3629</f>
        <v>2180.9175</v>
      </c>
      <c r="G3629" s="173">
        <f>abs(Generate!H$5-F3629)</f>
        <v>889.0825</v>
      </c>
    </row>
    <row r="3630">
      <c r="A3630" s="71" t="s">
        <v>73</v>
      </c>
      <c r="B3630" s="71">
        <v>2.5</v>
      </c>
      <c r="C3630" s="71">
        <v>2.5</v>
      </c>
      <c r="D3630" s="71">
        <v>2.5</v>
      </c>
      <c r="E3630" s="71">
        <v>2.5</v>
      </c>
      <c r="F3630" s="172">
        <f>vlookup(VLOOKUP(A3630,'Meal Plan Combinations'!A$5:E$17,2,false),indirect(I$1),2,false)*B3630+vlookup(VLOOKUP(A3630,'Meal Plan Combinations'!A$5:E$17,3,false),indirect(I$1),2,false)*C3630+vlookup(VLOOKUP(A3630,'Meal Plan Combinations'!A$5:E$17,4,false),indirect(I$1),2,false)*D3630+vlookup(VLOOKUP(A3630,'Meal Plan Combinations'!A$5:E$17,5,false),indirect(I$1),2,false)*E3630</f>
        <v>2272.8975</v>
      </c>
      <c r="G3630" s="173">
        <f>abs(Generate!H$5-F3630)</f>
        <v>797.1025</v>
      </c>
    </row>
    <row r="3631">
      <c r="A3631" s="71" t="s">
        <v>73</v>
      </c>
      <c r="B3631" s="71">
        <v>2.5</v>
      </c>
      <c r="C3631" s="71">
        <v>2.5</v>
      </c>
      <c r="D3631" s="71">
        <v>2.5</v>
      </c>
      <c r="E3631" s="71">
        <v>3.0</v>
      </c>
      <c r="F3631" s="172">
        <f>vlookup(VLOOKUP(A3631,'Meal Plan Combinations'!A$5:E$17,2,false),indirect(I$1),2,false)*B3631+vlookup(VLOOKUP(A3631,'Meal Plan Combinations'!A$5:E$17,3,false),indirect(I$1),2,false)*C3631+vlookup(VLOOKUP(A3631,'Meal Plan Combinations'!A$5:E$17,4,false),indirect(I$1),2,false)*D3631+vlookup(VLOOKUP(A3631,'Meal Plan Combinations'!A$5:E$17,5,false),indirect(I$1),2,false)*E3631</f>
        <v>2364.8775</v>
      </c>
      <c r="G3631" s="173">
        <f>abs(Generate!H$5-F3631)</f>
        <v>705.1225</v>
      </c>
    </row>
    <row r="3632">
      <c r="A3632" s="71" t="s">
        <v>73</v>
      </c>
      <c r="B3632" s="71">
        <v>2.5</v>
      </c>
      <c r="C3632" s="71">
        <v>2.5</v>
      </c>
      <c r="D3632" s="71">
        <v>3.0</v>
      </c>
      <c r="E3632" s="71">
        <v>0.5</v>
      </c>
      <c r="F3632" s="172">
        <f>vlookup(VLOOKUP(A3632,'Meal Plan Combinations'!A$5:E$17,2,false),indirect(I$1),2,false)*B3632+vlookup(VLOOKUP(A3632,'Meal Plan Combinations'!A$5:E$17,3,false),indirect(I$1),2,false)*C3632+vlookup(VLOOKUP(A3632,'Meal Plan Combinations'!A$5:E$17,4,false),indirect(I$1),2,false)*D3632+vlookup(VLOOKUP(A3632,'Meal Plan Combinations'!A$5:E$17,5,false),indirect(I$1),2,false)*E3632</f>
        <v>2036.0735</v>
      </c>
      <c r="G3632" s="173">
        <f>abs(Generate!H$5-F3632)</f>
        <v>1033.9265</v>
      </c>
    </row>
    <row r="3633">
      <c r="A3633" s="71" t="s">
        <v>73</v>
      </c>
      <c r="B3633" s="71">
        <v>2.5</v>
      </c>
      <c r="C3633" s="71">
        <v>2.5</v>
      </c>
      <c r="D3633" s="71">
        <v>3.0</v>
      </c>
      <c r="E3633" s="71">
        <v>1.0</v>
      </c>
      <c r="F3633" s="172">
        <f>vlookup(VLOOKUP(A3633,'Meal Plan Combinations'!A$5:E$17,2,false),indirect(I$1),2,false)*B3633+vlookup(VLOOKUP(A3633,'Meal Plan Combinations'!A$5:E$17,3,false),indirect(I$1),2,false)*C3633+vlookup(VLOOKUP(A3633,'Meal Plan Combinations'!A$5:E$17,4,false),indirect(I$1),2,false)*D3633+vlookup(VLOOKUP(A3633,'Meal Plan Combinations'!A$5:E$17,5,false),indirect(I$1),2,false)*E3633</f>
        <v>2128.0535</v>
      </c>
      <c r="G3633" s="173">
        <f>abs(Generate!H$5-F3633)</f>
        <v>941.9465</v>
      </c>
    </row>
    <row r="3634">
      <c r="A3634" s="71" t="s">
        <v>73</v>
      </c>
      <c r="B3634" s="71">
        <v>2.5</v>
      </c>
      <c r="C3634" s="71">
        <v>2.5</v>
      </c>
      <c r="D3634" s="71">
        <v>3.0</v>
      </c>
      <c r="E3634" s="71">
        <v>1.5</v>
      </c>
      <c r="F3634" s="172">
        <f>vlookup(VLOOKUP(A3634,'Meal Plan Combinations'!A$5:E$17,2,false),indirect(I$1),2,false)*B3634+vlookup(VLOOKUP(A3634,'Meal Plan Combinations'!A$5:E$17,3,false),indirect(I$1),2,false)*C3634+vlookup(VLOOKUP(A3634,'Meal Plan Combinations'!A$5:E$17,4,false),indirect(I$1),2,false)*D3634+vlookup(VLOOKUP(A3634,'Meal Plan Combinations'!A$5:E$17,5,false),indirect(I$1),2,false)*E3634</f>
        <v>2220.0335</v>
      </c>
      <c r="G3634" s="173">
        <f>abs(Generate!H$5-F3634)</f>
        <v>849.9665</v>
      </c>
    </row>
    <row r="3635">
      <c r="A3635" s="71" t="s">
        <v>73</v>
      </c>
      <c r="B3635" s="71">
        <v>2.5</v>
      </c>
      <c r="C3635" s="71">
        <v>2.5</v>
      </c>
      <c r="D3635" s="71">
        <v>3.0</v>
      </c>
      <c r="E3635" s="71">
        <v>2.0</v>
      </c>
      <c r="F3635" s="172">
        <f>vlookup(VLOOKUP(A3635,'Meal Plan Combinations'!A$5:E$17,2,false),indirect(I$1),2,false)*B3635+vlookup(VLOOKUP(A3635,'Meal Plan Combinations'!A$5:E$17,3,false),indirect(I$1),2,false)*C3635+vlookup(VLOOKUP(A3635,'Meal Plan Combinations'!A$5:E$17,4,false),indirect(I$1),2,false)*D3635+vlookup(VLOOKUP(A3635,'Meal Plan Combinations'!A$5:E$17,5,false),indirect(I$1),2,false)*E3635</f>
        <v>2312.0135</v>
      </c>
      <c r="G3635" s="173">
        <f>abs(Generate!H$5-F3635)</f>
        <v>757.9865</v>
      </c>
    </row>
    <row r="3636">
      <c r="A3636" s="71" t="s">
        <v>73</v>
      </c>
      <c r="B3636" s="71">
        <v>2.5</v>
      </c>
      <c r="C3636" s="71">
        <v>2.5</v>
      </c>
      <c r="D3636" s="71">
        <v>3.0</v>
      </c>
      <c r="E3636" s="71">
        <v>2.5</v>
      </c>
      <c r="F3636" s="172">
        <f>vlookup(VLOOKUP(A3636,'Meal Plan Combinations'!A$5:E$17,2,false),indirect(I$1),2,false)*B3636+vlookup(VLOOKUP(A3636,'Meal Plan Combinations'!A$5:E$17,3,false),indirect(I$1),2,false)*C3636+vlookup(VLOOKUP(A3636,'Meal Plan Combinations'!A$5:E$17,4,false),indirect(I$1),2,false)*D3636+vlookup(VLOOKUP(A3636,'Meal Plan Combinations'!A$5:E$17,5,false),indirect(I$1),2,false)*E3636</f>
        <v>2403.9935</v>
      </c>
      <c r="G3636" s="173">
        <f>abs(Generate!H$5-F3636)</f>
        <v>666.0065</v>
      </c>
    </row>
    <row r="3637">
      <c r="A3637" s="71" t="s">
        <v>73</v>
      </c>
      <c r="B3637" s="71">
        <v>2.5</v>
      </c>
      <c r="C3637" s="71">
        <v>2.5</v>
      </c>
      <c r="D3637" s="71">
        <v>3.0</v>
      </c>
      <c r="E3637" s="71">
        <v>3.0</v>
      </c>
      <c r="F3637" s="172">
        <f>vlookup(VLOOKUP(A3637,'Meal Plan Combinations'!A$5:E$17,2,false),indirect(I$1),2,false)*B3637+vlookup(VLOOKUP(A3637,'Meal Plan Combinations'!A$5:E$17,3,false),indirect(I$1),2,false)*C3637+vlookup(VLOOKUP(A3637,'Meal Plan Combinations'!A$5:E$17,4,false),indirect(I$1),2,false)*D3637+vlookup(VLOOKUP(A3637,'Meal Plan Combinations'!A$5:E$17,5,false),indirect(I$1),2,false)*E3637</f>
        <v>2495.9735</v>
      </c>
      <c r="G3637" s="173">
        <f>abs(Generate!H$5-F3637)</f>
        <v>574.0265</v>
      </c>
    </row>
    <row r="3638">
      <c r="A3638" s="71" t="s">
        <v>73</v>
      </c>
      <c r="B3638" s="71">
        <v>2.5</v>
      </c>
      <c r="C3638" s="71">
        <v>3.0</v>
      </c>
      <c r="D3638" s="71">
        <v>0.5</v>
      </c>
      <c r="E3638" s="71">
        <v>0.5</v>
      </c>
      <c r="F3638" s="172">
        <f>vlookup(VLOOKUP(A3638,'Meal Plan Combinations'!A$5:E$17,2,false),indirect(I$1),2,false)*B3638+vlookup(VLOOKUP(A3638,'Meal Plan Combinations'!A$5:E$17,3,false),indirect(I$1),2,false)*C3638+vlookup(VLOOKUP(A3638,'Meal Plan Combinations'!A$5:E$17,4,false),indirect(I$1),2,false)*D3638+vlookup(VLOOKUP(A3638,'Meal Plan Combinations'!A$5:E$17,5,false),indirect(I$1),2,false)*E3638</f>
        <v>1471.6535</v>
      </c>
      <c r="G3638" s="173">
        <f>abs(Generate!H$5-F3638)</f>
        <v>1598.3465</v>
      </c>
    </row>
    <row r="3639">
      <c r="A3639" s="71" t="s">
        <v>73</v>
      </c>
      <c r="B3639" s="71">
        <v>2.5</v>
      </c>
      <c r="C3639" s="71">
        <v>3.0</v>
      </c>
      <c r="D3639" s="71">
        <v>0.5</v>
      </c>
      <c r="E3639" s="71">
        <v>1.0</v>
      </c>
      <c r="F3639" s="172">
        <f>vlookup(VLOOKUP(A3639,'Meal Plan Combinations'!A$5:E$17,2,false),indirect(I$1),2,false)*B3639+vlookup(VLOOKUP(A3639,'Meal Plan Combinations'!A$5:E$17,3,false),indirect(I$1),2,false)*C3639+vlookup(VLOOKUP(A3639,'Meal Plan Combinations'!A$5:E$17,4,false),indirect(I$1),2,false)*D3639+vlookup(VLOOKUP(A3639,'Meal Plan Combinations'!A$5:E$17,5,false),indirect(I$1),2,false)*E3639</f>
        <v>1563.6335</v>
      </c>
      <c r="G3639" s="173">
        <f>abs(Generate!H$5-F3639)</f>
        <v>1506.3665</v>
      </c>
    </row>
    <row r="3640">
      <c r="A3640" s="71" t="s">
        <v>73</v>
      </c>
      <c r="B3640" s="71">
        <v>2.5</v>
      </c>
      <c r="C3640" s="71">
        <v>3.0</v>
      </c>
      <c r="D3640" s="71">
        <v>0.5</v>
      </c>
      <c r="E3640" s="71">
        <v>1.5</v>
      </c>
      <c r="F3640" s="172">
        <f>vlookup(VLOOKUP(A3640,'Meal Plan Combinations'!A$5:E$17,2,false),indirect(I$1),2,false)*B3640+vlookup(VLOOKUP(A3640,'Meal Plan Combinations'!A$5:E$17,3,false),indirect(I$1),2,false)*C3640+vlookup(VLOOKUP(A3640,'Meal Plan Combinations'!A$5:E$17,4,false),indirect(I$1),2,false)*D3640+vlookup(VLOOKUP(A3640,'Meal Plan Combinations'!A$5:E$17,5,false),indirect(I$1),2,false)*E3640</f>
        <v>1655.6135</v>
      </c>
      <c r="G3640" s="173">
        <f>abs(Generate!H$5-F3640)</f>
        <v>1414.3865</v>
      </c>
    </row>
    <row r="3641">
      <c r="A3641" s="71" t="s">
        <v>73</v>
      </c>
      <c r="B3641" s="71">
        <v>2.5</v>
      </c>
      <c r="C3641" s="71">
        <v>3.0</v>
      </c>
      <c r="D3641" s="71">
        <v>0.5</v>
      </c>
      <c r="E3641" s="71">
        <v>2.0</v>
      </c>
      <c r="F3641" s="172">
        <f>vlookup(VLOOKUP(A3641,'Meal Plan Combinations'!A$5:E$17,2,false),indirect(I$1),2,false)*B3641+vlookup(VLOOKUP(A3641,'Meal Plan Combinations'!A$5:E$17,3,false),indirect(I$1),2,false)*C3641+vlookup(VLOOKUP(A3641,'Meal Plan Combinations'!A$5:E$17,4,false),indirect(I$1),2,false)*D3641+vlookup(VLOOKUP(A3641,'Meal Plan Combinations'!A$5:E$17,5,false),indirect(I$1),2,false)*E3641</f>
        <v>1747.5935</v>
      </c>
      <c r="G3641" s="173">
        <f>abs(Generate!H$5-F3641)</f>
        <v>1322.4065</v>
      </c>
    </row>
    <row r="3642">
      <c r="A3642" s="71" t="s">
        <v>73</v>
      </c>
      <c r="B3642" s="71">
        <v>2.5</v>
      </c>
      <c r="C3642" s="71">
        <v>3.0</v>
      </c>
      <c r="D3642" s="71">
        <v>0.5</v>
      </c>
      <c r="E3642" s="71">
        <v>2.5</v>
      </c>
      <c r="F3642" s="172">
        <f>vlookup(VLOOKUP(A3642,'Meal Plan Combinations'!A$5:E$17,2,false),indirect(I$1),2,false)*B3642+vlookup(VLOOKUP(A3642,'Meal Plan Combinations'!A$5:E$17,3,false),indirect(I$1),2,false)*C3642+vlookup(VLOOKUP(A3642,'Meal Plan Combinations'!A$5:E$17,4,false),indirect(I$1),2,false)*D3642+vlookup(VLOOKUP(A3642,'Meal Plan Combinations'!A$5:E$17,5,false),indirect(I$1),2,false)*E3642</f>
        <v>1839.5735</v>
      </c>
      <c r="G3642" s="173">
        <f>abs(Generate!H$5-F3642)</f>
        <v>1230.4265</v>
      </c>
    </row>
    <row r="3643">
      <c r="A3643" s="71" t="s">
        <v>73</v>
      </c>
      <c r="B3643" s="71">
        <v>2.5</v>
      </c>
      <c r="C3643" s="71">
        <v>3.0</v>
      </c>
      <c r="D3643" s="71">
        <v>0.5</v>
      </c>
      <c r="E3643" s="71">
        <v>3.0</v>
      </c>
      <c r="F3643" s="172">
        <f>vlookup(VLOOKUP(A3643,'Meal Plan Combinations'!A$5:E$17,2,false),indirect(I$1),2,false)*B3643+vlookup(VLOOKUP(A3643,'Meal Plan Combinations'!A$5:E$17,3,false),indirect(I$1),2,false)*C3643+vlookup(VLOOKUP(A3643,'Meal Plan Combinations'!A$5:E$17,4,false),indirect(I$1),2,false)*D3643+vlookup(VLOOKUP(A3643,'Meal Plan Combinations'!A$5:E$17,5,false),indirect(I$1),2,false)*E3643</f>
        <v>1931.5535</v>
      </c>
      <c r="G3643" s="173">
        <f>abs(Generate!H$5-F3643)</f>
        <v>1138.4465</v>
      </c>
    </row>
    <row r="3644">
      <c r="A3644" s="71" t="s">
        <v>73</v>
      </c>
      <c r="B3644" s="71">
        <v>2.5</v>
      </c>
      <c r="C3644" s="71">
        <v>3.0</v>
      </c>
      <c r="D3644" s="71">
        <v>1.0</v>
      </c>
      <c r="E3644" s="71">
        <v>0.5</v>
      </c>
      <c r="F3644" s="172">
        <f>vlookup(VLOOKUP(A3644,'Meal Plan Combinations'!A$5:E$17,2,false),indirect(I$1),2,false)*B3644+vlookup(VLOOKUP(A3644,'Meal Plan Combinations'!A$5:E$17,3,false),indirect(I$1),2,false)*C3644+vlookup(VLOOKUP(A3644,'Meal Plan Combinations'!A$5:E$17,4,false),indirect(I$1),2,false)*D3644+vlookup(VLOOKUP(A3644,'Meal Plan Combinations'!A$5:E$17,5,false),indirect(I$1),2,false)*E3644</f>
        <v>1602.7495</v>
      </c>
      <c r="G3644" s="173">
        <f>abs(Generate!H$5-F3644)</f>
        <v>1467.2505</v>
      </c>
    </row>
    <row r="3645">
      <c r="A3645" s="71" t="s">
        <v>73</v>
      </c>
      <c r="B3645" s="71">
        <v>2.5</v>
      </c>
      <c r="C3645" s="71">
        <v>3.0</v>
      </c>
      <c r="D3645" s="71">
        <v>1.0</v>
      </c>
      <c r="E3645" s="71">
        <v>1.0</v>
      </c>
      <c r="F3645" s="172">
        <f>vlookup(VLOOKUP(A3645,'Meal Plan Combinations'!A$5:E$17,2,false),indirect(I$1),2,false)*B3645+vlookup(VLOOKUP(A3645,'Meal Plan Combinations'!A$5:E$17,3,false),indirect(I$1),2,false)*C3645+vlookup(VLOOKUP(A3645,'Meal Plan Combinations'!A$5:E$17,4,false),indirect(I$1),2,false)*D3645+vlookup(VLOOKUP(A3645,'Meal Plan Combinations'!A$5:E$17,5,false),indirect(I$1),2,false)*E3645</f>
        <v>1694.7295</v>
      </c>
      <c r="G3645" s="173">
        <f>abs(Generate!H$5-F3645)</f>
        <v>1375.2705</v>
      </c>
    </row>
    <row r="3646">
      <c r="A3646" s="71" t="s">
        <v>73</v>
      </c>
      <c r="B3646" s="71">
        <v>2.5</v>
      </c>
      <c r="C3646" s="71">
        <v>3.0</v>
      </c>
      <c r="D3646" s="71">
        <v>1.0</v>
      </c>
      <c r="E3646" s="71">
        <v>1.5</v>
      </c>
      <c r="F3646" s="172">
        <f>vlookup(VLOOKUP(A3646,'Meal Plan Combinations'!A$5:E$17,2,false),indirect(I$1),2,false)*B3646+vlookup(VLOOKUP(A3646,'Meal Plan Combinations'!A$5:E$17,3,false),indirect(I$1),2,false)*C3646+vlookup(VLOOKUP(A3646,'Meal Plan Combinations'!A$5:E$17,4,false),indirect(I$1),2,false)*D3646+vlookup(VLOOKUP(A3646,'Meal Plan Combinations'!A$5:E$17,5,false),indirect(I$1),2,false)*E3646</f>
        <v>1786.7095</v>
      </c>
      <c r="G3646" s="173">
        <f>abs(Generate!H$5-F3646)</f>
        <v>1283.2905</v>
      </c>
    </row>
    <row r="3647">
      <c r="A3647" s="71" t="s">
        <v>73</v>
      </c>
      <c r="B3647" s="71">
        <v>2.5</v>
      </c>
      <c r="C3647" s="71">
        <v>3.0</v>
      </c>
      <c r="D3647" s="71">
        <v>1.0</v>
      </c>
      <c r="E3647" s="71">
        <v>2.0</v>
      </c>
      <c r="F3647" s="172">
        <f>vlookup(VLOOKUP(A3647,'Meal Plan Combinations'!A$5:E$17,2,false),indirect(I$1),2,false)*B3647+vlookup(VLOOKUP(A3647,'Meal Plan Combinations'!A$5:E$17,3,false),indirect(I$1),2,false)*C3647+vlookup(VLOOKUP(A3647,'Meal Plan Combinations'!A$5:E$17,4,false),indirect(I$1),2,false)*D3647+vlookup(VLOOKUP(A3647,'Meal Plan Combinations'!A$5:E$17,5,false),indirect(I$1),2,false)*E3647</f>
        <v>1878.6895</v>
      </c>
      <c r="G3647" s="173">
        <f>abs(Generate!H$5-F3647)</f>
        <v>1191.3105</v>
      </c>
    </row>
    <row r="3648">
      <c r="A3648" s="71" t="s">
        <v>73</v>
      </c>
      <c r="B3648" s="71">
        <v>2.5</v>
      </c>
      <c r="C3648" s="71">
        <v>3.0</v>
      </c>
      <c r="D3648" s="71">
        <v>1.0</v>
      </c>
      <c r="E3648" s="71">
        <v>2.5</v>
      </c>
      <c r="F3648" s="172">
        <f>vlookup(VLOOKUP(A3648,'Meal Plan Combinations'!A$5:E$17,2,false),indirect(I$1),2,false)*B3648+vlookup(VLOOKUP(A3648,'Meal Plan Combinations'!A$5:E$17,3,false),indirect(I$1),2,false)*C3648+vlookup(VLOOKUP(A3648,'Meal Plan Combinations'!A$5:E$17,4,false),indirect(I$1),2,false)*D3648+vlookup(VLOOKUP(A3648,'Meal Plan Combinations'!A$5:E$17,5,false),indirect(I$1),2,false)*E3648</f>
        <v>1970.6695</v>
      </c>
      <c r="G3648" s="173">
        <f>abs(Generate!H$5-F3648)</f>
        <v>1099.3305</v>
      </c>
    </row>
    <row r="3649">
      <c r="A3649" s="71" t="s">
        <v>73</v>
      </c>
      <c r="B3649" s="71">
        <v>2.5</v>
      </c>
      <c r="C3649" s="71">
        <v>3.0</v>
      </c>
      <c r="D3649" s="71">
        <v>1.0</v>
      </c>
      <c r="E3649" s="71">
        <v>3.0</v>
      </c>
      <c r="F3649" s="172">
        <f>vlookup(VLOOKUP(A3649,'Meal Plan Combinations'!A$5:E$17,2,false),indirect(I$1),2,false)*B3649+vlookup(VLOOKUP(A3649,'Meal Plan Combinations'!A$5:E$17,3,false),indirect(I$1),2,false)*C3649+vlookup(VLOOKUP(A3649,'Meal Plan Combinations'!A$5:E$17,4,false),indirect(I$1),2,false)*D3649+vlookup(VLOOKUP(A3649,'Meal Plan Combinations'!A$5:E$17,5,false),indirect(I$1),2,false)*E3649</f>
        <v>2062.6495</v>
      </c>
      <c r="G3649" s="173">
        <f>abs(Generate!H$5-F3649)</f>
        <v>1007.3505</v>
      </c>
    </row>
    <row r="3650">
      <c r="A3650" s="71" t="s">
        <v>73</v>
      </c>
      <c r="B3650" s="71">
        <v>2.5</v>
      </c>
      <c r="C3650" s="71">
        <v>3.0</v>
      </c>
      <c r="D3650" s="71">
        <v>1.5</v>
      </c>
      <c r="E3650" s="71">
        <v>0.5</v>
      </c>
      <c r="F3650" s="172">
        <f>vlookup(VLOOKUP(A3650,'Meal Plan Combinations'!A$5:E$17,2,false),indirect(I$1),2,false)*B3650+vlookup(VLOOKUP(A3650,'Meal Plan Combinations'!A$5:E$17,3,false),indirect(I$1),2,false)*C3650+vlookup(VLOOKUP(A3650,'Meal Plan Combinations'!A$5:E$17,4,false),indirect(I$1),2,false)*D3650+vlookup(VLOOKUP(A3650,'Meal Plan Combinations'!A$5:E$17,5,false),indirect(I$1),2,false)*E3650</f>
        <v>1733.8455</v>
      </c>
      <c r="G3650" s="173">
        <f>abs(Generate!H$5-F3650)</f>
        <v>1336.1545</v>
      </c>
    </row>
    <row r="3651">
      <c r="A3651" s="71" t="s">
        <v>73</v>
      </c>
      <c r="B3651" s="71">
        <v>2.5</v>
      </c>
      <c r="C3651" s="71">
        <v>3.0</v>
      </c>
      <c r="D3651" s="71">
        <v>1.5</v>
      </c>
      <c r="E3651" s="71">
        <v>1.0</v>
      </c>
      <c r="F3651" s="172">
        <f>vlookup(VLOOKUP(A3651,'Meal Plan Combinations'!A$5:E$17,2,false),indirect(I$1),2,false)*B3651+vlookup(VLOOKUP(A3651,'Meal Plan Combinations'!A$5:E$17,3,false),indirect(I$1),2,false)*C3651+vlookup(VLOOKUP(A3651,'Meal Plan Combinations'!A$5:E$17,4,false),indirect(I$1),2,false)*D3651+vlookup(VLOOKUP(A3651,'Meal Plan Combinations'!A$5:E$17,5,false),indirect(I$1),2,false)*E3651</f>
        <v>1825.8255</v>
      </c>
      <c r="G3651" s="173">
        <f>abs(Generate!H$5-F3651)</f>
        <v>1244.1745</v>
      </c>
    </row>
    <row r="3652">
      <c r="A3652" s="71" t="s">
        <v>73</v>
      </c>
      <c r="B3652" s="71">
        <v>2.5</v>
      </c>
      <c r="C3652" s="71">
        <v>3.0</v>
      </c>
      <c r="D3652" s="71">
        <v>1.5</v>
      </c>
      <c r="E3652" s="71">
        <v>1.5</v>
      </c>
      <c r="F3652" s="172">
        <f>vlookup(VLOOKUP(A3652,'Meal Plan Combinations'!A$5:E$17,2,false),indirect(I$1),2,false)*B3652+vlookup(VLOOKUP(A3652,'Meal Plan Combinations'!A$5:E$17,3,false),indirect(I$1),2,false)*C3652+vlookup(VLOOKUP(A3652,'Meal Plan Combinations'!A$5:E$17,4,false),indirect(I$1),2,false)*D3652+vlookup(VLOOKUP(A3652,'Meal Plan Combinations'!A$5:E$17,5,false),indirect(I$1),2,false)*E3652</f>
        <v>1917.8055</v>
      </c>
      <c r="G3652" s="173">
        <f>abs(Generate!H$5-F3652)</f>
        <v>1152.1945</v>
      </c>
    </row>
    <row r="3653">
      <c r="A3653" s="71" t="s">
        <v>73</v>
      </c>
      <c r="B3653" s="71">
        <v>2.5</v>
      </c>
      <c r="C3653" s="71">
        <v>3.0</v>
      </c>
      <c r="D3653" s="71">
        <v>1.5</v>
      </c>
      <c r="E3653" s="71">
        <v>2.0</v>
      </c>
      <c r="F3653" s="172">
        <f>vlookup(VLOOKUP(A3653,'Meal Plan Combinations'!A$5:E$17,2,false),indirect(I$1),2,false)*B3653+vlookup(VLOOKUP(A3653,'Meal Plan Combinations'!A$5:E$17,3,false),indirect(I$1),2,false)*C3653+vlookup(VLOOKUP(A3653,'Meal Plan Combinations'!A$5:E$17,4,false),indirect(I$1),2,false)*D3653+vlookup(VLOOKUP(A3653,'Meal Plan Combinations'!A$5:E$17,5,false),indirect(I$1),2,false)*E3653</f>
        <v>2009.7855</v>
      </c>
      <c r="G3653" s="173">
        <f>abs(Generate!H$5-F3653)</f>
        <v>1060.2145</v>
      </c>
    </row>
    <row r="3654">
      <c r="A3654" s="71" t="s">
        <v>73</v>
      </c>
      <c r="B3654" s="71">
        <v>2.5</v>
      </c>
      <c r="C3654" s="71">
        <v>3.0</v>
      </c>
      <c r="D3654" s="71">
        <v>1.5</v>
      </c>
      <c r="E3654" s="71">
        <v>2.5</v>
      </c>
      <c r="F3654" s="172">
        <f>vlookup(VLOOKUP(A3654,'Meal Plan Combinations'!A$5:E$17,2,false),indirect(I$1),2,false)*B3654+vlookup(VLOOKUP(A3654,'Meal Plan Combinations'!A$5:E$17,3,false),indirect(I$1),2,false)*C3654+vlookup(VLOOKUP(A3654,'Meal Plan Combinations'!A$5:E$17,4,false),indirect(I$1),2,false)*D3654+vlookup(VLOOKUP(A3654,'Meal Plan Combinations'!A$5:E$17,5,false),indirect(I$1),2,false)*E3654</f>
        <v>2101.7655</v>
      </c>
      <c r="G3654" s="173">
        <f>abs(Generate!H$5-F3654)</f>
        <v>968.2345</v>
      </c>
    </row>
    <row r="3655">
      <c r="A3655" s="71" t="s">
        <v>73</v>
      </c>
      <c r="B3655" s="71">
        <v>2.5</v>
      </c>
      <c r="C3655" s="71">
        <v>3.0</v>
      </c>
      <c r="D3655" s="71">
        <v>1.5</v>
      </c>
      <c r="E3655" s="71">
        <v>3.0</v>
      </c>
      <c r="F3655" s="172">
        <f>vlookup(VLOOKUP(A3655,'Meal Plan Combinations'!A$5:E$17,2,false),indirect(I$1),2,false)*B3655+vlookup(VLOOKUP(A3655,'Meal Plan Combinations'!A$5:E$17,3,false),indirect(I$1),2,false)*C3655+vlookup(VLOOKUP(A3655,'Meal Plan Combinations'!A$5:E$17,4,false),indirect(I$1),2,false)*D3655+vlookup(VLOOKUP(A3655,'Meal Plan Combinations'!A$5:E$17,5,false),indirect(I$1),2,false)*E3655</f>
        <v>2193.7455</v>
      </c>
      <c r="G3655" s="173">
        <f>abs(Generate!H$5-F3655)</f>
        <v>876.2545</v>
      </c>
    </row>
    <row r="3656">
      <c r="A3656" s="71" t="s">
        <v>73</v>
      </c>
      <c r="B3656" s="71">
        <v>2.5</v>
      </c>
      <c r="C3656" s="71">
        <v>3.0</v>
      </c>
      <c r="D3656" s="71">
        <v>2.0</v>
      </c>
      <c r="E3656" s="71">
        <v>0.5</v>
      </c>
      <c r="F3656" s="172">
        <f>vlookup(VLOOKUP(A3656,'Meal Plan Combinations'!A$5:E$17,2,false),indirect(I$1),2,false)*B3656+vlookup(VLOOKUP(A3656,'Meal Plan Combinations'!A$5:E$17,3,false),indirect(I$1),2,false)*C3656+vlookup(VLOOKUP(A3656,'Meal Plan Combinations'!A$5:E$17,4,false),indirect(I$1),2,false)*D3656+vlookup(VLOOKUP(A3656,'Meal Plan Combinations'!A$5:E$17,5,false),indirect(I$1),2,false)*E3656</f>
        <v>1864.9415</v>
      </c>
      <c r="G3656" s="173">
        <f>abs(Generate!H$5-F3656)</f>
        <v>1205.0585</v>
      </c>
    </row>
    <row r="3657">
      <c r="A3657" s="71" t="s">
        <v>73</v>
      </c>
      <c r="B3657" s="71">
        <v>2.5</v>
      </c>
      <c r="C3657" s="71">
        <v>3.0</v>
      </c>
      <c r="D3657" s="71">
        <v>2.0</v>
      </c>
      <c r="E3657" s="71">
        <v>1.0</v>
      </c>
      <c r="F3657" s="172">
        <f>vlookup(VLOOKUP(A3657,'Meal Plan Combinations'!A$5:E$17,2,false),indirect(I$1),2,false)*B3657+vlookup(VLOOKUP(A3657,'Meal Plan Combinations'!A$5:E$17,3,false),indirect(I$1),2,false)*C3657+vlookup(VLOOKUP(A3657,'Meal Plan Combinations'!A$5:E$17,4,false),indirect(I$1),2,false)*D3657+vlookup(VLOOKUP(A3657,'Meal Plan Combinations'!A$5:E$17,5,false),indirect(I$1),2,false)*E3657</f>
        <v>1956.9215</v>
      </c>
      <c r="G3657" s="173">
        <f>abs(Generate!H$5-F3657)</f>
        <v>1113.0785</v>
      </c>
    </row>
    <row r="3658">
      <c r="A3658" s="71" t="s">
        <v>73</v>
      </c>
      <c r="B3658" s="71">
        <v>2.5</v>
      </c>
      <c r="C3658" s="71">
        <v>3.0</v>
      </c>
      <c r="D3658" s="71">
        <v>2.0</v>
      </c>
      <c r="E3658" s="71">
        <v>1.5</v>
      </c>
      <c r="F3658" s="172">
        <f>vlookup(VLOOKUP(A3658,'Meal Plan Combinations'!A$5:E$17,2,false),indirect(I$1),2,false)*B3658+vlookup(VLOOKUP(A3658,'Meal Plan Combinations'!A$5:E$17,3,false),indirect(I$1),2,false)*C3658+vlookup(VLOOKUP(A3658,'Meal Plan Combinations'!A$5:E$17,4,false),indirect(I$1),2,false)*D3658+vlookup(VLOOKUP(A3658,'Meal Plan Combinations'!A$5:E$17,5,false),indirect(I$1),2,false)*E3658</f>
        <v>2048.9015</v>
      </c>
      <c r="G3658" s="173">
        <f>abs(Generate!H$5-F3658)</f>
        <v>1021.0985</v>
      </c>
    </row>
    <row r="3659">
      <c r="A3659" s="71" t="s">
        <v>73</v>
      </c>
      <c r="B3659" s="71">
        <v>2.5</v>
      </c>
      <c r="C3659" s="71">
        <v>3.0</v>
      </c>
      <c r="D3659" s="71">
        <v>2.0</v>
      </c>
      <c r="E3659" s="71">
        <v>2.0</v>
      </c>
      <c r="F3659" s="172">
        <f>vlookup(VLOOKUP(A3659,'Meal Plan Combinations'!A$5:E$17,2,false),indirect(I$1),2,false)*B3659+vlookup(VLOOKUP(A3659,'Meal Plan Combinations'!A$5:E$17,3,false),indirect(I$1),2,false)*C3659+vlookup(VLOOKUP(A3659,'Meal Plan Combinations'!A$5:E$17,4,false),indirect(I$1),2,false)*D3659+vlookup(VLOOKUP(A3659,'Meal Plan Combinations'!A$5:E$17,5,false),indirect(I$1),2,false)*E3659</f>
        <v>2140.8815</v>
      </c>
      <c r="G3659" s="173">
        <f>abs(Generate!H$5-F3659)</f>
        <v>929.1185</v>
      </c>
    </row>
    <row r="3660">
      <c r="A3660" s="71" t="s">
        <v>73</v>
      </c>
      <c r="B3660" s="71">
        <v>2.5</v>
      </c>
      <c r="C3660" s="71">
        <v>3.0</v>
      </c>
      <c r="D3660" s="71">
        <v>2.0</v>
      </c>
      <c r="E3660" s="71">
        <v>2.5</v>
      </c>
      <c r="F3660" s="172">
        <f>vlookup(VLOOKUP(A3660,'Meal Plan Combinations'!A$5:E$17,2,false),indirect(I$1),2,false)*B3660+vlookup(VLOOKUP(A3660,'Meal Plan Combinations'!A$5:E$17,3,false),indirect(I$1),2,false)*C3660+vlookup(VLOOKUP(A3660,'Meal Plan Combinations'!A$5:E$17,4,false),indirect(I$1),2,false)*D3660+vlookup(VLOOKUP(A3660,'Meal Plan Combinations'!A$5:E$17,5,false),indirect(I$1),2,false)*E3660</f>
        <v>2232.8615</v>
      </c>
      <c r="G3660" s="173">
        <f>abs(Generate!H$5-F3660)</f>
        <v>837.1385</v>
      </c>
    </row>
    <row r="3661">
      <c r="A3661" s="71" t="s">
        <v>73</v>
      </c>
      <c r="B3661" s="71">
        <v>2.5</v>
      </c>
      <c r="C3661" s="71">
        <v>3.0</v>
      </c>
      <c r="D3661" s="71">
        <v>2.0</v>
      </c>
      <c r="E3661" s="71">
        <v>3.0</v>
      </c>
      <c r="F3661" s="172">
        <f>vlookup(VLOOKUP(A3661,'Meal Plan Combinations'!A$5:E$17,2,false),indirect(I$1),2,false)*B3661+vlookup(VLOOKUP(A3661,'Meal Plan Combinations'!A$5:E$17,3,false),indirect(I$1),2,false)*C3661+vlookup(VLOOKUP(A3661,'Meal Plan Combinations'!A$5:E$17,4,false),indirect(I$1),2,false)*D3661+vlookup(VLOOKUP(A3661,'Meal Plan Combinations'!A$5:E$17,5,false),indirect(I$1),2,false)*E3661</f>
        <v>2324.8415</v>
      </c>
      <c r="G3661" s="173">
        <f>abs(Generate!H$5-F3661)</f>
        <v>745.1585</v>
      </c>
    </row>
    <row r="3662">
      <c r="A3662" s="71" t="s">
        <v>73</v>
      </c>
      <c r="B3662" s="71">
        <v>2.5</v>
      </c>
      <c r="C3662" s="71">
        <v>3.0</v>
      </c>
      <c r="D3662" s="71">
        <v>2.5</v>
      </c>
      <c r="E3662" s="71">
        <v>0.5</v>
      </c>
      <c r="F3662" s="172">
        <f>vlookup(VLOOKUP(A3662,'Meal Plan Combinations'!A$5:E$17,2,false),indirect(I$1),2,false)*B3662+vlookup(VLOOKUP(A3662,'Meal Plan Combinations'!A$5:E$17,3,false),indirect(I$1),2,false)*C3662+vlookup(VLOOKUP(A3662,'Meal Plan Combinations'!A$5:E$17,4,false),indirect(I$1),2,false)*D3662+vlookup(VLOOKUP(A3662,'Meal Plan Combinations'!A$5:E$17,5,false),indirect(I$1),2,false)*E3662</f>
        <v>1996.0375</v>
      </c>
      <c r="G3662" s="173">
        <f>abs(Generate!H$5-F3662)</f>
        <v>1073.9625</v>
      </c>
    </row>
    <row r="3663">
      <c r="A3663" s="71" t="s">
        <v>73</v>
      </c>
      <c r="B3663" s="71">
        <v>2.5</v>
      </c>
      <c r="C3663" s="71">
        <v>3.0</v>
      </c>
      <c r="D3663" s="71">
        <v>2.5</v>
      </c>
      <c r="E3663" s="71">
        <v>1.0</v>
      </c>
      <c r="F3663" s="172">
        <f>vlookup(VLOOKUP(A3663,'Meal Plan Combinations'!A$5:E$17,2,false),indirect(I$1),2,false)*B3663+vlookup(VLOOKUP(A3663,'Meal Plan Combinations'!A$5:E$17,3,false),indirect(I$1),2,false)*C3663+vlookup(VLOOKUP(A3663,'Meal Plan Combinations'!A$5:E$17,4,false),indirect(I$1),2,false)*D3663+vlookup(VLOOKUP(A3663,'Meal Plan Combinations'!A$5:E$17,5,false),indirect(I$1),2,false)*E3663</f>
        <v>2088.0175</v>
      </c>
      <c r="G3663" s="173">
        <f>abs(Generate!H$5-F3663)</f>
        <v>981.9825</v>
      </c>
    </row>
    <row r="3664">
      <c r="A3664" s="71" t="s">
        <v>73</v>
      </c>
      <c r="B3664" s="71">
        <v>2.5</v>
      </c>
      <c r="C3664" s="71">
        <v>3.0</v>
      </c>
      <c r="D3664" s="71">
        <v>2.5</v>
      </c>
      <c r="E3664" s="71">
        <v>1.5</v>
      </c>
      <c r="F3664" s="172">
        <f>vlookup(VLOOKUP(A3664,'Meal Plan Combinations'!A$5:E$17,2,false),indirect(I$1),2,false)*B3664+vlookup(VLOOKUP(A3664,'Meal Plan Combinations'!A$5:E$17,3,false),indirect(I$1),2,false)*C3664+vlookup(VLOOKUP(A3664,'Meal Plan Combinations'!A$5:E$17,4,false),indirect(I$1),2,false)*D3664+vlookup(VLOOKUP(A3664,'Meal Plan Combinations'!A$5:E$17,5,false),indirect(I$1),2,false)*E3664</f>
        <v>2179.9975</v>
      </c>
      <c r="G3664" s="173">
        <f>abs(Generate!H$5-F3664)</f>
        <v>890.0025</v>
      </c>
    </row>
    <row r="3665">
      <c r="A3665" s="71" t="s">
        <v>73</v>
      </c>
      <c r="B3665" s="71">
        <v>2.5</v>
      </c>
      <c r="C3665" s="71">
        <v>3.0</v>
      </c>
      <c r="D3665" s="71">
        <v>2.5</v>
      </c>
      <c r="E3665" s="71">
        <v>2.0</v>
      </c>
      <c r="F3665" s="172">
        <f>vlookup(VLOOKUP(A3665,'Meal Plan Combinations'!A$5:E$17,2,false),indirect(I$1),2,false)*B3665+vlookup(VLOOKUP(A3665,'Meal Plan Combinations'!A$5:E$17,3,false),indirect(I$1),2,false)*C3665+vlookup(VLOOKUP(A3665,'Meal Plan Combinations'!A$5:E$17,4,false),indirect(I$1),2,false)*D3665+vlookup(VLOOKUP(A3665,'Meal Plan Combinations'!A$5:E$17,5,false),indirect(I$1),2,false)*E3665</f>
        <v>2271.9775</v>
      </c>
      <c r="G3665" s="173">
        <f>abs(Generate!H$5-F3665)</f>
        <v>798.0225</v>
      </c>
    </row>
    <row r="3666">
      <c r="A3666" s="71" t="s">
        <v>73</v>
      </c>
      <c r="B3666" s="71">
        <v>2.5</v>
      </c>
      <c r="C3666" s="71">
        <v>3.0</v>
      </c>
      <c r="D3666" s="71">
        <v>2.5</v>
      </c>
      <c r="E3666" s="71">
        <v>2.5</v>
      </c>
      <c r="F3666" s="172">
        <f>vlookup(VLOOKUP(A3666,'Meal Plan Combinations'!A$5:E$17,2,false),indirect(I$1),2,false)*B3666+vlookup(VLOOKUP(A3666,'Meal Plan Combinations'!A$5:E$17,3,false),indirect(I$1),2,false)*C3666+vlookup(VLOOKUP(A3666,'Meal Plan Combinations'!A$5:E$17,4,false),indirect(I$1),2,false)*D3666+vlookup(VLOOKUP(A3666,'Meal Plan Combinations'!A$5:E$17,5,false),indirect(I$1),2,false)*E3666</f>
        <v>2363.9575</v>
      </c>
      <c r="G3666" s="173">
        <f>abs(Generate!H$5-F3666)</f>
        <v>706.0425</v>
      </c>
    </row>
    <row r="3667">
      <c r="A3667" s="71" t="s">
        <v>73</v>
      </c>
      <c r="B3667" s="71">
        <v>2.5</v>
      </c>
      <c r="C3667" s="71">
        <v>3.0</v>
      </c>
      <c r="D3667" s="71">
        <v>2.5</v>
      </c>
      <c r="E3667" s="71">
        <v>3.0</v>
      </c>
      <c r="F3667" s="172">
        <f>vlookup(VLOOKUP(A3667,'Meal Plan Combinations'!A$5:E$17,2,false),indirect(I$1),2,false)*B3667+vlookup(VLOOKUP(A3667,'Meal Plan Combinations'!A$5:E$17,3,false),indirect(I$1),2,false)*C3667+vlookup(VLOOKUP(A3667,'Meal Plan Combinations'!A$5:E$17,4,false),indirect(I$1),2,false)*D3667+vlookup(VLOOKUP(A3667,'Meal Plan Combinations'!A$5:E$17,5,false),indirect(I$1),2,false)*E3667</f>
        <v>2455.9375</v>
      </c>
      <c r="G3667" s="173">
        <f>abs(Generate!H$5-F3667)</f>
        <v>614.0625</v>
      </c>
    </row>
    <row r="3668">
      <c r="A3668" s="71" t="s">
        <v>73</v>
      </c>
      <c r="B3668" s="71">
        <v>2.5</v>
      </c>
      <c r="C3668" s="71">
        <v>3.0</v>
      </c>
      <c r="D3668" s="71">
        <v>3.0</v>
      </c>
      <c r="E3668" s="71">
        <v>0.5</v>
      </c>
      <c r="F3668" s="172">
        <f>vlookup(VLOOKUP(A3668,'Meal Plan Combinations'!A$5:E$17,2,false),indirect(I$1),2,false)*B3668+vlookup(VLOOKUP(A3668,'Meal Plan Combinations'!A$5:E$17,3,false),indirect(I$1),2,false)*C3668+vlookup(VLOOKUP(A3668,'Meal Plan Combinations'!A$5:E$17,4,false),indirect(I$1),2,false)*D3668+vlookup(VLOOKUP(A3668,'Meal Plan Combinations'!A$5:E$17,5,false),indirect(I$1),2,false)*E3668</f>
        <v>2127.1335</v>
      </c>
      <c r="G3668" s="173">
        <f>abs(Generate!H$5-F3668)</f>
        <v>942.8665</v>
      </c>
    </row>
    <row r="3669">
      <c r="A3669" s="71" t="s">
        <v>73</v>
      </c>
      <c r="B3669" s="71">
        <v>2.5</v>
      </c>
      <c r="C3669" s="71">
        <v>3.0</v>
      </c>
      <c r="D3669" s="71">
        <v>3.0</v>
      </c>
      <c r="E3669" s="71">
        <v>1.0</v>
      </c>
      <c r="F3669" s="172">
        <f>vlookup(VLOOKUP(A3669,'Meal Plan Combinations'!A$5:E$17,2,false),indirect(I$1),2,false)*B3669+vlookup(VLOOKUP(A3669,'Meal Plan Combinations'!A$5:E$17,3,false),indirect(I$1),2,false)*C3669+vlookup(VLOOKUP(A3669,'Meal Plan Combinations'!A$5:E$17,4,false),indirect(I$1),2,false)*D3669+vlookup(VLOOKUP(A3669,'Meal Plan Combinations'!A$5:E$17,5,false),indirect(I$1),2,false)*E3669</f>
        <v>2219.1135</v>
      </c>
      <c r="G3669" s="173">
        <f>abs(Generate!H$5-F3669)</f>
        <v>850.8865</v>
      </c>
    </row>
    <row r="3670">
      <c r="A3670" s="71" t="s">
        <v>73</v>
      </c>
      <c r="B3670" s="71">
        <v>2.5</v>
      </c>
      <c r="C3670" s="71">
        <v>3.0</v>
      </c>
      <c r="D3670" s="71">
        <v>3.0</v>
      </c>
      <c r="E3670" s="71">
        <v>1.5</v>
      </c>
      <c r="F3670" s="172">
        <f>vlookup(VLOOKUP(A3670,'Meal Plan Combinations'!A$5:E$17,2,false),indirect(I$1),2,false)*B3670+vlookup(VLOOKUP(A3670,'Meal Plan Combinations'!A$5:E$17,3,false),indirect(I$1),2,false)*C3670+vlookup(VLOOKUP(A3670,'Meal Plan Combinations'!A$5:E$17,4,false),indirect(I$1),2,false)*D3670+vlookup(VLOOKUP(A3670,'Meal Plan Combinations'!A$5:E$17,5,false),indirect(I$1),2,false)*E3670</f>
        <v>2311.0935</v>
      </c>
      <c r="G3670" s="173">
        <f>abs(Generate!H$5-F3670)</f>
        <v>758.9065</v>
      </c>
    </row>
    <row r="3671">
      <c r="A3671" s="71" t="s">
        <v>73</v>
      </c>
      <c r="B3671" s="71">
        <v>2.5</v>
      </c>
      <c r="C3671" s="71">
        <v>3.0</v>
      </c>
      <c r="D3671" s="71">
        <v>3.0</v>
      </c>
      <c r="E3671" s="71">
        <v>2.0</v>
      </c>
      <c r="F3671" s="172">
        <f>vlookup(VLOOKUP(A3671,'Meal Plan Combinations'!A$5:E$17,2,false),indirect(I$1),2,false)*B3671+vlookup(VLOOKUP(A3671,'Meal Plan Combinations'!A$5:E$17,3,false),indirect(I$1),2,false)*C3671+vlookup(VLOOKUP(A3671,'Meal Plan Combinations'!A$5:E$17,4,false),indirect(I$1),2,false)*D3671+vlookup(VLOOKUP(A3671,'Meal Plan Combinations'!A$5:E$17,5,false),indirect(I$1),2,false)*E3671</f>
        <v>2403.0735</v>
      </c>
      <c r="G3671" s="173">
        <f>abs(Generate!H$5-F3671)</f>
        <v>666.9265</v>
      </c>
    </row>
    <row r="3672">
      <c r="A3672" s="71" t="s">
        <v>73</v>
      </c>
      <c r="B3672" s="71">
        <v>2.5</v>
      </c>
      <c r="C3672" s="71">
        <v>3.0</v>
      </c>
      <c r="D3672" s="71">
        <v>3.0</v>
      </c>
      <c r="E3672" s="71">
        <v>2.5</v>
      </c>
      <c r="F3672" s="172">
        <f>vlookup(VLOOKUP(A3672,'Meal Plan Combinations'!A$5:E$17,2,false),indirect(I$1),2,false)*B3672+vlookup(VLOOKUP(A3672,'Meal Plan Combinations'!A$5:E$17,3,false),indirect(I$1),2,false)*C3672+vlookup(VLOOKUP(A3672,'Meal Plan Combinations'!A$5:E$17,4,false),indirect(I$1),2,false)*D3672+vlookup(VLOOKUP(A3672,'Meal Plan Combinations'!A$5:E$17,5,false),indirect(I$1),2,false)*E3672</f>
        <v>2495.0535</v>
      </c>
      <c r="G3672" s="173">
        <f>abs(Generate!H$5-F3672)</f>
        <v>574.9465</v>
      </c>
    </row>
    <row r="3673">
      <c r="A3673" s="71" t="s">
        <v>73</v>
      </c>
      <c r="B3673" s="71">
        <v>2.5</v>
      </c>
      <c r="C3673" s="71">
        <v>3.0</v>
      </c>
      <c r="D3673" s="71">
        <v>3.0</v>
      </c>
      <c r="E3673" s="71">
        <v>3.0</v>
      </c>
      <c r="F3673" s="172">
        <f>vlookup(VLOOKUP(A3673,'Meal Plan Combinations'!A$5:E$17,2,false),indirect(I$1),2,false)*B3673+vlookup(VLOOKUP(A3673,'Meal Plan Combinations'!A$5:E$17,3,false),indirect(I$1),2,false)*C3673+vlookup(VLOOKUP(A3673,'Meal Plan Combinations'!A$5:E$17,4,false),indirect(I$1),2,false)*D3673+vlookup(VLOOKUP(A3673,'Meal Plan Combinations'!A$5:E$17,5,false),indirect(I$1),2,false)*E3673</f>
        <v>2587.0335</v>
      </c>
      <c r="G3673" s="173">
        <f>abs(Generate!H$5-F3673)</f>
        <v>482.9665</v>
      </c>
    </row>
    <row r="3674">
      <c r="A3674" s="71" t="s">
        <v>73</v>
      </c>
      <c r="B3674" s="71">
        <v>3.0</v>
      </c>
      <c r="C3674" s="71">
        <v>0.5</v>
      </c>
      <c r="D3674" s="71">
        <v>0.5</v>
      </c>
      <c r="E3674" s="71">
        <v>0.5</v>
      </c>
      <c r="F3674" s="172">
        <f>vlookup(VLOOKUP(A3674,'Meal Plan Combinations'!A$5:E$17,2,false),indirect(I$1),2,false)*B3674+vlookup(VLOOKUP(A3674,'Meal Plan Combinations'!A$5:E$17,3,false),indirect(I$1),2,false)*C3674+vlookup(VLOOKUP(A3674,'Meal Plan Combinations'!A$5:E$17,4,false),indirect(I$1),2,false)*D3674+vlookup(VLOOKUP(A3674,'Meal Plan Combinations'!A$5:E$17,5,false),indirect(I$1),2,false)*E3674</f>
        <v>1156.797</v>
      </c>
      <c r="G3674" s="173">
        <f>abs(Generate!H$5-F3674)</f>
        <v>1913.203</v>
      </c>
    </row>
    <row r="3675">
      <c r="A3675" s="71" t="s">
        <v>73</v>
      </c>
      <c r="B3675" s="71">
        <v>3.0</v>
      </c>
      <c r="C3675" s="71">
        <v>0.5</v>
      </c>
      <c r="D3675" s="71">
        <v>0.5</v>
      </c>
      <c r="E3675" s="71">
        <v>1.0</v>
      </c>
      <c r="F3675" s="172">
        <f>vlookup(VLOOKUP(A3675,'Meal Plan Combinations'!A$5:E$17,2,false),indirect(I$1),2,false)*B3675+vlookup(VLOOKUP(A3675,'Meal Plan Combinations'!A$5:E$17,3,false),indirect(I$1),2,false)*C3675+vlookup(VLOOKUP(A3675,'Meal Plan Combinations'!A$5:E$17,4,false),indirect(I$1),2,false)*D3675+vlookup(VLOOKUP(A3675,'Meal Plan Combinations'!A$5:E$17,5,false),indirect(I$1),2,false)*E3675</f>
        <v>1248.777</v>
      </c>
      <c r="G3675" s="173">
        <f>abs(Generate!H$5-F3675)</f>
        <v>1821.223</v>
      </c>
    </row>
    <row r="3676">
      <c r="A3676" s="71" t="s">
        <v>73</v>
      </c>
      <c r="B3676" s="71">
        <v>3.0</v>
      </c>
      <c r="C3676" s="71">
        <v>0.5</v>
      </c>
      <c r="D3676" s="71">
        <v>0.5</v>
      </c>
      <c r="E3676" s="71">
        <v>1.5</v>
      </c>
      <c r="F3676" s="172">
        <f>vlookup(VLOOKUP(A3676,'Meal Plan Combinations'!A$5:E$17,2,false),indirect(I$1),2,false)*B3676+vlookup(VLOOKUP(A3676,'Meal Plan Combinations'!A$5:E$17,3,false),indirect(I$1),2,false)*C3676+vlookup(VLOOKUP(A3676,'Meal Plan Combinations'!A$5:E$17,4,false),indirect(I$1),2,false)*D3676+vlookup(VLOOKUP(A3676,'Meal Plan Combinations'!A$5:E$17,5,false),indirect(I$1),2,false)*E3676</f>
        <v>1340.757</v>
      </c>
      <c r="G3676" s="173">
        <f>abs(Generate!H$5-F3676)</f>
        <v>1729.243</v>
      </c>
    </row>
    <row r="3677">
      <c r="A3677" s="71" t="s">
        <v>73</v>
      </c>
      <c r="B3677" s="71">
        <v>3.0</v>
      </c>
      <c r="C3677" s="71">
        <v>0.5</v>
      </c>
      <c r="D3677" s="71">
        <v>0.5</v>
      </c>
      <c r="E3677" s="71">
        <v>2.0</v>
      </c>
      <c r="F3677" s="172">
        <f>vlookup(VLOOKUP(A3677,'Meal Plan Combinations'!A$5:E$17,2,false),indirect(I$1),2,false)*B3677+vlookup(VLOOKUP(A3677,'Meal Plan Combinations'!A$5:E$17,3,false),indirect(I$1),2,false)*C3677+vlookup(VLOOKUP(A3677,'Meal Plan Combinations'!A$5:E$17,4,false),indirect(I$1),2,false)*D3677+vlookup(VLOOKUP(A3677,'Meal Plan Combinations'!A$5:E$17,5,false),indirect(I$1),2,false)*E3677</f>
        <v>1432.737</v>
      </c>
      <c r="G3677" s="173">
        <f>abs(Generate!H$5-F3677)</f>
        <v>1637.263</v>
      </c>
    </row>
    <row r="3678">
      <c r="A3678" s="71" t="s">
        <v>73</v>
      </c>
      <c r="B3678" s="71">
        <v>3.0</v>
      </c>
      <c r="C3678" s="71">
        <v>0.5</v>
      </c>
      <c r="D3678" s="71">
        <v>0.5</v>
      </c>
      <c r="E3678" s="71">
        <v>2.5</v>
      </c>
      <c r="F3678" s="172">
        <f>vlookup(VLOOKUP(A3678,'Meal Plan Combinations'!A$5:E$17,2,false),indirect(I$1),2,false)*B3678+vlookup(VLOOKUP(A3678,'Meal Plan Combinations'!A$5:E$17,3,false),indirect(I$1),2,false)*C3678+vlookup(VLOOKUP(A3678,'Meal Plan Combinations'!A$5:E$17,4,false),indirect(I$1),2,false)*D3678+vlookup(VLOOKUP(A3678,'Meal Plan Combinations'!A$5:E$17,5,false),indirect(I$1),2,false)*E3678</f>
        <v>1524.717</v>
      </c>
      <c r="G3678" s="173">
        <f>abs(Generate!H$5-F3678)</f>
        <v>1545.283</v>
      </c>
    </row>
    <row r="3679">
      <c r="A3679" s="71" t="s">
        <v>73</v>
      </c>
      <c r="B3679" s="71">
        <v>3.0</v>
      </c>
      <c r="C3679" s="71">
        <v>0.5</v>
      </c>
      <c r="D3679" s="71">
        <v>0.5</v>
      </c>
      <c r="E3679" s="71">
        <v>3.0</v>
      </c>
      <c r="F3679" s="172">
        <f>vlookup(VLOOKUP(A3679,'Meal Plan Combinations'!A$5:E$17,2,false),indirect(I$1),2,false)*B3679+vlookup(VLOOKUP(A3679,'Meal Plan Combinations'!A$5:E$17,3,false),indirect(I$1),2,false)*C3679+vlookup(VLOOKUP(A3679,'Meal Plan Combinations'!A$5:E$17,4,false),indirect(I$1),2,false)*D3679+vlookup(VLOOKUP(A3679,'Meal Plan Combinations'!A$5:E$17,5,false),indirect(I$1),2,false)*E3679</f>
        <v>1616.697</v>
      </c>
      <c r="G3679" s="173">
        <f>abs(Generate!H$5-F3679)</f>
        <v>1453.303</v>
      </c>
    </row>
    <row r="3680">
      <c r="A3680" s="71" t="s">
        <v>73</v>
      </c>
      <c r="B3680" s="71">
        <v>3.0</v>
      </c>
      <c r="C3680" s="71">
        <v>0.5</v>
      </c>
      <c r="D3680" s="71">
        <v>1.0</v>
      </c>
      <c r="E3680" s="71">
        <v>0.5</v>
      </c>
      <c r="F3680" s="172">
        <f>vlookup(VLOOKUP(A3680,'Meal Plan Combinations'!A$5:E$17,2,false),indirect(I$1),2,false)*B3680+vlookup(VLOOKUP(A3680,'Meal Plan Combinations'!A$5:E$17,3,false),indirect(I$1),2,false)*C3680+vlookup(VLOOKUP(A3680,'Meal Plan Combinations'!A$5:E$17,4,false),indirect(I$1),2,false)*D3680+vlookup(VLOOKUP(A3680,'Meal Plan Combinations'!A$5:E$17,5,false),indirect(I$1),2,false)*E3680</f>
        <v>1287.893</v>
      </c>
      <c r="G3680" s="173">
        <f>abs(Generate!H$5-F3680)</f>
        <v>1782.107</v>
      </c>
    </row>
    <row r="3681">
      <c r="A3681" s="71" t="s">
        <v>73</v>
      </c>
      <c r="B3681" s="71">
        <v>3.0</v>
      </c>
      <c r="C3681" s="71">
        <v>0.5</v>
      </c>
      <c r="D3681" s="71">
        <v>1.0</v>
      </c>
      <c r="E3681" s="71">
        <v>1.0</v>
      </c>
      <c r="F3681" s="172">
        <f>vlookup(VLOOKUP(A3681,'Meal Plan Combinations'!A$5:E$17,2,false),indirect(I$1),2,false)*B3681+vlookup(VLOOKUP(A3681,'Meal Plan Combinations'!A$5:E$17,3,false),indirect(I$1),2,false)*C3681+vlookup(VLOOKUP(A3681,'Meal Plan Combinations'!A$5:E$17,4,false),indirect(I$1),2,false)*D3681+vlookup(VLOOKUP(A3681,'Meal Plan Combinations'!A$5:E$17,5,false),indirect(I$1),2,false)*E3681</f>
        <v>1379.873</v>
      </c>
      <c r="G3681" s="173">
        <f>abs(Generate!H$5-F3681)</f>
        <v>1690.127</v>
      </c>
    </row>
    <row r="3682">
      <c r="A3682" s="71" t="s">
        <v>73</v>
      </c>
      <c r="B3682" s="71">
        <v>3.0</v>
      </c>
      <c r="C3682" s="71">
        <v>0.5</v>
      </c>
      <c r="D3682" s="71">
        <v>1.0</v>
      </c>
      <c r="E3682" s="71">
        <v>1.5</v>
      </c>
      <c r="F3682" s="172">
        <f>vlookup(VLOOKUP(A3682,'Meal Plan Combinations'!A$5:E$17,2,false),indirect(I$1),2,false)*B3682+vlookup(VLOOKUP(A3682,'Meal Plan Combinations'!A$5:E$17,3,false),indirect(I$1),2,false)*C3682+vlookup(VLOOKUP(A3682,'Meal Plan Combinations'!A$5:E$17,4,false),indirect(I$1),2,false)*D3682+vlookup(VLOOKUP(A3682,'Meal Plan Combinations'!A$5:E$17,5,false),indirect(I$1),2,false)*E3682</f>
        <v>1471.853</v>
      </c>
      <c r="G3682" s="173">
        <f>abs(Generate!H$5-F3682)</f>
        <v>1598.147</v>
      </c>
    </row>
    <row r="3683">
      <c r="A3683" s="71" t="s">
        <v>73</v>
      </c>
      <c r="B3683" s="71">
        <v>3.0</v>
      </c>
      <c r="C3683" s="71">
        <v>0.5</v>
      </c>
      <c r="D3683" s="71">
        <v>1.0</v>
      </c>
      <c r="E3683" s="71">
        <v>2.0</v>
      </c>
      <c r="F3683" s="172">
        <f>vlookup(VLOOKUP(A3683,'Meal Plan Combinations'!A$5:E$17,2,false),indirect(I$1),2,false)*B3683+vlookup(VLOOKUP(A3683,'Meal Plan Combinations'!A$5:E$17,3,false),indirect(I$1),2,false)*C3683+vlookup(VLOOKUP(A3683,'Meal Plan Combinations'!A$5:E$17,4,false),indirect(I$1),2,false)*D3683+vlookup(VLOOKUP(A3683,'Meal Plan Combinations'!A$5:E$17,5,false),indirect(I$1),2,false)*E3683</f>
        <v>1563.833</v>
      </c>
      <c r="G3683" s="173">
        <f>abs(Generate!H$5-F3683)</f>
        <v>1506.167</v>
      </c>
    </row>
    <row r="3684">
      <c r="A3684" s="71" t="s">
        <v>73</v>
      </c>
      <c r="B3684" s="71">
        <v>3.0</v>
      </c>
      <c r="C3684" s="71">
        <v>0.5</v>
      </c>
      <c r="D3684" s="71">
        <v>1.0</v>
      </c>
      <c r="E3684" s="71">
        <v>2.5</v>
      </c>
      <c r="F3684" s="172">
        <f>vlookup(VLOOKUP(A3684,'Meal Plan Combinations'!A$5:E$17,2,false),indirect(I$1),2,false)*B3684+vlookup(VLOOKUP(A3684,'Meal Plan Combinations'!A$5:E$17,3,false),indirect(I$1),2,false)*C3684+vlookup(VLOOKUP(A3684,'Meal Plan Combinations'!A$5:E$17,4,false),indirect(I$1),2,false)*D3684+vlookup(VLOOKUP(A3684,'Meal Plan Combinations'!A$5:E$17,5,false),indirect(I$1),2,false)*E3684</f>
        <v>1655.813</v>
      </c>
      <c r="G3684" s="173">
        <f>abs(Generate!H$5-F3684)</f>
        <v>1414.187</v>
      </c>
    </row>
    <row r="3685">
      <c r="A3685" s="71" t="s">
        <v>73</v>
      </c>
      <c r="B3685" s="71">
        <v>3.0</v>
      </c>
      <c r="C3685" s="71">
        <v>0.5</v>
      </c>
      <c r="D3685" s="71">
        <v>1.0</v>
      </c>
      <c r="E3685" s="71">
        <v>3.0</v>
      </c>
      <c r="F3685" s="172">
        <f>vlookup(VLOOKUP(A3685,'Meal Plan Combinations'!A$5:E$17,2,false),indirect(I$1),2,false)*B3685+vlookup(VLOOKUP(A3685,'Meal Plan Combinations'!A$5:E$17,3,false),indirect(I$1),2,false)*C3685+vlookup(VLOOKUP(A3685,'Meal Plan Combinations'!A$5:E$17,4,false),indirect(I$1),2,false)*D3685+vlookup(VLOOKUP(A3685,'Meal Plan Combinations'!A$5:E$17,5,false),indirect(I$1),2,false)*E3685</f>
        <v>1747.793</v>
      </c>
      <c r="G3685" s="173">
        <f>abs(Generate!H$5-F3685)</f>
        <v>1322.207</v>
      </c>
    </row>
    <row r="3686">
      <c r="A3686" s="71" t="s">
        <v>73</v>
      </c>
      <c r="B3686" s="71">
        <v>3.0</v>
      </c>
      <c r="C3686" s="71">
        <v>0.5</v>
      </c>
      <c r="D3686" s="71">
        <v>1.5</v>
      </c>
      <c r="E3686" s="71">
        <v>0.5</v>
      </c>
      <c r="F3686" s="172">
        <f>vlookup(VLOOKUP(A3686,'Meal Plan Combinations'!A$5:E$17,2,false),indirect(I$1),2,false)*B3686+vlookup(VLOOKUP(A3686,'Meal Plan Combinations'!A$5:E$17,3,false),indirect(I$1),2,false)*C3686+vlookup(VLOOKUP(A3686,'Meal Plan Combinations'!A$5:E$17,4,false),indirect(I$1),2,false)*D3686+vlookup(VLOOKUP(A3686,'Meal Plan Combinations'!A$5:E$17,5,false),indirect(I$1),2,false)*E3686</f>
        <v>1418.989</v>
      </c>
      <c r="G3686" s="173">
        <f>abs(Generate!H$5-F3686)</f>
        <v>1651.011</v>
      </c>
    </row>
    <row r="3687">
      <c r="A3687" s="71" t="s">
        <v>73</v>
      </c>
      <c r="B3687" s="71">
        <v>3.0</v>
      </c>
      <c r="C3687" s="71">
        <v>0.5</v>
      </c>
      <c r="D3687" s="71">
        <v>1.5</v>
      </c>
      <c r="E3687" s="71">
        <v>1.0</v>
      </c>
      <c r="F3687" s="172">
        <f>vlookup(VLOOKUP(A3687,'Meal Plan Combinations'!A$5:E$17,2,false),indirect(I$1),2,false)*B3687+vlookup(VLOOKUP(A3687,'Meal Plan Combinations'!A$5:E$17,3,false),indirect(I$1),2,false)*C3687+vlookup(VLOOKUP(A3687,'Meal Plan Combinations'!A$5:E$17,4,false),indirect(I$1),2,false)*D3687+vlookup(VLOOKUP(A3687,'Meal Plan Combinations'!A$5:E$17,5,false),indirect(I$1),2,false)*E3687</f>
        <v>1510.969</v>
      </c>
      <c r="G3687" s="173">
        <f>abs(Generate!H$5-F3687)</f>
        <v>1559.031</v>
      </c>
    </row>
    <row r="3688">
      <c r="A3688" s="71" t="s">
        <v>73</v>
      </c>
      <c r="B3688" s="71">
        <v>3.0</v>
      </c>
      <c r="C3688" s="71">
        <v>0.5</v>
      </c>
      <c r="D3688" s="71">
        <v>1.5</v>
      </c>
      <c r="E3688" s="71">
        <v>1.5</v>
      </c>
      <c r="F3688" s="172">
        <f>vlookup(VLOOKUP(A3688,'Meal Plan Combinations'!A$5:E$17,2,false),indirect(I$1),2,false)*B3688+vlookup(VLOOKUP(A3688,'Meal Plan Combinations'!A$5:E$17,3,false),indirect(I$1),2,false)*C3688+vlookup(VLOOKUP(A3688,'Meal Plan Combinations'!A$5:E$17,4,false),indirect(I$1),2,false)*D3688+vlookup(VLOOKUP(A3688,'Meal Plan Combinations'!A$5:E$17,5,false),indirect(I$1),2,false)*E3688</f>
        <v>1602.949</v>
      </c>
      <c r="G3688" s="173">
        <f>abs(Generate!H$5-F3688)</f>
        <v>1467.051</v>
      </c>
    </row>
    <row r="3689">
      <c r="A3689" s="71" t="s">
        <v>73</v>
      </c>
      <c r="B3689" s="71">
        <v>3.0</v>
      </c>
      <c r="C3689" s="71">
        <v>0.5</v>
      </c>
      <c r="D3689" s="71">
        <v>1.5</v>
      </c>
      <c r="E3689" s="71">
        <v>2.0</v>
      </c>
      <c r="F3689" s="172">
        <f>vlookup(VLOOKUP(A3689,'Meal Plan Combinations'!A$5:E$17,2,false),indirect(I$1),2,false)*B3689+vlookup(VLOOKUP(A3689,'Meal Plan Combinations'!A$5:E$17,3,false),indirect(I$1),2,false)*C3689+vlookup(VLOOKUP(A3689,'Meal Plan Combinations'!A$5:E$17,4,false),indirect(I$1),2,false)*D3689+vlookup(VLOOKUP(A3689,'Meal Plan Combinations'!A$5:E$17,5,false),indirect(I$1),2,false)*E3689</f>
        <v>1694.929</v>
      </c>
      <c r="G3689" s="173">
        <f>abs(Generate!H$5-F3689)</f>
        <v>1375.071</v>
      </c>
    </row>
    <row r="3690">
      <c r="A3690" s="71" t="s">
        <v>73</v>
      </c>
      <c r="B3690" s="71">
        <v>3.0</v>
      </c>
      <c r="C3690" s="71">
        <v>0.5</v>
      </c>
      <c r="D3690" s="71">
        <v>1.5</v>
      </c>
      <c r="E3690" s="71">
        <v>2.5</v>
      </c>
      <c r="F3690" s="172">
        <f>vlookup(VLOOKUP(A3690,'Meal Plan Combinations'!A$5:E$17,2,false),indirect(I$1),2,false)*B3690+vlookup(VLOOKUP(A3690,'Meal Plan Combinations'!A$5:E$17,3,false),indirect(I$1),2,false)*C3690+vlookup(VLOOKUP(A3690,'Meal Plan Combinations'!A$5:E$17,4,false),indirect(I$1),2,false)*D3690+vlookup(VLOOKUP(A3690,'Meal Plan Combinations'!A$5:E$17,5,false),indirect(I$1),2,false)*E3690</f>
        <v>1786.909</v>
      </c>
      <c r="G3690" s="173">
        <f>abs(Generate!H$5-F3690)</f>
        <v>1283.091</v>
      </c>
    </row>
    <row r="3691">
      <c r="A3691" s="71" t="s">
        <v>73</v>
      </c>
      <c r="B3691" s="71">
        <v>3.0</v>
      </c>
      <c r="C3691" s="71">
        <v>0.5</v>
      </c>
      <c r="D3691" s="71">
        <v>1.5</v>
      </c>
      <c r="E3691" s="71">
        <v>3.0</v>
      </c>
      <c r="F3691" s="172">
        <f>vlookup(VLOOKUP(A3691,'Meal Plan Combinations'!A$5:E$17,2,false),indirect(I$1),2,false)*B3691+vlookup(VLOOKUP(A3691,'Meal Plan Combinations'!A$5:E$17,3,false),indirect(I$1),2,false)*C3691+vlookup(VLOOKUP(A3691,'Meal Plan Combinations'!A$5:E$17,4,false),indirect(I$1),2,false)*D3691+vlookup(VLOOKUP(A3691,'Meal Plan Combinations'!A$5:E$17,5,false),indirect(I$1),2,false)*E3691</f>
        <v>1878.889</v>
      </c>
      <c r="G3691" s="173">
        <f>abs(Generate!H$5-F3691)</f>
        <v>1191.111</v>
      </c>
    </row>
    <row r="3692">
      <c r="A3692" s="71" t="s">
        <v>73</v>
      </c>
      <c r="B3692" s="71">
        <v>3.0</v>
      </c>
      <c r="C3692" s="71">
        <v>0.5</v>
      </c>
      <c r="D3692" s="71">
        <v>2.0</v>
      </c>
      <c r="E3692" s="71">
        <v>0.5</v>
      </c>
      <c r="F3692" s="172">
        <f>vlookup(VLOOKUP(A3692,'Meal Plan Combinations'!A$5:E$17,2,false),indirect(I$1),2,false)*B3692+vlookup(VLOOKUP(A3692,'Meal Plan Combinations'!A$5:E$17,3,false),indirect(I$1),2,false)*C3692+vlookup(VLOOKUP(A3692,'Meal Plan Combinations'!A$5:E$17,4,false),indirect(I$1),2,false)*D3692+vlookup(VLOOKUP(A3692,'Meal Plan Combinations'!A$5:E$17,5,false),indirect(I$1),2,false)*E3692</f>
        <v>1550.085</v>
      </c>
      <c r="G3692" s="173">
        <f>abs(Generate!H$5-F3692)</f>
        <v>1519.915</v>
      </c>
    </row>
    <row r="3693">
      <c r="A3693" s="71" t="s">
        <v>73</v>
      </c>
      <c r="B3693" s="71">
        <v>3.0</v>
      </c>
      <c r="C3693" s="71">
        <v>0.5</v>
      </c>
      <c r="D3693" s="71">
        <v>2.0</v>
      </c>
      <c r="E3693" s="71">
        <v>1.0</v>
      </c>
      <c r="F3693" s="172">
        <f>vlookup(VLOOKUP(A3693,'Meal Plan Combinations'!A$5:E$17,2,false),indirect(I$1),2,false)*B3693+vlookup(VLOOKUP(A3693,'Meal Plan Combinations'!A$5:E$17,3,false),indirect(I$1),2,false)*C3693+vlookup(VLOOKUP(A3693,'Meal Plan Combinations'!A$5:E$17,4,false),indirect(I$1),2,false)*D3693+vlookup(VLOOKUP(A3693,'Meal Plan Combinations'!A$5:E$17,5,false),indirect(I$1),2,false)*E3693</f>
        <v>1642.065</v>
      </c>
      <c r="G3693" s="173">
        <f>abs(Generate!H$5-F3693)</f>
        <v>1427.935</v>
      </c>
    </row>
    <row r="3694">
      <c r="A3694" s="71" t="s">
        <v>73</v>
      </c>
      <c r="B3694" s="71">
        <v>3.0</v>
      </c>
      <c r="C3694" s="71">
        <v>0.5</v>
      </c>
      <c r="D3694" s="71">
        <v>2.0</v>
      </c>
      <c r="E3694" s="71">
        <v>1.5</v>
      </c>
      <c r="F3694" s="172">
        <f>vlookup(VLOOKUP(A3694,'Meal Plan Combinations'!A$5:E$17,2,false),indirect(I$1),2,false)*B3694+vlookup(VLOOKUP(A3694,'Meal Plan Combinations'!A$5:E$17,3,false),indirect(I$1),2,false)*C3694+vlookup(VLOOKUP(A3694,'Meal Plan Combinations'!A$5:E$17,4,false),indirect(I$1),2,false)*D3694+vlookup(VLOOKUP(A3694,'Meal Plan Combinations'!A$5:E$17,5,false),indirect(I$1),2,false)*E3694</f>
        <v>1734.045</v>
      </c>
      <c r="G3694" s="173">
        <f>abs(Generate!H$5-F3694)</f>
        <v>1335.955</v>
      </c>
    </row>
    <row r="3695">
      <c r="A3695" s="71" t="s">
        <v>73</v>
      </c>
      <c r="B3695" s="71">
        <v>3.0</v>
      </c>
      <c r="C3695" s="71">
        <v>0.5</v>
      </c>
      <c r="D3695" s="71">
        <v>2.0</v>
      </c>
      <c r="E3695" s="71">
        <v>2.0</v>
      </c>
      <c r="F3695" s="172">
        <f>vlookup(VLOOKUP(A3695,'Meal Plan Combinations'!A$5:E$17,2,false),indirect(I$1),2,false)*B3695+vlookup(VLOOKUP(A3695,'Meal Plan Combinations'!A$5:E$17,3,false),indirect(I$1),2,false)*C3695+vlookup(VLOOKUP(A3695,'Meal Plan Combinations'!A$5:E$17,4,false),indirect(I$1),2,false)*D3695+vlookup(VLOOKUP(A3695,'Meal Plan Combinations'!A$5:E$17,5,false),indirect(I$1),2,false)*E3695</f>
        <v>1826.025</v>
      </c>
      <c r="G3695" s="173">
        <f>abs(Generate!H$5-F3695)</f>
        <v>1243.975</v>
      </c>
    </row>
    <row r="3696">
      <c r="A3696" s="71" t="s">
        <v>73</v>
      </c>
      <c r="B3696" s="71">
        <v>3.0</v>
      </c>
      <c r="C3696" s="71">
        <v>0.5</v>
      </c>
      <c r="D3696" s="71">
        <v>2.0</v>
      </c>
      <c r="E3696" s="71">
        <v>2.5</v>
      </c>
      <c r="F3696" s="172">
        <f>vlookup(VLOOKUP(A3696,'Meal Plan Combinations'!A$5:E$17,2,false),indirect(I$1),2,false)*B3696+vlookup(VLOOKUP(A3696,'Meal Plan Combinations'!A$5:E$17,3,false),indirect(I$1),2,false)*C3696+vlookup(VLOOKUP(A3696,'Meal Plan Combinations'!A$5:E$17,4,false),indirect(I$1),2,false)*D3696+vlookup(VLOOKUP(A3696,'Meal Plan Combinations'!A$5:E$17,5,false),indirect(I$1),2,false)*E3696</f>
        <v>1918.005</v>
      </c>
      <c r="G3696" s="173">
        <f>abs(Generate!H$5-F3696)</f>
        <v>1151.995</v>
      </c>
    </row>
    <row r="3697">
      <c r="A3697" s="71" t="s">
        <v>73</v>
      </c>
      <c r="B3697" s="71">
        <v>3.0</v>
      </c>
      <c r="C3697" s="71">
        <v>0.5</v>
      </c>
      <c r="D3697" s="71">
        <v>2.0</v>
      </c>
      <c r="E3697" s="71">
        <v>3.0</v>
      </c>
      <c r="F3697" s="172">
        <f>vlookup(VLOOKUP(A3697,'Meal Plan Combinations'!A$5:E$17,2,false),indirect(I$1),2,false)*B3697+vlookup(VLOOKUP(A3697,'Meal Plan Combinations'!A$5:E$17,3,false),indirect(I$1),2,false)*C3697+vlookup(VLOOKUP(A3697,'Meal Plan Combinations'!A$5:E$17,4,false),indirect(I$1),2,false)*D3697+vlookup(VLOOKUP(A3697,'Meal Plan Combinations'!A$5:E$17,5,false),indirect(I$1),2,false)*E3697</f>
        <v>2009.985</v>
      </c>
      <c r="G3697" s="173">
        <f>abs(Generate!H$5-F3697)</f>
        <v>1060.015</v>
      </c>
    </row>
    <row r="3698">
      <c r="A3698" s="71" t="s">
        <v>73</v>
      </c>
      <c r="B3698" s="71">
        <v>3.0</v>
      </c>
      <c r="C3698" s="71">
        <v>0.5</v>
      </c>
      <c r="D3698" s="71">
        <v>2.5</v>
      </c>
      <c r="E3698" s="71">
        <v>0.5</v>
      </c>
      <c r="F3698" s="172">
        <f>vlookup(VLOOKUP(A3698,'Meal Plan Combinations'!A$5:E$17,2,false),indirect(I$1),2,false)*B3698+vlookup(VLOOKUP(A3698,'Meal Plan Combinations'!A$5:E$17,3,false),indirect(I$1),2,false)*C3698+vlookup(VLOOKUP(A3698,'Meal Plan Combinations'!A$5:E$17,4,false),indirect(I$1),2,false)*D3698+vlookup(VLOOKUP(A3698,'Meal Plan Combinations'!A$5:E$17,5,false),indirect(I$1),2,false)*E3698</f>
        <v>1681.181</v>
      </c>
      <c r="G3698" s="173">
        <f>abs(Generate!H$5-F3698)</f>
        <v>1388.819</v>
      </c>
    </row>
    <row r="3699">
      <c r="A3699" s="71" t="s">
        <v>73</v>
      </c>
      <c r="B3699" s="71">
        <v>3.0</v>
      </c>
      <c r="C3699" s="71">
        <v>0.5</v>
      </c>
      <c r="D3699" s="71">
        <v>2.5</v>
      </c>
      <c r="E3699" s="71">
        <v>1.0</v>
      </c>
      <c r="F3699" s="172">
        <f>vlookup(VLOOKUP(A3699,'Meal Plan Combinations'!A$5:E$17,2,false),indirect(I$1),2,false)*B3699+vlookup(VLOOKUP(A3699,'Meal Plan Combinations'!A$5:E$17,3,false),indirect(I$1),2,false)*C3699+vlookup(VLOOKUP(A3699,'Meal Plan Combinations'!A$5:E$17,4,false),indirect(I$1),2,false)*D3699+vlookup(VLOOKUP(A3699,'Meal Plan Combinations'!A$5:E$17,5,false),indirect(I$1),2,false)*E3699</f>
        <v>1773.161</v>
      </c>
      <c r="G3699" s="173">
        <f>abs(Generate!H$5-F3699)</f>
        <v>1296.839</v>
      </c>
    </row>
    <row r="3700">
      <c r="A3700" s="71" t="s">
        <v>73</v>
      </c>
      <c r="B3700" s="71">
        <v>3.0</v>
      </c>
      <c r="C3700" s="71">
        <v>0.5</v>
      </c>
      <c r="D3700" s="71">
        <v>2.5</v>
      </c>
      <c r="E3700" s="71">
        <v>1.5</v>
      </c>
      <c r="F3700" s="172">
        <f>vlookup(VLOOKUP(A3700,'Meal Plan Combinations'!A$5:E$17,2,false),indirect(I$1),2,false)*B3700+vlookup(VLOOKUP(A3700,'Meal Plan Combinations'!A$5:E$17,3,false),indirect(I$1),2,false)*C3700+vlookup(VLOOKUP(A3700,'Meal Plan Combinations'!A$5:E$17,4,false),indirect(I$1),2,false)*D3700+vlookup(VLOOKUP(A3700,'Meal Plan Combinations'!A$5:E$17,5,false),indirect(I$1),2,false)*E3700</f>
        <v>1865.141</v>
      </c>
      <c r="G3700" s="173">
        <f>abs(Generate!H$5-F3700)</f>
        <v>1204.859</v>
      </c>
    </row>
    <row r="3701">
      <c r="A3701" s="71" t="s">
        <v>73</v>
      </c>
      <c r="B3701" s="71">
        <v>3.0</v>
      </c>
      <c r="C3701" s="71">
        <v>0.5</v>
      </c>
      <c r="D3701" s="71">
        <v>2.5</v>
      </c>
      <c r="E3701" s="71">
        <v>2.0</v>
      </c>
      <c r="F3701" s="172">
        <f>vlookup(VLOOKUP(A3701,'Meal Plan Combinations'!A$5:E$17,2,false),indirect(I$1),2,false)*B3701+vlookup(VLOOKUP(A3701,'Meal Plan Combinations'!A$5:E$17,3,false),indirect(I$1),2,false)*C3701+vlookup(VLOOKUP(A3701,'Meal Plan Combinations'!A$5:E$17,4,false),indirect(I$1),2,false)*D3701+vlookup(VLOOKUP(A3701,'Meal Plan Combinations'!A$5:E$17,5,false),indirect(I$1),2,false)*E3701</f>
        <v>1957.121</v>
      </c>
      <c r="G3701" s="173">
        <f>abs(Generate!H$5-F3701)</f>
        <v>1112.879</v>
      </c>
    </row>
    <row r="3702">
      <c r="A3702" s="71" t="s">
        <v>73</v>
      </c>
      <c r="B3702" s="71">
        <v>3.0</v>
      </c>
      <c r="C3702" s="71">
        <v>0.5</v>
      </c>
      <c r="D3702" s="71">
        <v>2.5</v>
      </c>
      <c r="E3702" s="71">
        <v>2.5</v>
      </c>
      <c r="F3702" s="172">
        <f>vlookup(VLOOKUP(A3702,'Meal Plan Combinations'!A$5:E$17,2,false),indirect(I$1),2,false)*B3702+vlookup(VLOOKUP(A3702,'Meal Plan Combinations'!A$5:E$17,3,false),indirect(I$1),2,false)*C3702+vlookup(VLOOKUP(A3702,'Meal Plan Combinations'!A$5:E$17,4,false),indirect(I$1),2,false)*D3702+vlookup(VLOOKUP(A3702,'Meal Plan Combinations'!A$5:E$17,5,false),indirect(I$1),2,false)*E3702</f>
        <v>2049.101</v>
      </c>
      <c r="G3702" s="173">
        <f>abs(Generate!H$5-F3702)</f>
        <v>1020.899</v>
      </c>
    </row>
    <row r="3703">
      <c r="A3703" s="71" t="s">
        <v>73</v>
      </c>
      <c r="B3703" s="71">
        <v>3.0</v>
      </c>
      <c r="C3703" s="71">
        <v>0.5</v>
      </c>
      <c r="D3703" s="71">
        <v>2.5</v>
      </c>
      <c r="E3703" s="71">
        <v>3.0</v>
      </c>
      <c r="F3703" s="172">
        <f>vlookup(VLOOKUP(A3703,'Meal Plan Combinations'!A$5:E$17,2,false),indirect(I$1),2,false)*B3703+vlookup(VLOOKUP(A3703,'Meal Plan Combinations'!A$5:E$17,3,false),indirect(I$1),2,false)*C3703+vlookup(VLOOKUP(A3703,'Meal Plan Combinations'!A$5:E$17,4,false),indirect(I$1),2,false)*D3703+vlookup(VLOOKUP(A3703,'Meal Plan Combinations'!A$5:E$17,5,false),indirect(I$1),2,false)*E3703</f>
        <v>2141.081</v>
      </c>
      <c r="G3703" s="173">
        <f>abs(Generate!H$5-F3703)</f>
        <v>928.919</v>
      </c>
    </row>
    <row r="3704">
      <c r="A3704" s="71" t="s">
        <v>73</v>
      </c>
      <c r="B3704" s="71">
        <v>3.0</v>
      </c>
      <c r="C3704" s="71">
        <v>0.5</v>
      </c>
      <c r="D3704" s="71">
        <v>3.0</v>
      </c>
      <c r="E3704" s="71">
        <v>0.5</v>
      </c>
      <c r="F3704" s="172">
        <f>vlookup(VLOOKUP(A3704,'Meal Plan Combinations'!A$5:E$17,2,false),indirect(I$1),2,false)*B3704+vlookup(VLOOKUP(A3704,'Meal Plan Combinations'!A$5:E$17,3,false),indirect(I$1),2,false)*C3704+vlookup(VLOOKUP(A3704,'Meal Plan Combinations'!A$5:E$17,4,false),indirect(I$1),2,false)*D3704+vlookup(VLOOKUP(A3704,'Meal Plan Combinations'!A$5:E$17,5,false),indirect(I$1),2,false)*E3704</f>
        <v>1812.277</v>
      </c>
      <c r="G3704" s="173">
        <f>abs(Generate!H$5-F3704)</f>
        <v>1257.723</v>
      </c>
    </row>
    <row r="3705">
      <c r="A3705" s="71" t="s">
        <v>73</v>
      </c>
      <c r="B3705" s="71">
        <v>3.0</v>
      </c>
      <c r="C3705" s="71">
        <v>0.5</v>
      </c>
      <c r="D3705" s="71">
        <v>3.0</v>
      </c>
      <c r="E3705" s="71">
        <v>1.0</v>
      </c>
      <c r="F3705" s="172">
        <f>vlookup(VLOOKUP(A3705,'Meal Plan Combinations'!A$5:E$17,2,false),indirect(I$1),2,false)*B3705+vlookup(VLOOKUP(A3705,'Meal Plan Combinations'!A$5:E$17,3,false),indirect(I$1),2,false)*C3705+vlookup(VLOOKUP(A3705,'Meal Plan Combinations'!A$5:E$17,4,false),indirect(I$1),2,false)*D3705+vlookup(VLOOKUP(A3705,'Meal Plan Combinations'!A$5:E$17,5,false),indirect(I$1),2,false)*E3705</f>
        <v>1904.257</v>
      </c>
      <c r="G3705" s="173">
        <f>abs(Generate!H$5-F3705)</f>
        <v>1165.743</v>
      </c>
    </row>
    <row r="3706">
      <c r="A3706" s="71" t="s">
        <v>73</v>
      </c>
      <c r="B3706" s="71">
        <v>3.0</v>
      </c>
      <c r="C3706" s="71">
        <v>0.5</v>
      </c>
      <c r="D3706" s="71">
        <v>3.0</v>
      </c>
      <c r="E3706" s="71">
        <v>1.5</v>
      </c>
      <c r="F3706" s="172">
        <f>vlookup(VLOOKUP(A3706,'Meal Plan Combinations'!A$5:E$17,2,false),indirect(I$1),2,false)*B3706+vlookup(VLOOKUP(A3706,'Meal Plan Combinations'!A$5:E$17,3,false),indirect(I$1),2,false)*C3706+vlookup(VLOOKUP(A3706,'Meal Plan Combinations'!A$5:E$17,4,false),indirect(I$1),2,false)*D3706+vlookup(VLOOKUP(A3706,'Meal Plan Combinations'!A$5:E$17,5,false),indirect(I$1),2,false)*E3706</f>
        <v>1996.237</v>
      </c>
      <c r="G3706" s="173">
        <f>abs(Generate!H$5-F3706)</f>
        <v>1073.763</v>
      </c>
    </row>
    <row r="3707">
      <c r="A3707" s="71" t="s">
        <v>73</v>
      </c>
      <c r="B3707" s="71">
        <v>3.0</v>
      </c>
      <c r="C3707" s="71">
        <v>0.5</v>
      </c>
      <c r="D3707" s="71">
        <v>3.0</v>
      </c>
      <c r="E3707" s="71">
        <v>2.0</v>
      </c>
      <c r="F3707" s="172">
        <f>vlookup(VLOOKUP(A3707,'Meal Plan Combinations'!A$5:E$17,2,false),indirect(I$1),2,false)*B3707+vlookup(VLOOKUP(A3707,'Meal Plan Combinations'!A$5:E$17,3,false),indirect(I$1),2,false)*C3707+vlookup(VLOOKUP(A3707,'Meal Plan Combinations'!A$5:E$17,4,false),indirect(I$1),2,false)*D3707+vlookup(VLOOKUP(A3707,'Meal Plan Combinations'!A$5:E$17,5,false),indirect(I$1),2,false)*E3707</f>
        <v>2088.217</v>
      </c>
      <c r="G3707" s="173">
        <f>abs(Generate!H$5-F3707)</f>
        <v>981.783</v>
      </c>
    </row>
    <row r="3708">
      <c r="A3708" s="71" t="s">
        <v>73</v>
      </c>
      <c r="B3708" s="71">
        <v>3.0</v>
      </c>
      <c r="C3708" s="71">
        <v>0.5</v>
      </c>
      <c r="D3708" s="71">
        <v>3.0</v>
      </c>
      <c r="E3708" s="71">
        <v>2.5</v>
      </c>
      <c r="F3708" s="172">
        <f>vlookup(VLOOKUP(A3708,'Meal Plan Combinations'!A$5:E$17,2,false),indirect(I$1),2,false)*B3708+vlookup(VLOOKUP(A3708,'Meal Plan Combinations'!A$5:E$17,3,false),indirect(I$1),2,false)*C3708+vlookup(VLOOKUP(A3708,'Meal Plan Combinations'!A$5:E$17,4,false),indirect(I$1),2,false)*D3708+vlookup(VLOOKUP(A3708,'Meal Plan Combinations'!A$5:E$17,5,false),indirect(I$1),2,false)*E3708</f>
        <v>2180.197</v>
      </c>
      <c r="G3708" s="173">
        <f>abs(Generate!H$5-F3708)</f>
        <v>889.803</v>
      </c>
    </row>
    <row r="3709">
      <c r="A3709" s="71" t="s">
        <v>73</v>
      </c>
      <c r="B3709" s="71">
        <v>3.0</v>
      </c>
      <c r="C3709" s="71">
        <v>0.5</v>
      </c>
      <c r="D3709" s="71">
        <v>3.0</v>
      </c>
      <c r="E3709" s="71">
        <v>3.0</v>
      </c>
      <c r="F3709" s="172">
        <f>vlookup(VLOOKUP(A3709,'Meal Plan Combinations'!A$5:E$17,2,false),indirect(I$1),2,false)*B3709+vlookup(VLOOKUP(A3709,'Meal Plan Combinations'!A$5:E$17,3,false),indirect(I$1),2,false)*C3709+vlookup(VLOOKUP(A3709,'Meal Plan Combinations'!A$5:E$17,4,false),indirect(I$1),2,false)*D3709+vlookup(VLOOKUP(A3709,'Meal Plan Combinations'!A$5:E$17,5,false),indirect(I$1),2,false)*E3709</f>
        <v>2272.177</v>
      </c>
      <c r="G3709" s="173">
        <f>abs(Generate!H$5-F3709)</f>
        <v>797.823</v>
      </c>
    </row>
    <row r="3710">
      <c r="A3710" s="71" t="s">
        <v>73</v>
      </c>
      <c r="B3710" s="71">
        <v>3.0</v>
      </c>
      <c r="C3710" s="71">
        <v>1.0</v>
      </c>
      <c r="D3710" s="71">
        <v>0.5</v>
      </c>
      <c r="E3710" s="71">
        <v>0.5</v>
      </c>
      <c r="F3710" s="172">
        <f>vlookup(VLOOKUP(A3710,'Meal Plan Combinations'!A$5:E$17,2,false),indirect(I$1),2,false)*B3710+vlookup(VLOOKUP(A3710,'Meal Plan Combinations'!A$5:E$17,3,false),indirect(I$1),2,false)*C3710+vlookup(VLOOKUP(A3710,'Meal Plan Combinations'!A$5:E$17,4,false),indirect(I$1),2,false)*D3710+vlookup(VLOOKUP(A3710,'Meal Plan Combinations'!A$5:E$17,5,false),indirect(I$1),2,false)*E3710</f>
        <v>1247.857</v>
      </c>
      <c r="G3710" s="173">
        <f>abs(Generate!H$5-F3710)</f>
        <v>1822.143</v>
      </c>
    </row>
    <row r="3711">
      <c r="A3711" s="71" t="s">
        <v>73</v>
      </c>
      <c r="B3711" s="71">
        <v>3.0</v>
      </c>
      <c r="C3711" s="71">
        <v>1.0</v>
      </c>
      <c r="D3711" s="71">
        <v>0.5</v>
      </c>
      <c r="E3711" s="71">
        <v>1.0</v>
      </c>
      <c r="F3711" s="172">
        <f>vlookup(VLOOKUP(A3711,'Meal Plan Combinations'!A$5:E$17,2,false),indirect(I$1),2,false)*B3711+vlookup(VLOOKUP(A3711,'Meal Plan Combinations'!A$5:E$17,3,false),indirect(I$1),2,false)*C3711+vlookup(VLOOKUP(A3711,'Meal Plan Combinations'!A$5:E$17,4,false),indirect(I$1),2,false)*D3711+vlookup(VLOOKUP(A3711,'Meal Plan Combinations'!A$5:E$17,5,false),indirect(I$1),2,false)*E3711</f>
        <v>1339.837</v>
      </c>
      <c r="G3711" s="173">
        <f>abs(Generate!H$5-F3711)</f>
        <v>1730.163</v>
      </c>
    </row>
    <row r="3712">
      <c r="A3712" s="71" t="s">
        <v>73</v>
      </c>
      <c r="B3712" s="71">
        <v>3.0</v>
      </c>
      <c r="C3712" s="71">
        <v>1.0</v>
      </c>
      <c r="D3712" s="71">
        <v>0.5</v>
      </c>
      <c r="E3712" s="71">
        <v>1.5</v>
      </c>
      <c r="F3712" s="172">
        <f>vlookup(VLOOKUP(A3712,'Meal Plan Combinations'!A$5:E$17,2,false),indirect(I$1),2,false)*B3712+vlookup(VLOOKUP(A3712,'Meal Plan Combinations'!A$5:E$17,3,false),indirect(I$1),2,false)*C3712+vlookup(VLOOKUP(A3712,'Meal Plan Combinations'!A$5:E$17,4,false),indirect(I$1),2,false)*D3712+vlookup(VLOOKUP(A3712,'Meal Plan Combinations'!A$5:E$17,5,false),indirect(I$1),2,false)*E3712</f>
        <v>1431.817</v>
      </c>
      <c r="G3712" s="173">
        <f>abs(Generate!H$5-F3712)</f>
        <v>1638.183</v>
      </c>
    </row>
    <row r="3713">
      <c r="A3713" s="71" t="s">
        <v>73</v>
      </c>
      <c r="B3713" s="71">
        <v>3.0</v>
      </c>
      <c r="C3713" s="71">
        <v>1.0</v>
      </c>
      <c r="D3713" s="71">
        <v>0.5</v>
      </c>
      <c r="E3713" s="71">
        <v>2.0</v>
      </c>
      <c r="F3713" s="172">
        <f>vlookup(VLOOKUP(A3713,'Meal Plan Combinations'!A$5:E$17,2,false),indirect(I$1),2,false)*B3713+vlookup(VLOOKUP(A3713,'Meal Plan Combinations'!A$5:E$17,3,false),indirect(I$1),2,false)*C3713+vlookup(VLOOKUP(A3713,'Meal Plan Combinations'!A$5:E$17,4,false),indirect(I$1),2,false)*D3713+vlookup(VLOOKUP(A3713,'Meal Plan Combinations'!A$5:E$17,5,false),indirect(I$1),2,false)*E3713</f>
        <v>1523.797</v>
      </c>
      <c r="G3713" s="173">
        <f>abs(Generate!H$5-F3713)</f>
        <v>1546.203</v>
      </c>
    </row>
    <row r="3714">
      <c r="A3714" s="71" t="s">
        <v>73</v>
      </c>
      <c r="B3714" s="71">
        <v>3.0</v>
      </c>
      <c r="C3714" s="71">
        <v>1.0</v>
      </c>
      <c r="D3714" s="71">
        <v>0.5</v>
      </c>
      <c r="E3714" s="71">
        <v>2.5</v>
      </c>
      <c r="F3714" s="172">
        <f>vlookup(VLOOKUP(A3714,'Meal Plan Combinations'!A$5:E$17,2,false),indirect(I$1),2,false)*B3714+vlookup(VLOOKUP(A3714,'Meal Plan Combinations'!A$5:E$17,3,false),indirect(I$1),2,false)*C3714+vlookup(VLOOKUP(A3714,'Meal Plan Combinations'!A$5:E$17,4,false),indirect(I$1),2,false)*D3714+vlookup(VLOOKUP(A3714,'Meal Plan Combinations'!A$5:E$17,5,false),indirect(I$1),2,false)*E3714</f>
        <v>1615.777</v>
      </c>
      <c r="G3714" s="173">
        <f>abs(Generate!H$5-F3714)</f>
        <v>1454.223</v>
      </c>
    </row>
    <row r="3715">
      <c r="A3715" s="71" t="s">
        <v>73</v>
      </c>
      <c r="B3715" s="71">
        <v>3.0</v>
      </c>
      <c r="C3715" s="71">
        <v>1.0</v>
      </c>
      <c r="D3715" s="71">
        <v>0.5</v>
      </c>
      <c r="E3715" s="71">
        <v>3.0</v>
      </c>
      <c r="F3715" s="172">
        <f>vlookup(VLOOKUP(A3715,'Meal Plan Combinations'!A$5:E$17,2,false),indirect(I$1),2,false)*B3715+vlookup(VLOOKUP(A3715,'Meal Plan Combinations'!A$5:E$17,3,false),indirect(I$1),2,false)*C3715+vlookup(VLOOKUP(A3715,'Meal Plan Combinations'!A$5:E$17,4,false),indirect(I$1),2,false)*D3715+vlookup(VLOOKUP(A3715,'Meal Plan Combinations'!A$5:E$17,5,false),indirect(I$1),2,false)*E3715</f>
        <v>1707.757</v>
      </c>
      <c r="G3715" s="173">
        <f>abs(Generate!H$5-F3715)</f>
        <v>1362.243</v>
      </c>
    </row>
    <row r="3716">
      <c r="A3716" s="71" t="s">
        <v>73</v>
      </c>
      <c r="B3716" s="71">
        <v>3.0</v>
      </c>
      <c r="C3716" s="71">
        <v>1.0</v>
      </c>
      <c r="D3716" s="71">
        <v>1.0</v>
      </c>
      <c r="E3716" s="71">
        <v>0.5</v>
      </c>
      <c r="F3716" s="172">
        <f>vlookup(VLOOKUP(A3716,'Meal Plan Combinations'!A$5:E$17,2,false),indirect(I$1),2,false)*B3716+vlookup(VLOOKUP(A3716,'Meal Plan Combinations'!A$5:E$17,3,false),indirect(I$1),2,false)*C3716+vlookup(VLOOKUP(A3716,'Meal Plan Combinations'!A$5:E$17,4,false),indirect(I$1),2,false)*D3716+vlookup(VLOOKUP(A3716,'Meal Plan Combinations'!A$5:E$17,5,false),indirect(I$1),2,false)*E3716</f>
        <v>1378.953</v>
      </c>
      <c r="G3716" s="173">
        <f>abs(Generate!H$5-F3716)</f>
        <v>1691.047</v>
      </c>
    </row>
    <row r="3717">
      <c r="A3717" s="71" t="s">
        <v>73</v>
      </c>
      <c r="B3717" s="71">
        <v>3.0</v>
      </c>
      <c r="C3717" s="71">
        <v>1.0</v>
      </c>
      <c r="D3717" s="71">
        <v>1.0</v>
      </c>
      <c r="E3717" s="71">
        <v>1.0</v>
      </c>
      <c r="F3717" s="172">
        <f>vlookup(VLOOKUP(A3717,'Meal Plan Combinations'!A$5:E$17,2,false),indirect(I$1),2,false)*B3717+vlookup(VLOOKUP(A3717,'Meal Plan Combinations'!A$5:E$17,3,false),indirect(I$1),2,false)*C3717+vlookup(VLOOKUP(A3717,'Meal Plan Combinations'!A$5:E$17,4,false),indirect(I$1),2,false)*D3717+vlookup(VLOOKUP(A3717,'Meal Plan Combinations'!A$5:E$17,5,false),indirect(I$1),2,false)*E3717</f>
        <v>1470.933</v>
      </c>
      <c r="G3717" s="173">
        <f>abs(Generate!H$5-F3717)</f>
        <v>1599.067</v>
      </c>
    </row>
    <row r="3718">
      <c r="A3718" s="71" t="s">
        <v>73</v>
      </c>
      <c r="B3718" s="71">
        <v>3.0</v>
      </c>
      <c r="C3718" s="71">
        <v>1.0</v>
      </c>
      <c r="D3718" s="71">
        <v>1.0</v>
      </c>
      <c r="E3718" s="71">
        <v>1.5</v>
      </c>
      <c r="F3718" s="172">
        <f>vlookup(VLOOKUP(A3718,'Meal Plan Combinations'!A$5:E$17,2,false),indirect(I$1),2,false)*B3718+vlookup(VLOOKUP(A3718,'Meal Plan Combinations'!A$5:E$17,3,false),indirect(I$1),2,false)*C3718+vlookup(VLOOKUP(A3718,'Meal Plan Combinations'!A$5:E$17,4,false),indirect(I$1),2,false)*D3718+vlookup(VLOOKUP(A3718,'Meal Plan Combinations'!A$5:E$17,5,false),indirect(I$1),2,false)*E3718</f>
        <v>1562.913</v>
      </c>
      <c r="G3718" s="173">
        <f>abs(Generate!H$5-F3718)</f>
        <v>1507.087</v>
      </c>
    </row>
    <row r="3719">
      <c r="A3719" s="71" t="s">
        <v>73</v>
      </c>
      <c r="B3719" s="71">
        <v>3.0</v>
      </c>
      <c r="C3719" s="71">
        <v>1.0</v>
      </c>
      <c r="D3719" s="71">
        <v>1.0</v>
      </c>
      <c r="E3719" s="71">
        <v>2.0</v>
      </c>
      <c r="F3719" s="172">
        <f>vlookup(VLOOKUP(A3719,'Meal Plan Combinations'!A$5:E$17,2,false),indirect(I$1),2,false)*B3719+vlookup(VLOOKUP(A3719,'Meal Plan Combinations'!A$5:E$17,3,false),indirect(I$1),2,false)*C3719+vlookup(VLOOKUP(A3719,'Meal Plan Combinations'!A$5:E$17,4,false),indirect(I$1),2,false)*D3719+vlookup(VLOOKUP(A3719,'Meal Plan Combinations'!A$5:E$17,5,false),indirect(I$1),2,false)*E3719</f>
        <v>1654.893</v>
      </c>
      <c r="G3719" s="173">
        <f>abs(Generate!H$5-F3719)</f>
        <v>1415.107</v>
      </c>
    </row>
    <row r="3720">
      <c r="A3720" s="71" t="s">
        <v>73</v>
      </c>
      <c r="B3720" s="71">
        <v>3.0</v>
      </c>
      <c r="C3720" s="71">
        <v>1.0</v>
      </c>
      <c r="D3720" s="71">
        <v>1.0</v>
      </c>
      <c r="E3720" s="71">
        <v>2.5</v>
      </c>
      <c r="F3720" s="172">
        <f>vlookup(VLOOKUP(A3720,'Meal Plan Combinations'!A$5:E$17,2,false),indirect(I$1),2,false)*B3720+vlookup(VLOOKUP(A3720,'Meal Plan Combinations'!A$5:E$17,3,false),indirect(I$1),2,false)*C3720+vlookup(VLOOKUP(A3720,'Meal Plan Combinations'!A$5:E$17,4,false),indirect(I$1),2,false)*D3720+vlookup(VLOOKUP(A3720,'Meal Plan Combinations'!A$5:E$17,5,false),indirect(I$1),2,false)*E3720</f>
        <v>1746.873</v>
      </c>
      <c r="G3720" s="173">
        <f>abs(Generate!H$5-F3720)</f>
        <v>1323.127</v>
      </c>
    </row>
    <row r="3721">
      <c r="A3721" s="71" t="s">
        <v>73</v>
      </c>
      <c r="B3721" s="71">
        <v>3.0</v>
      </c>
      <c r="C3721" s="71">
        <v>1.0</v>
      </c>
      <c r="D3721" s="71">
        <v>1.0</v>
      </c>
      <c r="E3721" s="71">
        <v>3.0</v>
      </c>
      <c r="F3721" s="172">
        <f>vlookup(VLOOKUP(A3721,'Meal Plan Combinations'!A$5:E$17,2,false),indirect(I$1),2,false)*B3721+vlookup(VLOOKUP(A3721,'Meal Plan Combinations'!A$5:E$17,3,false),indirect(I$1),2,false)*C3721+vlookup(VLOOKUP(A3721,'Meal Plan Combinations'!A$5:E$17,4,false),indirect(I$1),2,false)*D3721+vlookup(VLOOKUP(A3721,'Meal Plan Combinations'!A$5:E$17,5,false),indirect(I$1),2,false)*E3721</f>
        <v>1838.853</v>
      </c>
      <c r="G3721" s="173">
        <f>abs(Generate!H$5-F3721)</f>
        <v>1231.147</v>
      </c>
    </row>
    <row r="3722">
      <c r="A3722" s="71" t="s">
        <v>73</v>
      </c>
      <c r="B3722" s="71">
        <v>3.0</v>
      </c>
      <c r="C3722" s="71">
        <v>1.0</v>
      </c>
      <c r="D3722" s="71">
        <v>1.5</v>
      </c>
      <c r="E3722" s="71">
        <v>0.5</v>
      </c>
      <c r="F3722" s="172">
        <f>vlookup(VLOOKUP(A3722,'Meal Plan Combinations'!A$5:E$17,2,false),indirect(I$1),2,false)*B3722+vlookup(VLOOKUP(A3722,'Meal Plan Combinations'!A$5:E$17,3,false),indirect(I$1),2,false)*C3722+vlookup(VLOOKUP(A3722,'Meal Plan Combinations'!A$5:E$17,4,false),indirect(I$1),2,false)*D3722+vlookup(VLOOKUP(A3722,'Meal Plan Combinations'!A$5:E$17,5,false),indirect(I$1),2,false)*E3722</f>
        <v>1510.049</v>
      </c>
      <c r="G3722" s="173">
        <f>abs(Generate!H$5-F3722)</f>
        <v>1559.951</v>
      </c>
    </row>
    <row r="3723">
      <c r="A3723" s="71" t="s">
        <v>73</v>
      </c>
      <c r="B3723" s="71">
        <v>3.0</v>
      </c>
      <c r="C3723" s="71">
        <v>1.0</v>
      </c>
      <c r="D3723" s="71">
        <v>1.5</v>
      </c>
      <c r="E3723" s="71">
        <v>1.0</v>
      </c>
      <c r="F3723" s="172">
        <f>vlookup(VLOOKUP(A3723,'Meal Plan Combinations'!A$5:E$17,2,false),indirect(I$1),2,false)*B3723+vlookup(VLOOKUP(A3723,'Meal Plan Combinations'!A$5:E$17,3,false),indirect(I$1),2,false)*C3723+vlookup(VLOOKUP(A3723,'Meal Plan Combinations'!A$5:E$17,4,false),indirect(I$1),2,false)*D3723+vlookup(VLOOKUP(A3723,'Meal Plan Combinations'!A$5:E$17,5,false),indirect(I$1),2,false)*E3723</f>
        <v>1602.029</v>
      </c>
      <c r="G3723" s="173">
        <f>abs(Generate!H$5-F3723)</f>
        <v>1467.971</v>
      </c>
    </row>
    <row r="3724">
      <c r="A3724" s="71" t="s">
        <v>73</v>
      </c>
      <c r="B3724" s="71">
        <v>3.0</v>
      </c>
      <c r="C3724" s="71">
        <v>1.0</v>
      </c>
      <c r="D3724" s="71">
        <v>1.5</v>
      </c>
      <c r="E3724" s="71">
        <v>1.5</v>
      </c>
      <c r="F3724" s="172">
        <f>vlookup(VLOOKUP(A3724,'Meal Plan Combinations'!A$5:E$17,2,false),indirect(I$1),2,false)*B3724+vlookup(VLOOKUP(A3724,'Meal Plan Combinations'!A$5:E$17,3,false),indirect(I$1),2,false)*C3724+vlookup(VLOOKUP(A3724,'Meal Plan Combinations'!A$5:E$17,4,false),indirect(I$1),2,false)*D3724+vlookup(VLOOKUP(A3724,'Meal Plan Combinations'!A$5:E$17,5,false),indirect(I$1),2,false)*E3724</f>
        <v>1694.009</v>
      </c>
      <c r="G3724" s="173">
        <f>abs(Generate!H$5-F3724)</f>
        <v>1375.991</v>
      </c>
    </row>
    <row r="3725">
      <c r="A3725" s="71" t="s">
        <v>73</v>
      </c>
      <c r="B3725" s="71">
        <v>3.0</v>
      </c>
      <c r="C3725" s="71">
        <v>1.0</v>
      </c>
      <c r="D3725" s="71">
        <v>1.5</v>
      </c>
      <c r="E3725" s="71">
        <v>2.0</v>
      </c>
      <c r="F3725" s="172">
        <f>vlookup(VLOOKUP(A3725,'Meal Plan Combinations'!A$5:E$17,2,false),indirect(I$1),2,false)*B3725+vlookup(VLOOKUP(A3725,'Meal Plan Combinations'!A$5:E$17,3,false),indirect(I$1),2,false)*C3725+vlookup(VLOOKUP(A3725,'Meal Plan Combinations'!A$5:E$17,4,false),indirect(I$1),2,false)*D3725+vlookup(VLOOKUP(A3725,'Meal Plan Combinations'!A$5:E$17,5,false),indirect(I$1),2,false)*E3725</f>
        <v>1785.989</v>
      </c>
      <c r="G3725" s="173">
        <f>abs(Generate!H$5-F3725)</f>
        <v>1284.011</v>
      </c>
    </row>
    <row r="3726">
      <c r="A3726" s="71" t="s">
        <v>73</v>
      </c>
      <c r="B3726" s="71">
        <v>3.0</v>
      </c>
      <c r="C3726" s="71">
        <v>1.0</v>
      </c>
      <c r="D3726" s="71">
        <v>1.5</v>
      </c>
      <c r="E3726" s="71">
        <v>2.5</v>
      </c>
      <c r="F3726" s="172">
        <f>vlookup(VLOOKUP(A3726,'Meal Plan Combinations'!A$5:E$17,2,false),indirect(I$1),2,false)*B3726+vlookup(VLOOKUP(A3726,'Meal Plan Combinations'!A$5:E$17,3,false),indirect(I$1),2,false)*C3726+vlookup(VLOOKUP(A3726,'Meal Plan Combinations'!A$5:E$17,4,false),indirect(I$1),2,false)*D3726+vlookup(VLOOKUP(A3726,'Meal Plan Combinations'!A$5:E$17,5,false),indirect(I$1),2,false)*E3726</f>
        <v>1877.969</v>
      </c>
      <c r="G3726" s="173">
        <f>abs(Generate!H$5-F3726)</f>
        <v>1192.031</v>
      </c>
    </row>
    <row r="3727">
      <c r="A3727" s="71" t="s">
        <v>73</v>
      </c>
      <c r="B3727" s="71">
        <v>3.0</v>
      </c>
      <c r="C3727" s="71">
        <v>1.0</v>
      </c>
      <c r="D3727" s="71">
        <v>1.5</v>
      </c>
      <c r="E3727" s="71">
        <v>3.0</v>
      </c>
      <c r="F3727" s="172">
        <f>vlookup(VLOOKUP(A3727,'Meal Plan Combinations'!A$5:E$17,2,false),indirect(I$1),2,false)*B3727+vlookup(VLOOKUP(A3727,'Meal Plan Combinations'!A$5:E$17,3,false),indirect(I$1),2,false)*C3727+vlookup(VLOOKUP(A3727,'Meal Plan Combinations'!A$5:E$17,4,false),indirect(I$1),2,false)*D3727+vlookup(VLOOKUP(A3727,'Meal Plan Combinations'!A$5:E$17,5,false),indirect(I$1),2,false)*E3727</f>
        <v>1969.949</v>
      </c>
      <c r="G3727" s="173">
        <f>abs(Generate!H$5-F3727)</f>
        <v>1100.051</v>
      </c>
    </row>
    <row r="3728">
      <c r="A3728" s="71" t="s">
        <v>73</v>
      </c>
      <c r="B3728" s="71">
        <v>3.0</v>
      </c>
      <c r="C3728" s="71">
        <v>1.0</v>
      </c>
      <c r="D3728" s="71">
        <v>2.0</v>
      </c>
      <c r="E3728" s="71">
        <v>0.5</v>
      </c>
      <c r="F3728" s="172">
        <f>vlookup(VLOOKUP(A3728,'Meal Plan Combinations'!A$5:E$17,2,false),indirect(I$1),2,false)*B3728+vlookup(VLOOKUP(A3728,'Meal Plan Combinations'!A$5:E$17,3,false),indirect(I$1),2,false)*C3728+vlookup(VLOOKUP(A3728,'Meal Plan Combinations'!A$5:E$17,4,false),indirect(I$1),2,false)*D3728+vlookup(VLOOKUP(A3728,'Meal Plan Combinations'!A$5:E$17,5,false),indirect(I$1),2,false)*E3728</f>
        <v>1641.145</v>
      </c>
      <c r="G3728" s="173">
        <f>abs(Generate!H$5-F3728)</f>
        <v>1428.855</v>
      </c>
    </row>
    <row r="3729">
      <c r="A3729" s="71" t="s">
        <v>73</v>
      </c>
      <c r="B3729" s="71">
        <v>3.0</v>
      </c>
      <c r="C3729" s="71">
        <v>1.0</v>
      </c>
      <c r="D3729" s="71">
        <v>2.0</v>
      </c>
      <c r="E3729" s="71">
        <v>1.0</v>
      </c>
      <c r="F3729" s="172">
        <f>vlookup(VLOOKUP(A3729,'Meal Plan Combinations'!A$5:E$17,2,false),indirect(I$1),2,false)*B3729+vlookup(VLOOKUP(A3729,'Meal Plan Combinations'!A$5:E$17,3,false),indirect(I$1),2,false)*C3729+vlookup(VLOOKUP(A3729,'Meal Plan Combinations'!A$5:E$17,4,false),indirect(I$1),2,false)*D3729+vlookup(VLOOKUP(A3729,'Meal Plan Combinations'!A$5:E$17,5,false),indirect(I$1),2,false)*E3729</f>
        <v>1733.125</v>
      </c>
      <c r="G3729" s="173">
        <f>abs(Generate!H$5-F3729)</f>
        <v>1336.875</v>
      </c>
    </row>
    <row r="3730">
      <c r="A3730" s="71" t="s">
        <v>73</v>
      </c>
      <c r="B3730" s="71">
        <v>3.0</v>
      </c>
      <c r="C3730" s="71">
        <v>1.0</v>
      </c>
      <c r="D3730" s="71">
        <v>2.0</v>
      </c>
      <c r="E3730" s="71">
        <v>1.5</v>
      </c>
      <c r="F3730" s="172">
        <f>vlookup(VLOOKUP(A3730,'Meal Plan Combinations'!A$5:E$17,2,false),indirect(I$1),2,false)*B3730+vlookup(VLOOKUP(A3730,'Meal Plan Combinations'!A$5:E$17,3,false),indirect(I$1),2,false)*C3730+vlookup(VLOOKUP(A3730,'Meal Plan Combinations'!A$5:E$17,4,false),indirect(I$1),2,false)*D3730+vlookup(VLOOKUP(A3730,'Meal Plan Combinations'!A$5:E$17,5,false),indirect(I$1),2,false)*E3730</f>
        <v>1825.105</v>
      </c>
      <c r="G3730" s="173">
        <f>abs(Generate!H$5-F3730)</f>
        <v>1244.895</v>
      </c>
    </row>
    <row r="3731">
      <c r="A3731" s="71" t="s">
        <v>73</v>
      </c>
      <c r="B3731" s="71">
        <v>3.0</v>
      </c>
      <c r="C3731" s="71">
        <v>1.0</v>
      </c>
      <c r="D3731" s="71">
        <v>2.0</v>
      </c>
      <c r="E3731" s="71">
        <v>2.0</v>
      </c>
      <c r="F3731" s="172">
        <f>vlookup(VLOOKUP(A3731,'Meal Plan Combinations'!A$5:E$17,2,false),indirect(I$1),2,false)*B3731+vlookup(VLOOKUP(A3731,'Meal Plan Combinations'!A$5:E$17,3,false),indirect(I$1),2,false)*C3731+vlookup(VLOOKUP(A3731,'Meal Plan Combinations'!A$5:E$17,4,false),indirect(I$1),2,false)*D3731+vlookup(VLOOKUP(A3731,'Meal Plan Combinations'!A$5:E$17,5,false),indirect(I$1),2,false)*E3731</f>
        <v>1917.085</v>
      </c>
      <c r="G3731" s="173">
        <f>abs(Generate!H$5-F3731)</f>
        <v>1152.915</v>
      </c>
    </row>
    <row r="3732">
      <c r="A3732" s="71" t="s">
        <v>73</v>
      </c>
      <c r="B3732" s="71">
        <v>3.0</v>
      </c>
      <c r="C3732" s="71">
        <v>1.0</v>
      </c>
      <c r="D3732" s="71">
        <v>2.0</v>
      </c>
      <c r="E3732" s="71">
        <v>2.5</v>
      </c>
      <c r="F3732" s="172">
        <f>vlookup(VLOOKUP(A3732,'Meal Plan Combinations'!A$5:E$17,2,false),indirect(I$1),2,false)*B3732+vlookup(VLOOKUP(A3732,'Meal Plan Combinations'!A$5:E$17,3,false),indirect(I$1),2,false)*C3732+vlookup(VLOOKUP(A3732,'Meal Plan Combinations'!A$5:E$17,4,false),indirect(I$1),2,false)*D3732+vlookup(VLOOKUP(A3732,'Meal Plan Combinations'!A$5:E$17,5,false),indirect(I$1),2,false)*E3732</f>
        <v>2009.065</v>
      </c>
      <c r="G3732" s="173">
        <f>abs(Generate!H$5-F3732)</f>
        <v>1060.935</v>
      </c>
    </row>
    <row r="3733">
      <c r="A3733" s="71" t="s">
        <v>73</v>
      </c>
      <c r="B3733" s="71">
        <v>3.0</v>
      </c>
      <c r="C3733" s="71">
        <v>1.0</v>
      </c>
      <c r="D3733" s="71">
        <v>2.0</v>
      </c>
      <c r="E3733" s="71">
        <v>3.0</v>
      </c>
      <c r="F3733" s="172">
        <f>vlookup(VLOOKUP(A3733,'Meal Plan Combinations'!A$5:E$17,2,false),indirect(I$1),2,false)*B3733+vlookup(VLOOKUP(A3733,'Meal Plan Combinations'!A$5:E$17,3,false),indirect(I$1),2,false)*C3733+vlookup(VLOOKUP(A3733,'Meal Plan Combinations'!A$5:E$17,4,false),indirect(I$1),2,false)*D3733+vlookup(VLOOKUP(A3733,'Meal Plan Combinations'!A$5:E$17,5,false),indirect(I$1),2,false)*E3733</f>
        <v>2101.045</v>
      </c>
      <c r="G3733" s="173">
        <f>abs(Generate!H$5-F3733)</f>
        <v>968.955</v>
      </c>
    </row>
    <row r="3734">
      <c r="A3734" s="71" t="s">
        <v>73</v>
      </c>
      <c r="B3734" s="71">
        <v>3.0</v>
      </c>
      <c r="C3734" s="71">
        <v>1.0</v>
      </c>
      <c r="D3734" s="71">
        <v>2.5</v>
      </c>
      <c r="E3734" s="71">
        <v>0.5</v>
      </c>
      <c r="F3734" s="172">
        <f>vlookup(VLOOKUP(A3734,'Meal Plan Combinations'!A$5:E$17,2,false),indirect(I$1),2,false)*B3734+vlookup(VLOOKUP(A3734,'Meal Plan Combinations'!A$5:E$17,3,false),indirect(I$1),2,false)*C3734+vlookup(VLOOKUP(A3734,'Meal Plan Combinations'!A$5:E$17,4,false),indirect(I$1),2,false)*D3734+vlookup(VLOOKUP(A3734,'Meal Plan Combinations'!A$5:E$17,5,false),indirect(I$1),2,false)*E3734</f>
        <v>1772.241</v>
      </c>
      <c r="G3734" s="173">
        <f>abs(Generate!H$5-F3734)</f>
        <v>1297.759</v>
      </c>
    </row>
    <row r="3735">
      <c r="A3735" s="71" t="s">
        <v>73</v>
      </c>
      <c r="B3735" s="71">
        <v>3.0</v>
      </c>
      <c r="C3735" s="71">
        <v>1.0</v>
      </c>
      <c r="D3735" s="71">
        <v>2.5</v>
      </c>
      <c r="E3735" s="71">
        <v>1.0</v>
      </c>
      <c r="F3735" s="172">
        <f>vlookup(VLOOKUP(A3735,'Meal Plan Combinations'!A$5:E$17,2,false),indirect(I$1),2,false)*B3735+vlookup(VLOOKUP(A3735,'Meal Plan Combinations'!A$5:E$17,3,false),indirect(I$1),2,false)*C3735+vlookup(VLOOKUP(A3735,'Meal Plan Combinations'!A$5:E$17,4,false),indirect(I$1),2,false)*D3735+vlookup(VLOOKUP(A3735,'Meal Plan Combinations'!A$5:E$17,5,false),indirect(I$1),2,false)*E3735</f>
        <v>1864.221</v>
      </c>
      <c r="G3735" s="173">
        <f>abs(Generate!H$5-F3735)</f>
        <v>1205.779</v>
      </c>
    </row>
    <row r="3736">
      <c r="A3736" s="71" t="s">
        <v>73</v>
      </c>
      <c r="B3736" s="71">
        <v>3.0</v>
      </c>
      <c r="C3736" s="71">
        <v>1.0</v>
      </c>
      <c r="D3736" s="71">
        <v>2.5</v>
      </c>
      <c r="E3736" s="71">
        <v>1.5</v>
      </c>
      <c r="F3736" s="172">
        <f>vlookup(VLOOKUP(A3736,'Meal Plan Combinations'!A$5:E$17,2,false),indirect(I$1),2,false)*B3736+vlookup(VLOOKUP(A3736,'Meal Plan Combinations'!A$5:E$17,3,false),indirect(I$1),2,false)*C3736+vlookup(VLOOKUP(A3736,'Meal Plan Combinations'!A$5:E$17,4,false),indirect(I$1),2,false)*D3736+vlookup(VLOOKUP(A3736,'Meal Plan Combinations'!A$5:E$17,5,false),indirect(I$1),2,false)*E3736</f>
        <v>1956.201</v>
      </c>
      <c r="G3736" s="173">
        <f>abs(Generate!H$5-F3736)</f>
        <v>1113.799</v>
      </c>
    </row>
    <row r="3737">
      <c r="A3737" s="71" t="s">
        <v>73</v>
      </c>
      <c r="B3737" s="71">
        <v>3.0</v>
      </c>
      <c r="C3737" s="71">
        <v>1.0</v>
      </c>
      <c r="D3737" s="71">
        <v>2.5</v>
      </c>
      <c r="E3737" s="71">
        <v>2.0</v>
      </c>
      <c r="F3737" s="172">
        <f>vlookup(VLOOKUP(A3737,'Meal Plan Combinations'!A$5:E$17,2,false),indirect(I$1),2,false)*B3737+vlookup(VLOOKUP(A3737,'Meal Plan Combinations'!A$5:E$17,3,false),indirect(I$1),2,false)*C3737+vlookup(VLOOKUP(A3737,'Meal Plan Combinations'!A$5:E$17,4,false),indirect(I$1),2,false)*D3737+vlookup(VLOOKUP(A3737,'Meal Plan Combinations'!A$5:E$17,5,false),indirect(I$1),2,false)*E3737</f>
        <v>2048.181</v>
      </c>
      <c r="G3737" s="173">
        <f>abs(Generate!H$5-F3737)</f>
        <v>1021.819</v>
      </c>
    </row>
    <row r="3738">
      <c r="A3738" s="71" t="s">
        <v>73</v>
      </c>
      <c r="B3738" s="71">
        <v>3.0</v>
      </c>
      <c r="C3738" s="71">
        <v>1.0</v>
      </c>
      <c r="D3738" s="71">
        <v>2.5</v>
      </c>
      <c r="E3738" s="71">
        <v>2.5</v>
      </c>
      <c r="F3738" s="172">
        <f>vlookup(VLOOKUP(A3738,'Meal Plan Combinations'!A$5:E$17,2,false),indirect(I$1),2,false)*B3738+vlookup(VLOOKUP(A3738,'Meal Plan Combinations'!A$5:E$17,3,false),indirect(I$1),2,false)*C3738+vlookup(VLOOKUP(A3738,'Meal Plan Combinations'!A$5:E$17,4,false),indirect(I$1),2,false)*D3738+vlookup(VLOOKUP(A3738,'Meal Plan Combinations'!A$5:E$17,5,false),indirect(I$1),2,false)*E3738</f>
        <v>2140.161</v>
      </c>
      <c r="G3738" s="173">
        <f>abs(Generate!H$5-F3738)</f>
        <v>929.839</v>
      </c>
    </row>
    <row r="3739">
      <c r="A3739" s="71" t="s">
        <v>73</v>
      </c>
      <c r="B3739" s="71">
        <v>3.0</v>
      </c>
      <c r="C3739" s="71">
        <v>1.0</v>
      </c>
      <c r="D3739" s="71">
        <v>2.5</v>
      </c>
      <c r="E3739" s="71">
        <v>3.0</v>
      </c>
      <c r="F3739" s="172">
        <f>vlookup(VLOOKUP(A3739,'Meal Plan Combinations'!A$5:E$17,2,false),indirect(I$1),2,false)*B3739+vlookup(VLOOKUP(A3739,'Meal Plan Combinations'!A$5:E$17,3,false),indirect(I$1),2,false)*C3739+vlookup(VLOOKUP(A3739,'Meal Plan Combinations'!A$5:E$17,4,false),indirect(I$1),2,false)*D3739+vlookup(VLOOKUP(A3739,'Meal Plan Combinations'!A$5:E$17,5,false),indirect(I$1),2,false)*E3739</f>
        <v>2232.141</v>
      </c>
      <c r="G3739" s="173">
        <f>abs(Generate!H$5-F3739)</f>
        <v>837.859</v>
      </c>
    </row>
    <row r="3740">
      <c r="A3740" s="71" t="s">
        <v>73</v>
      </c>
      <c r="B3740" s="71">
        <v>3.0</v>
      </c>
      <c r="C3740" s="71">
        <v>1.0</v>
      </c>
      <c r="D3740" s="71">
        <v>3.0</v>
      </c>
      <c r="E3740" s="71">
        <v>0.5</v>
      </c>
      <c r="F3740" s="172">
        <f>vlookup(VLOOKUP(A3740,'Meal Plan Combinations'!A$5:E$17,2,false),indirect(I$1),2,false)*B3740+vlookup(VLOOKUP(A3740,'Meal Plan Combinations'!A$5:E$17,3,false),indirect(I$1),2,false)*C3740+vlookup(VLOOKUP(A3740,'Meal Plan Combinations'!A$5:E$17,4,false),indirect(I$1),2,false)*D3740+vlookup(VLOOKUP(A3740,'Meal Plan Combinations'!A$5:E$17,5,false),indirect(I$1),2,false)*E3740</f>
        <v>1903.337</v>
      </c>
      <c r="G3740" s="173">
        <f>abs(Generate!H$5-F3740)</f>
        <v>1166.663</v>
      </c>
    </row>
    <row r="3741">
      <c r="A3741" s="71" t="s">
        <v>73</v>
      </c>
      <c r="B3741" s="71">
        <v>3.0</v>
      </c>
      <c r="C3741" s="71">
        <v>1.0</v>
      </c>
      <c r="D3741" s="71">
        <v>3.0</v>
      </c>
      <c r="E3741" s="71">
        <v>1.0</v>
      </c>
      <c r="F3741" s="172">
        <f>vlookup(VLOOKUP(A3741,'Meal Plan Combinations'!A$5:E$17,2,false),indirect(I$1),2,false)*B3741+vlookup(VLOOKUP(A3741,'Meal Plan Combinations'!A$5:E$17,3,false),indirect(I$1),2,false)*C3741+vlookup(VLOOKUP(A3741,'Meal Plan Combinations'!A$5:E$17,4,false),indirect(I$1),2,false)*D3741+vlookup(VLOOKUP(A3741,'Meal Plan Combinations'!A$5:E$17,5,false),indirect(I$1),2,false)*E3741</f>
        <v>1995.317</v>
      </c>
      <c r="G3741" s="173">
        <f>abs(Generate!H$5-F3741)</f>
        <v>1074.683</v>
      </c>
    </row>
    <row r="3742">
      <c r="A3742" s="71" t="s">
        <v>73</v>
      </c>
      <c r="B3742" s="71">
        <v>3.0</v>
      </c>
      <c r="C3742" s="71">
        <v>1.0</v>
      </c>
      <c r="D3742" s="71">
        <v>3.0</v>
      </c>
      <c r="E3742" s="71">
        <v>1.5</v>
      </c>
      <c r="F3742" s="172">
        <f>vlookup(VLOOKUP(A3742,'Meal Plan Combinations'!A$5:E$17,2,false),indirect(I$1),2,false)*B3742+vlookup(VLOOKUP(A3742,'Meal Plan Combinations'!A$5:E$17,3,false),indirect(I$1),2,false)*C3742+vlookup(VLOOKUP(A3742,'Meal Plan Combinations'!A$5:E$17,4,false),indirect(I$1),2,false)*D3742+vlookup(VLOOKUP(A3742,'Meal Plan Combinations'!A$5:E$17,5,false),indirect(I$1),2,false)*E3742</f>
        <v>2087.297</v>
      </c>
      <c r="G3742" s="173">
        <f>abs(Generate!H$5-F3742)</f>
        <v>982.703</v>
      </c>
    </row>
    <row r="3743">
      <c r="A3743" s="71" t="s">
        <v>73</v>
      </c>
      <c r="B3743" s="71">
        <v>3.0</v>
      </c>
      <c r="C3743" s="71">
        <v>1.0</v>
      </c>
      <c r="D3743" s="71">
        <v>3.0</v>
      </c>
      <c r="E3743" s="71">
        <v>2.0</v>
      </c>
      <c r="F3743" s="172">
        <f>vlookup(VLOOKUP(A3743,'Meal Plan Combinations'!A$5:E$17,2,false),indirect(I$1),2,false)*B3743+vlookup(VLOOKUP(A3743,'Meal Plan Combinations'!A$5:E$17,3,false),indirect(I$1),2,false)*C3743+vlookup(VLOOKUP(A3743,'Meal Plan Combinations'!A$5:E$17,4,false),indirect(I$1),2,false)*D3743+vlookup(VLOOKUP(A3743,'Meal Plan Combinations'!A$5:E$17,5,false),indirect(I$1),2,false)*E3743</f>
        <v>2179.277</v>
      </c>
      <c r="G3743" s="173">
        <f>abs(Generate!H$5-F3743)</f>
        <v>890.723</v>
      </c>
    </row>
    <row r="3744">
      <c r="A3744" s="71" t="s">
        <v>73</v>
      </c>
      <c r="B3744" s="71">
        <v>3.0</v>
      </c>
      <c r="C3744" s="71">
        <v>1.0</v>
      </c>
      <c r="D3744" s="71">
        <v>3.0</v>
      </c>
      <c r="E3744" s="71">
        <v>2.5</v>
      </c>
      <c r="F3744" s="172">
        <f>vlookup(VLOOKUP(A3744,'Meal Plan Combinations'!A$5:E$17,2,false),indirect(I$1),2,false)*B3744+vlookup(VLOOKUP(A3744,'Meal Plan Combinations'!A$5:E$17,3,false),indirect(I$1),2,false)*C3744+vlookup(VLOOKUP(A3744,'Meal Plan Combinations'!A$5:E$17,4,false),indirect(I$1),2,false)*D3744+vlookup(VLOOKUP(A3744,'Meal Plan Combinations'!A$5:E$17,5,false),indirect(I$1),2,false)*E3744</f>
        <v>2271.257</v>
      </c>
      <c r="G3744" s="173">
        <f>abs(Generate!H$5-F3744)</f>
        <v>798.743</v>
      </c>
    </row>
    <row r="3745">
      <c r="A3745" s="71" t="s">
        <v>73</v>
      </c>
      <c r="B3745" s="71">
        <v>3.0</v>
      </c>
      <c r="C3745" s="71">
        <v>1.0</v>
      </c>
      <c r="D3745" s="71">
        <v>3.0</v>
      </c>
      <c r="E3745" s="71">
        <v>3.0</v>
      </c>
      <c r="F3745" s="172">
        <f>vlookup(VLOOKUP(A3745,'Meal Plan Combinations'!A$5:E$17,2,false),indirect(I$1),2,false)*B3745+vlookup(VLOOKUP(A3745,'Meal Plan Combinations'!A$5:E$17,3,false),indirect(I$1),2,false)*C3745+vlookup(VLOOKUP(A3745,'Meal Plan Combinations'!A$5:E$17,4,false),indirect(I$1),2,false)*D3745+vlookup(VLOOKUP(A3745,'Meal Plan Combinations'!A$5:E$17,5,false),indirect(I$1),2,false)*E3745</f>
        <v>2363.237</v>
      </c>
      <c r="G3745" s="173">
        <f>abs(Generate!H$5-F3745)</f>
        <v>706.763</v>
      </c>
    </row>
    <row r="3746">
      <c r="A3746" s="71" t="s">
        <v>73</v>
      </c>
      <c r="B3746" s="71">
        <v>3.0</v>
      </c>
      <c r="C3746" s="71">
        <v>1.5</v>
      </c>
      <c r="D3746" s="71">
        <v>0.5</v>
      </c>
      <c r="E3746" s="71">
        <v>0.5</v>
      </c>
      <c r="F3746" s="172">
        <f>vlookup(VLOOKUP(A3746,'Meal Plan Combinations'!A$5:E$17,2,false),indirect(I$1),2,false)*B3746+vlookup(VLOOKUP(A3746,'Meal Plan Combinations'!A$5:E$17,3,false),indirect(I$1),2,false)*C3746+vlookup(VLOOKUP(A3746,'Meal Plan Combinations'!A$5:E$17,4,false),indirect(I$1),2,false)*D3746+vlookup(VLOOKUP(A3746,'Meal Plan Combinations'!A$5:E$17,5,false),indirect(I$1),2,false)*E3746</f>
        <v>1338.917</v>
      </c>
      <c r="G3746" s="173">
        <f>abs(Generate!H$5-F3746)</f>
        <v>1731.083</v>
      </c>
    </row>
    <row r="3747">
      <c r="A3747" s="71" t="s">
        <v>73</v>
      </c>
      <c r="B3747" s="71">
        <v>3.0</v>
      </c>
      <c r="C3747" s="71">
        <v>1.5</v>
      </c>
      <c r="D3747" s="71">
        <v>0.5</v>
      </c>
      <c r="E3747" s="71">
        <v>1.0</v>
      </c>
      <c r="F3747" s="172">
        <f>vlookup(VLOOKUP(A3747,'Meal Plan Combinations'!A$5:E$17,2,false),indirect(I$1),2,false)*B3747+vlookup(VLOOKUP(A3747,'Meal Plan Combinations'!A$5:E$17,3,false),indirect(I$1),2,false)*C3747+vlookup(VLOOKUP(A3747,'Meal Plan Combinations'!A$5:E$17,4,false),indirect(I$1),2,false)*D3747+vlookup(VLOOKUP(A3747,'Meal Plan Combinations'!A$5:E$17,5,false),indirect(I$1),2,false)*E3747</f>
        <v>1430.897</v>
      </c>
      <c r="G3747" s="173">
        <f>abs(Generate!H$5-F3747)</f>
        <v>1639.103</v>
      </c>
    </row>
    <row r="3748">
      <c r="A3748" s="71" t="s">
        <v>73</v>
      </c>
      <c r="B3748" s="71">
        <v>3.0</v>
      </c>
      <c r="C3748" s="71">
        <v>1.5</v>
      </c>
      <c r="D3748" s="71">
        <v>0.5</v>
      </c>
      <c r="E3748" s="71">
        <v>1.5</v>
      </c>
      <c r="F3748" s="172">
        <f>vlookup(VLOOKUP(A3748,'Meal Plan Combinations'!A$5:E$17,2,false),indirect(I$1),2,false)*B3748+vlookup(VLOOKUP(A3748,'Meal Plan Combinations'!A$5:E$17,3,false),indirect(I$1),2,false)*C3748+vlookup(VLOOKUP(A3748,'Meal Plan Combinations'!A$5:E$17,4,false),indirect(I$1),2,false)*D3748+vlookup(VLOOKUP(A3748,'Meal Plan Combinations'!A$5:E$17,5,false),indirect(I$1),2,false)*E3748</f>
        <v>1522.877</v>
      </c>
      <c r="G3748" s="173">
        <f>abs(Generate!H$5-F3748)</f>
        <v>1547.123</v>
      </c>
    </row>
    <row r="3749">
      <c r="A3749" s="71" t="s">
        <v>73</v>
      </c>
      <c r="B3749" s="71">
        <v>3.0</v>
      </c>
      <c r="C3749" s="71">
        <v>1.5</v>
      </c>
      <c r="D3749" s="71">
        <v>0.5</v>
      </c>
      <c r="E3749" s="71">
        <v>2.0</v>
      </c>
      <c r="F3749" s="172">
        <f>vlookup(VLOOKUP(A3749,'Meal Plan Combinations'!A$5:E$17,2,false),indirect(I$1),2,false)*B3749+vlookup(VLOOKUP(A3749,'Meal Plan Combinations'!A$5:E$17,3,false),indirect(I$1),2,false)*C3749+vlookup(VLOOKUP(A3749,'Meal Plan Combinations'!A$5:E$17,4,false),indirect(I$1),2,false)*D3749+vlookup(VLOOKUP(A3749,'Meal Plan Combinations'!A$5:E$17,5,false),indirect(I$1),2,false)*E3749</f>
        <v>1614.857</v>
      </c>
      <c r="G3749" s="173">
        <f>abs(Generate!H$5-F3749)</f>
        <v>1455.143</v>
      </c>
    </row>
    <row r="3750">
      <c r="A3750" s="71" t="s">
        <v>73</v>
      </c>
      <c r="B3750" s="71">
        <v>3.0</v>
      </c>
      <c r="C3750" s="71">
        <v>1.5</v>
      </c>
      <c r="D3750" s="71">
        <v>0.5</v>
      </c>
      <c r="E3750" s="71">
        <v>2.5</v>
      </c>
      <c r="F3750" s="172">
        <f>vlookup(VLOOKUP(A3750,'Meal Plan Combinations'!A$5:E$17,2,false),indirect(I$1),2,false)*B3750+vlookup(VLOOKUP(A3750,'Meal Plan Combinations'!A$5:E$17,3,false),indirect(I$1),2,false)*C3750+vlookup(VLOOKUP(A3750,'Meal Plan Combinations'!A$5:E$17,4,false),indirect(I$1),2,false)*D3750+vlookup(VLOOKUP(A3750,'Meal Plan Combinations'!A$5:E$17,5,false),indirect(I$1),2,false)*E3750</f>
        <v>1706.837</v>
      </c>
      <c r="G3750" s="173">
        <f>abs(Generate!H$5-F3750)</f>
        <v>1363.163</v>
      </c>
    </row>
    <row r="3751">
      <c r="A3751" s="71" t="s">
        <v>73</v>
      </c>
      <c r="B3751" s="71">
        <v>3.0</v>
      </c>
      <c r="C3751" s="71">
        <v>1.5</v>
      </c>
      <c r="D3751" s="71">
        <v>0.5</v>
      </c>
      <c r="E3751" s="71">
        <v>3.0</v>
      </c>
      <c r="F3751" s="172">
        <f>vlookup(VLOOKUP(A3751,'Meal Plan Combinations'!A$5:E$17,2,false),indirect(I$1),2,false)*B3751+vlookup(VLOOKUP(A3751,'Meal Plan Combinations'!A$5:E$17,3,false),indirect(I$1),2,false)*C3751+vlookup(VLOOKUP(A3751,'Meal Plan Combinations'!A$5:E$17,4,false),indirect(I$1),2,false)*D3751+vlookup(VLOOKUP(A3751,'Meal Plan Combinations'!A$5:E$17,5,false),indirect(I$1),2,false)*E3751</f>
        <v>1798.817</v>
      </c>
      <c r="G3751" s="173">
        <f>abs(Generate!H$5-F3751)</f>
        <v>1271.183</v>
      </c>
    </row>
    <row r="3752">
      <c r="A3752" s="71" t="s">
        <v>73</v>
      </c>
      <c r="B3752" s="71">
        <v>3.0</v>
      </c>
      <c r="C3752" s="71">
        <v>1.5</v>
      </c>
      <c r="D3752" s="71">
        <v>1.0</v>
      </c>
      <c r="E3752" s="71">
        <v>0.5</v>
      </c>
      <c r="F3752" s="172">
        <f>vlookup(VLOOKUP(A3752,'Meal Plan Combinations'!A$5:E$17,2,false),indirect(I$1),2,false)*B3752+vlookup(VLOOKUP(A3752,'Meal Plan Combinations'!A$5:E$17,3,false),indirect(I$1),2,false)*C3752+vlookup(VLOOKUP(A3752,'Meal Plan Combinations'!A$5:E$17,4,false),indirect(I$1),2,false)*D3752+vlookup(VLOOKUP(A3752,'Meal Plan Combinations'!A$5:E$17,5,false),indirect(I$1),2,false)*E3752</f>
        <v>1470.013</v>
      </c>
      <c r="G3752" s="173">
        <f>abs(Generate!H$5-F3752)</f>
        <v>1599.987</v>
      </c>
    </row>
    <row r="3753">
      <c r="A3753" s="71" t="s">
        <v>73</v>
      </c>
      <c r="B3753" s="71">
        <v>3.0</v>
      </c>
      <c r="C3753" s="71">
        <v>1.5</v>
      </c>
      <c r="D3753" s="71">
        <v>1.0</v>
      </c>
      <c r="E3753" s="71">
        <v>1.0</v>
      </c>
      <c r="F3753" s="172">
        <f>vlookup(VLOOKUP(A3753,'Meal Plan Combinations'!A$5:E$17,2,false),indirect(I$1),2,false)*B3753+vlookup(VLOOKUP(A3753,'Meal Plan Combinations'!A$5:E$17,3,false),indirect(I$1),2,false)*C3753+vlookup(VLOOKUP(A3753,'Meal Plan Combinations'!A$5:E$17,4,false),indirect(I$1),2,false)*D3753+vlookup(VLOOKUP(A3753,'Meal Plan Combinations'!A$5:E$17,5,false),indirect(I$1),2,false)*E3753</f>
        <v>1561.993</v>
      </c>
      <c r="G3753" s="173">
        <f>abs(Generate!H$5-F3753)</f>
        <v>1508.007</v>
      </c>
    </row>
    <row r="3754">
      <c r="A3754" s="71" t="s">
        <v>73</v>
      </c>
      <c r="B3754" s="71">
        <v>3.0</v>
      </c>
      <c r="C3754" s="71">
        <v>1.5</v>
      </c>
      <c r="D3754" s="71">
        <v>1.0</v>
      </c>
      <c r="E3754" s="71">
        <v>1.5</v>
      </c>
      <c r="F3754" s="172">
        <f>vlookup(VLOOKUP(A3754,'Meal Plan Combinations'!A$5:E$17,2,false),indirect(I$1),2,false)*B3754+vlookup(VLOOKUP(A3754,'Meal Plan Combinations'!A$5:E$17,3,false),indirect(I$1),2,false)*C3754+vlookup(VLOOKUP(A3754,'Meal Plan Combinations'!A$5:E$17,4,false),indirect(I$1),2,false)*D3754+vlookup(VLOOKUP(A3754,'Meal Plan Combinations'!A$5:E$17,5,false),indirect(I$1),2,false)*E3754</f>
        <v>1653.973</v>
      </c>
      <c r="G3754" s="173">
        <f>abs(Generate!H$5-F3754)</f>
        <v>1416.027</v>
      </c>
    </row>
    <row r="3755">
      <c r="A3755" s="71" t="s">
        <v>73</v>
      </c>
      <c r="B3755" s="71">
        <v>3.0</v>
      </c>
      <c r="C3755" s="71">
        <v>1.5</v>
      </c>
      <c r="D3755" s="71">
        <v>1.0</v>
      </c>
      <c r="E3755" s="71">
        <v>2.0</v>
      </c>
      <c r="F3755" s="172">
        <f>vlookup(VLOOKUP(A3755,'Meal Plan Combinations'!A$5:E$17,2,false),indirect(I$1),2,false)*B3755+vlookup(VLOOKUP(A3755,'Meal Plan Combinations'!A$5:E$17,3,false),indirect(I$1),2,false)*C3755+vlookup(VLOOKUP(A3755,'Meal Plan Combinations'!A$5:E$17,4,false),indirect(I$1),2,false)*D3755+vlookup(VLOOKUP(A3755,'Meal Plan Combinations'!A$5:E$17,5,false),indirect(I$1),2,false)*E3755</f>
        <v>1745.953</v>
      </c>
      <c r="G3755" s="173">
        <f>abs(Generate!H$5-F3755)</f>
        <v>1324.047</v>
      </c>
    </row>
    <row r="3756">
      <c r="A3756" s="71" t="s">
        <v>73</v>
      </c>
      <c r="B3756" s="71">
        <v>3.0</v>
      </c>
      <c r="C3756" s="71">
        <v>1.5</v>
      </c>
      <c r="D3756" s="71">
        <v>1.0</v>
      </c>
      <c r="E3756" s="71">
        <v>2.5</v>
      </c>
      <c r="F3756" s="172">
        <f>vlookup(VLOOKUP(A3756,'Meal Plan Combinations'!A$5:E$17,2,false),indirect(I$1),2,false)*B3756+vlookup(VLOOKUP(A3756,'Meal Plan Combinations'!A$5:E$17,3,false),indirect(I$1),2,false)*C3756+vlookup(VLOOKUP(A3756,'Meal Plan Combinations'!A$5:E$17,4,false),indirect(I$1),2,false)*D3756+vlookup(VLOOKUP(A3756,'Meal Plan Combinations'!A$5:E$17,5,false),indirect(I$1),2,false)*E3756</f>
        <v>1837.933</v>
      </c>
      <c r="G3756" s="173">
        <f>abs(Generate!H$5-F3756)</f>
        <v>1232.067</v>
      </c>
    </row>
    <row r="3757">
      <c r="A3757" s="71" t="s">
        <v>73</v>
      </c>
      <c r="B3757" s="71">
        <v>3.0</v>
      </c>
      <c r="C3757" s="71">
        <v>1.5</v>
      </c>
      <c r="D3757" s="71">
        <v>1.0</v>
      </c>
      <c r="E3757" s="71">
        <v>3.0</v>
      </c>
      <c r="F3757" s="172">
        <f>vlookup(VLOOKUP(A3757,'Meal Plan Combinations'!A$5:E$17,2,false),indirect(I$1),2,false)*B3757+vlookup(VLOOKUP(A3757,'Meal Plan Combinations'!A$5:E$17,3,false),indirect(I$1),2,false)*C3757+vlookup(VLOOKUP(A3757,'Meal Plan Combinations'!A$5:E$17,4,false),indirect(I$1),2,false)*D3757+vlookup(VLOOKUP(A3757,'Meal Plan Combinations'!A$5:E$17,5,false),indirect(I$1),2,false)*E3757</f>
        <v>1929.913</v>
      </c>
      <c r="G3757" s="173">
        <f>abs(Generate!H$5-F3757)</f>
        <v>1140.087</v>
      </c>
    </row>
    <row r="3758">
      <c r="A3758" s="71" t="s">
        <v>73</v>
      </c>
      <c r="B3758" s="71">
        <v>3.0</v>
      </c>
      <c r="C3758" s="71">
        <v>1.5</v>
      </c>
      <c r="D3758" s="71">
        <v>1.5</v>
      </c>
      <c r="E3758" s="71">
        <v>0.5</v>
      </c>
      <c r="F3758" s="172">
        <f>vlookup(VLOOKUP(A3758,'Meal Plan Combinations'!A$5:E$17,2,false),indirect(I$1),2,false)*B3758+vlookup(VLOOKUP(A3758,'Meal Plan Combinations'!A$5:E$17,3,false),indirect(I$1),2,false)*C3758+vlookup(VLOOKUP(A3758,'Meal Plan Combinations'!A$5:E$17,4,false),indirect(I$1),2,false)*D3758+vlookup(VLOOKUP(A3758,'Meal Plan Combinations'!A$5:E$17,5,false),indirect(I$1),2,false)*E3758</f>
        <v>1601.109</v>
      </c>
      <c r="G3758" s="173">
        <f>abs(Generate!H$5-F3758)</f>
        <v>1468.891</v>
      </c>
    </row>
    <row r="3759">
      <c r="A3759" s="71" t="s">
        <v>73</v>
      </c>
      <c r="B3759" s="71">
        <v>3.0</v>
      </c>
      <c r="C3759" s="71">
        <v>1.5</v>
      </c>
      <c r="D3759" s="71">
        <v>1.5</v>
      </c>
      <c r="E3759" s="71">
        <v>1.0</v>
      </c>
      <c r="F3759" s="172">
        <f>vlookup(VLOOKUP(A3759,'Meal Plan Combinations'!A$5:E$17,2,false),indirect(I$1),2,false)*B3759+vlookup(VLOOKUP(A3759,'Meal Plan Combinations'!A$5:E$17,3,false),indirect(I$1),2,false)*C3759+vlookup(VLOOKUP(A3759,'Meal Plan Combinations'!A$5:E$17,4,false),indirect(I$1),2,false)*D3759+vlookup(VLOOKUP(A3759,'Meal Plan Combinations'!A$5:E$17,5,false),indirect(I$1),2,false)*E3759</f>
        <v>1693.089</v>
      </c>
      <c r="G3759" s="173">
        <f>abs(Generate!H$5-F3759)</f>
        <v>1376.911</v>
      </c>
    </row>
    <row r="3760">
      <c r="A3760" s="71" t="s">
        <v>73</v>
      </c>
      <c r="B3760" s="71">
        <v>3.0</v>
      </c>
      <c r="C3760" s="71">
        <v>1.5</v>
      </c>
      <c r="D3760" s="71">
        <v>1.5</v>
      </c>
      <c r="E3760" s="71">
        <v>1.5</v>
      </c>
      <c r="F3760" s="172">
        <f>vlookup(VLOOKUP(A3760,'Meal Plan Combinations'!A$5:E$17,2,false),indirect(I$1),2,false)*B3760+vlookup(VLOOKUP(A3760,'Meal Plan Combinations'!A$5:E$17,3,false),indirect(I$1),2,false)*C3760+vlookup(VLOOKUP(A3760,'Meal Plan Combinations'!A$5:E$17,4,false),indirect(I$1),2,false)*D3760+vlookup(VLOOKUP(A3760,'Meal Plan Combinations'!A$5:E$17,5,false),indirect(I$1),2,false)*E3760</f>
        <v>1785.069</v>
      </c>
      <c r="G3760" s="173">
        <f>abs(Generate!H$5-F3760)</f>
        <v>1284.931</v>
      </c>
    </row>
    <row r="3761">
      <c r="A3761" s="71" t="s">
        <v>73</v>
      </c>
      <c r="B3761" s="71">
        <v>3.0</v>
      </c>
      <c r="C3761" s="71">
        <v>1.5</v>
      </c>
      <c r="D3761" s="71">
        <v>1.5</v>
      </c>
      <c r="E3761" s="71">
        <v>2.0</v>
      </c>
      <c r="F3761" s="172">
        <f>vlookup(VLOOKUP(A3761,'Meal Plan Combinations'!A$5:E$17,2,false),indirect(I$1),2,false)*B3761+vlookup(VLOOKUP(A3761,'Meal Plan Combinations'!A$5:E$17,3,false),indirect(I$1),2,false)*C3761+vlookup(VLOOKUP(A3761,'Meal Plan Combinations'!A$5:E$17,4,false),indirect(I$1),2,false)*D3761+vlookup(VLOOKUP(A3761,'Meal Plan Combinations'!A$5:E$17,5,false),indirect(I$1),2,false)*E3761</f>
        <v>1877.049</v>
      </c>
      <c r="G3761" s="173">
        <f>abs(Generate!H$5-F3761)</f>
        <v>1192.951</v>
      </c>
    </row>
    <row r="3762">
      <c r="A3762" s="71" t="s">
        <v>73</v>
      </c>
      <c r="B3762" s="71">
        <v>3.0</v>
      </c>
      <c r="C3762" s="71">
        <v>1.5</v>
      </c>
      <c r="D3762" s="71">
        <v>1.5</v>
      </c>
      <c r="E3762" s="71">
        <v>2.5</v>
      </c>
      <c r="F3762" s="172">
        <f>vlookup(VLOOKUP(A3762,'Meal Plan Combinations'!A$5:E$17,2,false),indirect(I$1),2,false)*B3762+vlookup(VLOOKUP(A3762,'Meal Plan Combinations'!A$5:E$17,3,false),indirect(I$1),2,false)*C3762+vlookup(VLOOKUP(A3762,'Meal Plan Combinations'!A$5:E$17,4,false),indirect(I$1),2,false)*D3762+vlookup(VLOOKUP(A3762,'Meal Plan Combinations'!A$5:E$17,5,false),indirect(I$1),2,false)*E3762</f>
        <v>1969.029</v>
      </c>
      <c r="G3762" s="173">
        <f>abs(Generate!H$5-F3762)</f>
        <v>1100.971</v>
      </c>
    </row>
    <row r="3763">
      <c r="A3763" s="71" t="s">
        <v>73</v>
      </c>
      <c r="B3763" s="71">
        <v>3.0</v>
      </c>
      <c r="C3763" s="71">
        <v>1.5</v>
      </c>
      <c r="D3763" s="71">
        <v>1.5</v>
      </c>
      <c r="E3763" s="71">
        <v>3.0</v>
      </c>
      <c r="F3763" s="172">
        <f>vlookup(VLOOKUP(A3763,'Meal Plan Combinations'!A$5:E$17,2,false),indirect(I$1),2,false)*B3763+vlookup(VLOOKUP(A3763,'Meal Plan Combinations'!A$5:E$17,3,false),indirect(I$1),2,false)*C3763+vlookup(VLOOKUP(A3763,'Meal Plan Combinations'!A$5:E$17,4,false),indirect(I$1),2,false)*D3763+vlookup(VLOOKUP(A3763,'Meal Plan Combinations'!A$5:E$17,5,false),indirect(I$1),2,false)*E3763</f>
        <v>2061.009</v>
      </c>
      <c r="G3763" s="173">
        <f>abs(Generate!H$5-F3763)</f>
        <v>1008.991</v>
      </c>
    </row>
    <row r="3764">
      <c r="A3764" s="71" t="s">
        <v>73</v>
      </c>
      <c r="B3764" s="71">
        <v>3.0</v>
      </c>
      <c r="C3764" s="71">
        <v>1.5</v>
      </c>
      <c r="D3764" s="71">
        <v>2.0</v>
      </c>
      <c r="E3764" s="71">
        <v>0.5</v>
      </c>
      <c r="F3764" s="172">
        <f>vlookup(VLOOKUP(A3764,'Meal Plan Combinations'!A$5:E$17,2,false),indirect(I$1),2,false)*B3764+vlookup(VLOOKUP(A3764,'Meal Plan Combinations'!A$5:E$17,3,false),indirect(I$1),2,false)*C3764+vlookup(VLOOKUP(A3764,'Meal Plan Combinations'!A$5:E$17,4,false),indirect(I$1),2,false)*D3764+vlookup(VLOOKUP(A3764,'Meal Plan Combinations'!A$5:E$17,5,false),indirect(I$1),2,false)*E3764</f>
        <v>1732.205</v>
      </c>
      <c r="G3764" s="173">
        <f>abs(Generate!H$5-F3764)</f>
        <v>1337.795</v>
      </c>
    </row>
    <row r="3765">
      <c r="A3765" s="71" t="s">
        <v>73</v>
      </c>
      <c r="B3765" s="71">
        <v>3.0</v>
      </c>
      <c r="C3765" s="71">
        <v>1.5</v>
      </c>
      <c r="D3765" s="71">
        <v>2.0</v>
      </c>
      <c r="E3765" s="71">
        <v>1.0</v>
      </c>
      <c r="F3765" s="172">
        <f>vlookup(VLOOKUP(A3765,'Meal Plan Combinations'!A$5:E$17,2,false),indirect(I$1),2,false)*B3765+vlookup(VLOOKUP(A3765,'Meal Plan Combinations'!A$5:E$17,3,false),indirect(I$1),2,false)*C3765+vlookup(VLOOKUP(A3765,'Meal Plan Combinations'!A$5:E$17,4,false),indirect(I$1),2,false)*D3765+vlookup(VLOOKUP(A3765,'Meal Plan Combinations'!A$5:E$17,5,false),indirect(I$1),2,false)*E3765</f>
        <v>1824.185</v>
      </c>
      <c r="G3765" s="173">
        <f>abs(Generate!H$5-F3765)</f>
        <v>1245.815</v>
      </c>
    </row>
    <row r="3766">
      <c r="A3766" s="71" t="s">
        <v>73</v>
      </c>
      <c r="B3766" s="71">
        <v>3.0</v>
      </c>
      <c r="C3766" s="71">
        <v>1.5</v>
      </c>
      <c r="D3766" s="71">
        <v>2.0</v>
      </c>
      <c r="E3766" s="71">
        <v>1.5</v>
      </c>
      <c r="F3766" s="172">
        <f>vlookup(VLOOKUP(A3766,'Meal Plan Combinations'!A$5:E$17,2,false),indirect(I$1),2,false)*B3766+vlookup(VLOOKUP(A3766,'Meal Plan Combinations'!A$5:E$17,3,false),indirect(I$1),2,false)*C3766+vlookup(VLOOKUP(A3766,'Meal Plan Combinations'!A$5:E$17,4,false),indirect(I$1),2,false)*D3766+vlookup(VLOOKUP(A3766,'Meal Plan Combinations'!A$5:E$17,5,false),indirect(I$1),2,false)*E3766</f>
        <v>1916.165</v>
      </c>
      <c r="G3766" s="173">
        <f>abs(Generate!H$5-F3766)</f>
        <v>1153.835</v>
      </c>
    </row>
    <row r="3767">
      <c r="A3767" s="71" t="s">
        <v>73</v>
      </c>
      <c r="B3767" s="71">
        <v>3.0</v>
      </c>
      <c r="C3767" s="71">
        <v>1.5</v>
      </c>
      <c r="D3767" s="71">
        <v>2.0</v>
      </c>
      <c r="E3767" s="71">
        <v>2.0</v>
      </c>
      <c r="F3767" s="172">
        <f>vlookup(VLOOKUP(A3767,'Meal Plan Combinations'!A$5:E$17,2,false),indirect(I$1),2,false)*B3767+vlookup(VLOOKUP(A3767,'Meal Plan Combinations'!A$5:E$17,3,false),indirect(I$1),2,false)*C3767+vlookup(VLOOKUP(A3767,'Meal Plan Combinations'!A$5:E$17,4,false),indirect(I$1),2,false)*D3767+vlookup(VLOOKUP(A3767,'Meal Plan Combinations'!A$5:E$17,5,false),indirect(I$1),2,false)*E3767</f>
        <v>2008.145</v>
      </c>
      <c r="G3767" s="173">
        <f>abs(Generate!H$5-F3767)</f>
        <v>1061.855</v>
      </c>
    </row>
    <row r="3768">
      <c r="A3768" s="71" t="s">
        <v>73</v>
      </c>
      <c r="B3768" s="71">
        <v>3.0</v>
      </c>
      <c r="C3768" s="71">
        <v>1.5</v>
      </c>
      <c r="D3768" s="71">
        <v>2.0</v>
      </c>
      <c r="E3768" s="71">
        <v>2.5</v>
      </c>
      <c r="F3768" s="172">
        <f>vlookup(VLOOKUP(A3768,'Meal Plan Combinations'!A$5:E$17,2,false),indirect(I$1),2,false)*B3768+vlookup(VLOOKUP(A3768,'Meal Plan Combinations'!A$5:E$17,3,false),indirect(I$1),2,false)*C3768+vlookup(VLOOKUP(A3768,'Meal Plan Combinations'!A$5:E$17,4,false),indirect(I$1),2,false)*D3768+vlookup(VLOOKUP(A3768,'Meal Plan Combinations'!A$5:E$17,5,false),indirect(I$1),2,false)*E3768</f>
        <v>2100.125</v>
      </c>
      <c r="G3768" s="173">
        <f>abs(Generate!H$5-F3768)</f>
        <v>969.875</v>
      </c>
    </row>
    <row r="3769">
      <c r="A3769" s="71" t="s">
        <v>73</v>
      </c>
      <c r="B3769" s="71">
        <v>3.0</v>
      </c>
      <c r="C3769" s="71">
        <v>1.5</v>
      </c>
      <c r="D3769" s="71">
        <v>2.0</v>
      </c>
      <c r="E3769" s="71">
        <v>3.0</v>
      </c>
      <c r="F3769" s="172">
        <f>vlookup(VLOOKUP(A3769,'Meal Plan Combinations'!A$5:E$17,2,false),indirect(I$1),2,false)*B3769+vlookup(VLOOKUP(A3769,'Meal Plan Combinations'!A$5:E$17,3,false),indirect(I$1),2,false)*C3769+vlookup(VLOOKUP(A3769,'Meal Plan Combinations'!A$5:E$17,4,false),indirect(I$1),2,false)*D3769+vlookup(VLOOKUP(A3769,'Meal Plan Combinations'!A$5:E$17,5,false),indirect(I$1),2,false)*E3769</f>
        <v>2192.105</v>
      </c>
      <c r="G3769" s="173">
        <f>abs(Generate!H$5-F3769)</f>
        <v>877.895</v>
      </c>
    </row>
    <row r="3770">
      <c r="A3770" s="71" t="s">
        <v>73</v>
      </c>
      <c r="B3770" s="71">
        <v>3.0</v>
      </c>
      <c r="C3770" s="71">
        <v>1.5</v>
      </c>
      <c r="D3770" s="71">
        <v>2.5</v>
      </c>
      <c r="E3770" s="71">
        <v>0.5</v>
      </c>
      <c r="F3770" s="172">
        <f>vlookup(VLOOKUP(A3770,'Meal Plan Combinations'!A$5:E$17,2,false),indirect(I$1),2,false)*B3770+vlookup(VLOOKUP(A3770,'Meal Plan Combinations'!A$5:E$17,3,false),indirect(I$1),2,false)*C3770+vlookup(VLOOKUP(A3770,'Meal Plan Combinations'!A$5:E$17,4,false),indirect(I$1),2,false)*D3770+vlookup(VLOOKUP(A3770,'Meal Plan Combinations'!A$5:E$17,5,false),indirect(I$1),2,false)*E3770</f>
        <v>1863.301</v>
      </c>
      <c r="G3770" s="173">
        <f>abs(Generate!H$5-F3770)</f>
        <v>1206.699</v>
      </c>
    </row>
    <row r="3771">
      <c r="A3771" s="71" t="s">
        <v>73</v>
      </c>
      <c r="B3771" s="71">
        <v>3.0</v>
      </c>
      <c r="C3771" s="71">
        <v>1.5</v>
      </c>
      <c r="D3771" s="71">
        <v>2.5</v>
      </c>
      <c r="E3771" s="71">
        <v>1.0</v>
      </c>
      <c r="F3771" s="172">
        <f>vlookup(VLOOKUP(A3771,'Meal Plan Combinations'!A$5:E$17,2,false),indirect(I$1),2,false)*B3771+vlookup(VLOOKUP(A3771,'Meal Plan Combinations'!A$5:E$17,3,false),indirect(I$1),2,false)*C3771+vlookup(VLOOKUP(A3771,'Meal Plan Combinations'!A$5:E$17,4,false),indirect(I$1),2,false)*D3771+vlookup(VLOOKUP(A3771,'Meal Plan Combinations'!A$5:E$17,5,false),indirect(I$1),2,false)*E3771</f>
        <v>1955.281</v>
      </c>
      <c r="G3771" s="173">
        <f>abs(Generate!H$5-F3771)</f>
        <v>1114.719</v>
      </c>
    </row>
    <row r="3772">
      <c r="A3772" s="71" t="s">
        <v>73</v>
      </c>
      <c r="B3772" s="71">
        <v>3.0</v>
      </c>
      <c r="C3772" s="71">
        <v>1.5</v>
      </c>
      <c r="D3772" s="71">
        <v>2.5</v>
      </c>
      <c r="E3772" s="71">
        <v>1.5</v>
      </c>
      <c r="F3772" s="172">
        <f>vlookup(VLOOKUP(A3772,'Meal Plan Combinations'!A$5:E$17,2,false),indirect(I$1),2,false)*B3772+vlookup(VLOOKUP(A3772,'Meal Plan Combinations'!A$5:E$17,3,false),indirect(I$1),2,false)*C3772+vlookup(VLOOKUP(A3772,'Meal Plan Combinations'!A$5:E$17,4,false),indirect(I$1),2,false)*D3772+vlookup(VLOOKUP(A3772,'Meal Plan Combinations'!A$5:E$17,5,false),indirect(I$1),2,false)*E3772</f>
        <v>2047.261</v>
      </c>
      <c r="G3772" s="173">
        <f>abs(Generate!H$5-F3772)</f>
        <v>1022.739</v>
      </c>
    </row>
    <row r="3773">
      <c r="A3773" s="71" t="s">
        <v>73</v>
      </c>
      <c r="B3773" s="71">
        <v>3.0</v>
      </c>
      <c r="C3773" s="71">
        <v>1.5</v>
      </c>
      <c r="D3773" s="71">
        <v>2.5</v>
      </c>
      <c r="E3773" s="71">
        <v>2.0</v>
      </c>
      <c r="F3773" s="172">
        <f>vlookup(VLOOKUP(A3773,'Meal Plan Combinations'!A$5:E$17,2,false),indirect(I$1),2,false)*B3773+vlookup(VLOOKUP(A3773,'Meal Plan Combinations'!A$5:E$17,3,false),indirect(I$1),2,false)*C3773+vlookup(VLOOKUP(A3773,'Meal Plan Combinations'!A$5:E$17,4,false),indirect(I$1),2,false)*D3773+vlookup(VLOOKUP(A3773,'Meal Plan Combinations'!A$5:E$17,5,false),indirect(I$1),2,false)*E3773</f>
        <v>2139.241</v>
      </c>
      <c r="G3773" s="173">
        <f>abs(Generate!H$5-F3773)</f>
        <v>930.759</v>
      </c>
    </row>
    <row r="3774">
      <c r="A3774" s="71" t="s">
        <v>73</v>
      </c>
      <c r="B3774" s="71">
        <v>3.0</v>
      </c>
      <c r="C3774" s="71">
        <v>1.5</v>
      </c>
      <c r="D3774" s="71">
        <v>2.5</v>
      </c>
      <c r="E3774" s="71">
        <v>2.5</v>
      </c>
      <c r="F3774" s="172">
        <f>vlookup(VLOOKUP(A3774,'Meal Plan Combinations'!A$5:E$17,2,false),indirect(I$1),2,false)*B3774+vlookup(VLOOKUP(A3774,'Meal Plan Combinations'!A$5:E$17,3,false),indirect(I$1),2,false)*C3774+vlookup(VLOOKUP(A3774,'Meal Plan Combinations'!A$5:E$17,4,false),indirect(I$1),2,false)*D3774+vlookup(VLOOKUP(A3774,'Meal Plan Combinations'!A$5:E$17,5,false),indirect(I$1),2,false)*E3774</f>
        <v>2231.221</v>
      </c>
      <c r="G3774" s="173">
        <f>abs(Generate!H$5-F3774)</f>
        <v>838.779</v>
      </c>
    </row>
    <row r="3775">
      <c r="A3775" s="71" t="s">
        <v>73</v>
      </c>
      <c r="B3775" s="71">
        <v>3.0</v>
      </c>
      <c r="C3775" s="71">
        <v>1.5</v>
      </c>
      <c r="D3775" s="71">
        <v>2.5</v>
      </c>
      <c r="E3775" s="71">
        <v>3.0</v>
      </c>
      <c r="F3775" s="172">
        <f>vlookup(VLOOKUP(A3775,'Meal Plan Combinations'!A$5:E$17,2,false),indirect(I$1),2,false)*B3775+vlookup(VLOOKUP(A3775,'Meal Plan Combinations'!A$5:E$17,3,false),indirect(I$1),2,false)*C3775+vlookup(VLOOKUP(A3775,'Meal Plan Combinations'!A$5:E$17,4,false),indirect(I$1),2,false)*D3775+vlookup(VLOOKUP(A3775,'Meal Plan Combinations'!A$5:E$17,5,false),indirect(I$1),2,false)*E3775</f>
        <v>2323.201</v>
      </c>
      <c r="G3775" s="173">
        <f>abs(Generate!H$5-F3775)</f>
        <v>746.799</v>
      </c>
    </row>
    <row r="3776">
      <c r="A3776" s="71" t="s">
        <v>73</v>
      </c>
      <c r="B3776" s="71">
        <v>3.0</v>
      </c>
      <c r="C3776" s="71">
        <v>1.5</v>
      </c>
      <c r="D3776" s="71">
        <v>3.0</v>
      </c>
      <c r="E3776" s="71">
        <v>0.5</v>
      </c>
      <c r="F3776" s="172">
        <f>vlookup(VLOOKUP(A3776,'Meal Plan Combinations'!A$5:E$17,2,false),indirect(I$1),2,false)*B3776+vlookup(VLOOKUP(A3776,'Meal Plan Combinations'!A$5:E$17,3,false),indirect(I$1),2,false)*C3776+vlookup(VLOOKUP(A3776,'Meal Plan Combinations'!A$5:E$17,4,false),indirect(I$1),2,false)*D3776+vlookup(VLOOKUP(A3776,'Meal Plan Combinations'!A$5:E$17,5,false),indirect(I$1),2,false)*E3776</f>
        <v>1994.397</v>
      </c>
      <c r="G3776" s="173">
        <f>abs(Generate!H$5-F3776)</f>
        <v>1075.603</v>
      </c>
    </row>
    <row r="3777">
      <c r="A3777" s="71" t="s">
        <v>73</v>
      </c>
      <c r="B3777" s="71">
        <v>3.0</v>
      </c>
      <c r="C3777" s="71">
        <v>1.5</v>
      </c>
      <c r="D3777" s="71">
        <v>3.0</v>
      </c>
      <c r="E3777" s="71">
        <v>1.0</v>
      </c>
      <c r="F3777" s="172">
        <f>vlookup(VLOOKUP(A3777,'Meal Plan Combinations'!A$5:E$17,2,false),indirect(I$1),2,false)*B3777+vlookup(VLOOKUP(A3777,'Meal Plan Combinations'!A$5:E$17,3,false),indirect(I$1),2,false)*C3777+vlookup(VLOOKUP(A3777,'Meal Plan Combinations'!A$5:E$17,4,false),indirect(I$1),2,false)*D3777+vlookup(VLOOKUP(A3777,'Meal Plan Combinations'!A$5:E$17,5,false),indirect(I$1),2,false)*E3777</f>
        <v>2086.377</v>
      </c>
      <c r="G3777" s="173">
        <f>abs(Generate!H$5-F3777)</f>
        <v>983.623</v>
      </c>
    </row>
    <row r="3778">
      <c r="A3778" s="71" t="s">
        <v>73</v>
      </c>
      <c r="B3778" s="71">
        <v>3.0</v>
      </c>
      <c r="C3778" s="71">
        <v>1.5</v>
      </c>
      <c r="D3778" s="71">
        <v>3.0</v>
      </c>
      <c r="E3778" s="71">
        <v>1.5</v>
      </c>
      <c r="F3778" s="172">
        <f>vlookup(VLOOKUP(A3778,'Meal Plan Combinations'!A$5:E$17,2,false),indirect(I$1),2,false)*B3778+vlookup(VLOOKUP(A3778,'Meal Plan Combinations'!A$5:E$17,3,false),indirect(I$1),2,false)*C3778+vlookup(VLOOKUP(A3778,'Meal Plan Combinations'!A$5:E$17,4,false),indirect(I$1),2,false)*D3778+vlookup(VLOOKUP(A3778,'Meal Plan Combinations'!A$5:E$17,5,false),indirect(I$1),2,false)*E3778</f>
        <v>2178.357</v>
      </c>
      <c r="G3778" s="173">
        <f>abs(Generate!H$5-F3778)</f>
        <v>891.643</v>
      </c>
    </row>
    <row r="3779">
      <c r="A3779" s="71" t="s">
        <v>73</v>
      </c>
      <c r="B3779" s="71">
        <v>3.0</v>
      </c>
      <c r="C3779" s="71">
        <v>1.5</v>
      </c>
      <c r="D3779" s="71">
        <v>3.0</v>
      </c>
      <c r="E3779" s="71">
        <v>2.0</v>
      </c>
      <c r="F3779" s="172">
        <f>vlookup(VLOOKUP(A3779,'Meal Plan Combinations'!A$5:E$17,2,false),indirect(I$1),2,false)*B3779+vlookup(VLOOKUP(A3779,'Meal Plan Combinations'!A$5:E$17,3,false),indirect(I$1),2,false)*C3779+vlookup(VLOOKUP(A3779,'Meal Plan Combinations'!A$5:E$17,4,false),indirect(I$1),2,false)*D3779+vlookup(VLOOKUP(A3779,'Meal Plan Combinations'!A$5:E$17,5,false),indirect(I$1),2,false)*E3779</f>
        <v>2270.337</v>
      </c>
      <c r="G3779" s="173">
        <f>abs(Generate!H$5-F3779)</f>
        <v>799.663</v>
      </c>
    </row>
    <row r="3780">
      <c r="A3780" s="71" t="s">
        <v>73</v>
      </c>
      <c r="B3780" s="71">
        <v>3.0</v>
      </c>
      <c r="C3780" s="71">
        <v>1.5</v>
      </c>
      <c r="D3780" s="71">
        <v>3.0</v>
      </c>
      <c r="E3780" s="71">
        <v>2.5</v>
      </c>
      <c r="F3780" s="172">
        <f>vlookup(VLOOKUP(A3780,'Meal Plan Combinations'!A$5:E$17,2,false),indirect(I$1),2,false)*B3780+vlookup(VLOOKUP(A3780,'Meal Plan Combinations'!A$5:E$17,3,false),indirect(I$1),2,false)*C3780+vlookup(VLOOKUP(A3780,'Meal Plan Combinations'!A$5:E$17,4,false),indirect(I$1),2,false)*D3780+vlookup(VLOOKUP(A3780,'Meal Plan Combinations'!A$5:E$17,5,false),indirect(I$1),2,false)*E3780</f>
        <v>2362.317</v>
      </c>
      <c r="G3780" s="173">
        <f>abs(Generate!H$5-F3780)</f>
        <v>707.683</v>
      </c>
    </row>
    <row r="3781">
      <c r="A3781" s="71" t="s">
        <v>73</v>
      </c>
      <c r="B3781" s="71">
        <v>3.0</v>
      </c>
      <c r="C3781" s="71">
        <v>1.5</v>
      </c>
      <c r="D3781" s="71">
        <v>3.0</v>
      </c>
      <c r="E3781" s="71">
        <v>3.0</v>
      </c>
      <c r="F3781" s="172">
        <f>vlookup(VLOOKUP(A3781,'Meal Plan Combinations'!A$5:E$17,2,false),indirect(I$1),2,false)*B3781+vlookup(VLOOKUP(A3781,'Meal Plan Combinations'!A$5:E$17,3,false),indirect(I$1),2,false)*C3781+vlookup(VLOOKUP(A3781,'Meal Plan Combinations'!A$5:E$17,4,false),indirect(I$1),2,false)*D3781+vlookup(VLOOKUP(A3781,'Meal Plan Combinations'!A$5:E$17,5,false),indirect(I$1),2,false)*E3781</f>
        <v>2454.297</v>
      </c>
      <c r="G3781" s="173">
        <f>abs(Generate!H$5-F3781)</f>
        <v>615.703</v>
      </c>
    </row>
    <row r="3782">
      <c r="A3782" s="71" t="s">
        <v>73</v>
      </c>
      <c r="B3782" s="71">
        <v>3.0</v>
      </c>
      <c r="C3782" s="71">
        <v>2.0</v>
      </c>
      <c r="D3782" s="71">
        <v>0.5</v>
      </c>
      <c r="E3782" s="71">
        <v>0.5</v>
      </c>
      <c r="F3782" s="172">
        <f>vlookup(VLOOKUP(A3782,'Meal Plan Combinations'!A$5:E$17,2,false),indirect(I$1),2,false)*B3782+vlookup(VLOOKUP(A3782,'Meal Plan Combinations'!A$5:E$17,3,false),indirect(I$1),2,false)*C3782+vlookup(VLOOKUP(A3782,'Meal Plan Combinations'!A$5:E$17,4,false),indirect(I$1),2,false)*D3782+vlookup(VLOOKUP(A3782,'Meal Plan Combinations'!A$5:E$17,5,false),indirect(I$1),2,false)*E3782</f>
        <v>1429.977</v>
      </c>
      <c r="G3782" s="173">
        <f>abs(Generate!H$5-F3782)</f>
        <v>1640.023</v>
      </c>
    </row>
    <row r="3783">
      <c r="A3783" s="71" t="s">
        <v>73</v>
      </c>
      <c r="B3783" s="71">
        <v>3.0</v>
      </c>
      <c r="C3783" s="71">
        <v>2.0</v>
      </c>
      <c r="D3783" s="71">
        <v>0.5</v>
      </c>
      <c r="E3783" s="71">
        <v>1.0</v>
      </c>
      <c r="F3783" s="172">
        <f>vlookup(VLOOKUP(A3783,'Meal Plan Combinations'!A$5:E$17,2,false),indirect(I$1),2,false)*B3783+vlookup(VLOOKUP(A3783,'Meal Plan Combinations'!A$5:E$17,3,false),indirect(I$1),2,false)*C3783+vlookup(VLOOKUP(A3783,'Meal Plan Combinations'!A$5:E$17,4,false),indirect(I$1),2,false)*D3783+vlookup(VLOOKUP(A3783,'Meal Plan Combinations'!A$5:E$17,5,false),indirect(I$1),2,false)*E3783</f>
        <v>1521.957</v>
      </c>
      <c r="G3783" s="173">
        <f>abs(Generate!H$5-F3783)</f>
        <v>1548.043</v>
      </c>
    </row>
    <row r="3784">
      <c r="A3784" s="71" t="s">
        <v>73</v>
      </c>
      <c r="B3784" s="71">
        <v>3.0</v>
      </c>
      <c r="C3784" s="71">
        <v>2.0</v>
      </c>
      <c r="D3784" s="71">
        <v>0.5</v>
      </c>
      <c r="E3784" s="71">
        <v>1.5</v>
      </c>
      <c r="F3784" s="172">
        <f>vlookup(VLOOKUP(A3784,'Meal Plan Combinations'!A$5:E$17,2,false),indirect(I$1),2,false)*B3784+vlookup(VLOOKUP(A3784,'Meal Plan Combinations'!A$5:E$17,3,false),indirect(I$1),2,false)*C3784+vlookup(VLOOKUP(A3784,'Meal Plan Combinations'!A$5:E$17,4,false),indirect(I$1),2,false)*D3784+vlookup(VLOOKUP(A3784,'Meal Plan Combinations'!A$5:E$17,5,false),indirect(I$1),2,false)*E3784</f>
        <v>1613.937</v>
      </c>
      <c r="G3784" s="173">
        <f>abs(Generate!H$5-F3784)</f>
        <v>1456.063</v>
      </c>
    </row>
    <row r="3785">
      <c r="A3785" s="71" t="s">
        <v>73</v>
      </c>
      <c r="B3785" s="71">
        <v>3.0</v>
      </c>
      <c r="C3785" s="71">
        <v>2.0</v>
      </c>
      <c r="D3785" s="71">
        <v>0.5</v>
      </c>
      <c r="E3785" s="71">
        <v>2.0</v>
      </c>
      <c r="F3785" s="172">
        <f>vlookup(VLOOKUP(A3785,'Meal Plan Combinations'!A$5:E$17,2,false),indirect(I$1),2,false)*B3785+vlookup(VLOOKUP(A3785,'Meal Plan Combinations'!A$5:E$17,3,false),indirect(I$1),2,false)*C3785+vlookup(VLOOKUP(A3785,'Meal Plan Combinations'!A$5:E$17,4,false),indirect(I$1),2,false)*D3785+vlookup(VLOOKUP(A3785,'Meal Plan Combinations'!A$5:E$17,5,false),indirect(I$1),2,false)*E3785</f>
        <v>1705.917</v>
      </c>
      <c r="G3785" s="173">
        <f>abs(Generate!H$5-F3785)</f>
        <v>1364.083</v>
      </c>
    </row>
    <row r="3786">
      <c r="A3786" s="71" t="s">
        <v>73</v>
      </c>
      <c r="B3786" s="71">
        <v>3.0</v>
      </c>
      <c r="C3786" s="71">
        <v>2.0</v>
      </c>
      <c r="D3786" s="71">
        <v>0.5</v>
      </c>
      <c r="E3786" s="71">
        <v>2.5</v>
      </c>
      <c r="F3786" s="172">
        <f>vlookup(VLOOKUP(A3786,'Meal Plan Combinations'!A$5:E$17,2,false),indirect(I$1),2,false)*B3786+vlookup(VLOOKUP(A3786,'Meal Plan Combinations'!A$5:E$17,3,false),indirect(I$1),2,false)*C3786+vlookup(VLOOKUP(A3786,'Meal Plan Combinations'!A$5:E$17,4,false),indirect(I$1),2,false)*D3786+vlookup(VLOOKUP(A3786,'Meal Plan Combinations'!A$5:E$17,5,false),indirect(I$1),2,false)*E3786</f>
        <v>1797.897</v>
      </c>
      <c r="G3786" s="173">
        <f>abs(Generate!H$5-F3786)</f>
        <v>1272.103</v>
      </c>
    </row>
    <row r="3787">
      <c r="A3787" s="71" t="s">
        <v>73</v>
      </c>
      <c r="B3787" s="71">
        <v>3.0</v>
      </c>
      <c r="C3787" s="71">
        <v>2.0</v>
      </c>
      <c r="D3787" s="71">
        <v>0.5</v>
      </c>
      <c r="E3787" s="71">
        <v>3.0</v>
      </c>
      <c r="F3787" s="172">
        <f>vlookup(VLOOKUP(A3787,'Meal Plan Combinations'!A$5:E$17,2,false),indirect(I$1),2,false)*B3787+vlookup(VLOOKUP(A3787,'Meal Plan Combinations'!A$5:E$17,3,false),indirect(I$1),2,false)*C3787+vlookup(VLOOKUP(A3787,'Meal Plan Combinations'!A$5:E$17,4,false),indirect(I$1),2,false)*D3787+vlookup(VLOOKUP(A3787,'Meal Plan Combinations'!A$5:E$17,5,false),indirect(I$1),2,false)*E3787</f>
        <v>1889.877</v>
      </c>
      <c r="G3787" s="173">
        <f>abs(Generate!H$5-F3787)</f>
        <v>1180.123</v>
      </c>
    </row>
    <row r="3788">
      <c r="A3788" s="71" t="s">
        <v>73</v>
      </c>
      <c r="B3788" s="71">
        <v>3.0</v>
      </c>
      <c r="C3788" s="71">
        <v>2.0</v>
      </c>
      <c r="D3788" s="71">
        <v>1.0</v>
      </c>
      <c r="E3788" s="71">
        <v>0.5</v>
      </c>
      <c r="F3788" s="172">
        <f>vlookup(VLOOKUP(A3788,'Meal Plan Combinations'!A$5:E$17,2,false),indirect(I$1),2,false)*B3788+vlookup(VLOOKUP(A3788,'Meal Plan Combinations'!A$5:E$17,3,false),indirect(I$1),2,false)*C3788+vlookup(VLOOKUP(A3788,'Meal Plan Combinations'!A$5:E$17,4,false),indirect(I$1),2,false)*D3788+vlookup(VLOOKUP(A3788,'Meal Plan Combinations'!A$5:E$17,5,false),indirect(I$1),2,false)*E3788</f>
        <v>1561.073</v>
      </c>
      <c r="G3788" s="173">
        <f>abs(Generate!H$5-F3788)</f>
        <v>1508.927</v>
      </c>
    </row>
    <row r="3789">
      <c r="A3789" s="71" t="s">
        <v>73</v>
      </c>
      <c r="B3789" s="71">
        <v>3.0</v>
      </c>
      <c r="C3789" s="71">
        <v>2.0</v>
      </c>
      <c r="D3789" s="71">
        <v>1.0</v>
      </c>
      <c r="E3789" s="71">
        <v>1.0</v>
      </c>
      <c r="F3789" s="172">
        <f>vlookup(VLOOKUP(A3789,'Meal Plan Combinations'!A$5:E$17,2,false),indirect(I$1),2,false)*B3789+vlookup(VLOOKUP(A3789,'Meal Plan Combinations'!A$5:E$17,3,false),indirect(I$1),2,false)*C3789+vlookup(VLOOKUP(A3789,'Meal Plan Combinations'!A$5:E$17,4,false),indirect(I$1),2,false)*D3789+vlookup(VLOOKUP(A3789,'Meal Plan Combinations'!A$5:E$17,5,false),indirect(I$1),2,false)*E3789</f>
        <v>1653.053</v>
      </c>
      <c r="G3789" s="173">
        <f>abs(Generate!H$5-F3789)</f>
        <v>1416.947</v>
      </c>
    </row>
    <row r="3790">
      <c r="A3790" s="71" t="s">
        <v>73</v>
      </c>
      <c r="B3790" s="71">
        <v>3.0</v>
      </c>
      <c r="C3790" s="71">
        <v>2.0</v>
      </c>
      <c r="D3790" s="71">
        <v>1.0</v>
      </c>
      <c r="E3790" s="71">
        <v>1.5</v>
      </c>
      <c r="F3790" s="172">
        <f>vlookup(VLOOKUP(A3790,'Meal Plan Combinations'!A$5:E$17,2,false),indirect(I$1),2,false)*B3790+vlookup(VLOOKUP(A3790,'Meal Plan Combinations'!A$5:E$17,3,false),indirect(I$1),2,false)*C3790+vlookup(VLOOKUP(A3790,'Meal Plan Combinations'!A$5:E$17,4,false),indirect(I$1),2,false)*D3790+vlookup(VLOOKUP(A3790,'Meal Plan Combinations'!A$5:E$17,5,false),indirect(I$1),2,false)*E3790</f>
        <v>1745.033</v>
      </c>
      <c r="G3790" s="173">
        <f>abs(Generate!H$5-F3790)</f>
        <v>1324.967</v>
      </c>
    </row>
    <row r="3791">
      <c r="A3791" s="71" t="s">
        <v>73</v>
      </c>
      <c r="B3791" s="71">
        <v>3.0</v>
      </c>
      <c r="C3791" s="71">
        <v>2.0</v>
      </c>
      <c r="D3791" s="71">
        <v>1.0</v>
      </c>
      <c r="E3791" s="71">
        <v>2.0</v>
      </c>
      <c r="F3791" s="172">
        <f>vlookup(VLOOKUP(A3791,'Meal Plan Combinations'!A$5:E$17,2,false),indirect(I$1),2,false)*B3791+vlookup(VLOOKUP(A3791,'Meal Plan Combinations'!A$5:E$17,3,false),indirect(I$1),2,false)*C3791+vlookup(VLOOKUP(A3791,'Meal Plan Combinations'!A$5:E$17,4,false),indirect(I$1),2,false)*D3791+vlookup(VLOOKUP(A3791,'Meal Plan Combinations'!A$5:E$17,5,false),indirect(I$1),2,false)*E3791</f>
        <v>1837.013</v>
      </c>
      <c r="G3791" s="173">
        <f>abs(Generate!H$5-F3791)</f>
        <v>1232.987</v>
      </c>
    </row>
    <row r="3792">
      <c r="A3792" s="71" t="s">
        <v>73</v>
      </c>
      <c r="B3792" s="71">
        <v>3.0</v>
      </c>
      <c r="C3792" s="71">
        <v>2.0</v>
      </c>
      <c r="D3792" s="71">
        <v>1.0</v>
      </c>
      <c r="E3792" s="71">
        <v>2.5</v>
      </c>
      <c r="F3792" s="172">
        <f>vlookup(VLOOKUP(A3792,'Meal Plan Combinations'!A$5:E$17,2,false),indirect(I$1),2,false)*B3792+vlookup(VLOOKUP(A3792,'Meal Plan Combinations'!A$5:E$17,3,false),indirect(I$1),2,false)*C3792+vlookup(VLOOKUP(A3792,'Meal Plan Combinations'!A$5:E$17,4,false),indirect(I$1),2,false)*D3792+vlookup(VLOOKUP(A3792,'Meal Plan Combinations'!A$5:E$17,5,false),indirect(I$1),2,false)*E3792</f>
        <v>1928.993</v>
      </c>
      <c r="G3792" s="173">
        <f>abs(Generate!H$5-F3792)</f>
        <v>1141.007</v>
      </c>
    </row>
    <row r="3793">
      <c r="A3793" s="71" t="s">
        <v>73</v>
      </c>
      <c r="B3793" s="71">
        <v>3.0</v>
      </c>
      <c r="C3793" s="71">
        <v>2.0</v>
      </c>
      <c r="D3793" s="71">
        <v>1.0</v>
      </c>
      <c r="E3793" s="71">
        <v>3.0</v>
      </c>
      <c r="F3793" s="172">
        <f>vlookup(VLOOKUP(A3793,'Meal Plan Combinations'!A$5:E$17,2,false),indirect(I$1),2,false)*B3793+vlookup(VLOOKUP(A3793,'Meal Plan Combinations'!A$5:E$17,3,false),indirect(I$1),2,false)*C3793+vlookup(VLOOKUP(A3793,'Meal Plan Combinations'!A$5:E$17,4,false),indirect(I$1),2,false)*D3793+vlookup(VLOOKUP(A3793,'Meal Plan Combinations'!A$5:E$17,5,false),indirect(I$1),2,false)*E3793</f>
        <v>2020.973</v>
      </c>
      <c r="G3793" s="173">
        <f>abs(Generate!H$5-F3793)</f>
        <v>1049.027</v>
      </c>
    </row>
    <row r="3794">
      <c r="A3794" s="71" t="s">
        <v>73</v>
      </c>
      <c r="B3794" s="71">
        <v>3.0</v>
      </c>
      <c r="C3794" s="71">
        <v>2.0</v>
      </c>
      <c r="D3794" s="71">
        <v>1.5</v>
      </c>
      <c r="E3794" s="71">
        <v>0.5</v>
      </c>
      <c r="F3794" s="172">
        <f>vlookup(VLOOKUP(A3794,'Meal Plan Combinations'!A$5:E$17,2,false),indirect(I$1),2,false)*B3794+vlookup(VLOOKUP(A3794,'Meal Plan Combinations'!A$5:E$17,3,false),indirect(I$1),2,false)*C3794+vlookup(VLOOKUP(A3794,'Meal Plan Combinations'!A$5:E$17,4,false),indirect(I$1),2,false)*D3794+vlookup(VLOOKUP(A3794,'Meal Plan Combinations'!A$5:E$17,5,false),indirect(I$1),2,false)*E3794</f>
        <v>1692.169</v>
      </c>
      <c r="G3794" s="173">
        <f>abs(Generate!H$5-F3794)</f>
        <v>1377.831</v>
      </c>
    </row>
    <row r="3795">
      <c r="A3795" s="71" t="s">
        <v>73</v>
      </c>
      <c r="B3795" s="71">
        <v>3.0</v>
      </c>
      <c r="C3795" s="71">
        <v>2.0</v>
      </c>
      <c r="D3795" s="71">
        <v>1.5</v>
      </c>
      <c r="E3795" s="71">
        <v>1.0</v>
      </c>
      <c r="F3795" s="172">
        <f>vlookup(VLOOKUP(A3795,'Meal Plan Combinations'!A$5:E$17,2,false),indirect(I$1),2,false)*B3795+vlookup(VLOOKUP(A3795,'Meal Plan Combinations'!A$5:E$17,3,false),indirect(I$1),2,false)*C3795+vlookup(VLOOKUP(A3795,'Meal Plan Combinations'!A$5:E$17,4,false),indirect(I$1),2,false)*D3795+vlookup(VLOOKUP(A3795,'Meal Plan Combinations'!A$5:E$17,5,false),indirect(I$1),2,false)*E3795</f>
        <v>1784.149</v>
      </c>
      <c r="G3795" s="173">
        <f>abs(Generate!H$5-F3795)</f>
        <v>1285.851</v>
      </c>
    </row>
    <row r="3796">
      <c r="A3796" s="71" t="s">
        <v>73</v>
      </c>
      <c r="B3796" s="71">
        <v>3.0</v>
      </c>
      <c r="C3796" s="71">
        <v>2.0</v>
      </c>
      <c r="D3796" s="71">
        <v>1.5</v>
      </c>
      <c r="E3796" s="71">
        <v>1.5</v>
      </c>
      <c r="F3796" s="172">
        <f>vlookup(VLOOKUP(A3796,'Meal Plan Combinations'!A$5:E$17,2,false),indirect(I$1),2,false)*B3796+vlookup(VLOOKUP(A3796,'Meal Plan Combinations'!A$5:E$17,3,false),indirect(I$1),2,false)*C3796+vlookup(VLOOKUP(A3796,'Meal Plan Combinations'!A$5:E$17,4,false),indirect(I$1),2,false)*D3796+vlookup(VLOOKUP(A3796,'Meal Plan Combinations'!A$5:E$17,5,false),indirect(I$1),2,false)*E3796</f>
        <v>1876.129</v>
      </c>
      <c r="G3796" s="173">
        <f>abs(Generate!H$5-F3796)</f>
        <v>1193.871</v>
      </c>
    </row>
    <row r="3797">
      <c r="A3797" s="71" t="s">
        <v>73</v>
      </c>
      <c r="B3797" s="71">
        <v>3.0</v>
      </c>
      <c r="C3797" s="71">
        <v>2.0</v>
      </c>
      <c r="D3797" s="71">
        <v>1.5</v>
      </c>
      <c r="E3797" s="71">
        <v>2.0</v>
      </c>
      <c r="F3797" s="172">
        <f>vlookup(VLOOKUP(A3797,'Meal Plan Combinations'!A$5:E$17,2,false),indirect(I$1),2,false)*B3797+vlookup(VLOOKUP(A3797,'Meal Plan Combinations'!A$5:E$17,3,false),indirect(I$1),2,false)*C3797+vlookup(VLOOKUP(A3797,'Meal Plan Combinations'!A$5:E$17,4,false),indirect(I$1),2,false)*D3797+vlookup(VLOOKUP(A3797,'Meal Plan Combinations'!A$5:E$17,5,false),indirect(I$1),2,false)*E3797</f>
        <v>1968.109</v>
      </c>
      <c r="G3797" s="173">
        <f>abs(Generate!H$5-F3797)</f>
        <v>1101.891</v>
      </c>
    </row>
    <row r="3798">
      <c r="A3798" s="71" t="s">
        <v>73</v>
      </c>
      <c r="B3798" s="71">
        <v>3.0</v>
      </c>
      <c r="C3798" s="71">
        <v>2.0</v>
      </c>
      <c r="D3798" s="71">
        <v>1.5</v>
      </c>
      <c r="E3798" s="71">
        <v>2.5</v>
      </c>
      <c r="F3798" s="172">
        <f>vlookup(VLOOKUP(A3798,'Meal Plan Combinations'!A$5:E$17,2,false),indirect(I$1),2,false)*B3798+vlookup(VLOOKUP(A3798,'Meal Plan Combinations'!A$5:E$17,3,false),indirect(I$1),2,false)*C3798+vlookup(VLOOKUP(A3798,'Meal Plan Combinations'!A$5:E$17,4,false),indirect(I$1),2,false)*D3798+vlookup(VLOOKUP(A3798,'Meal Plan Combinations'!A$5:E$17,5,false),indirect(I$1),2,false)*E3798</f>
        <v>2060.089</v>
      </c>
      <c r="G3798" s="173">
        <f>abs(Generate!H$5-F3798)</f>
        <v>1009.911</v>
      </c>
    </row>
    <row r="3799">
      <c r="A3799" s="71" t="s">
        <v>73</v>
      </c>
      <c r="B3799" s="71">
        <v>3.0</v>
      </c>
      <c r="C3799" s="71">
        <v>2.0</v>
      </c>
      <c r="D3799" s="71">
        <v>1.5</v>
      </c>
      <c r="E3799" s="71">
        <v>3.0</v>
      </c>
      <c r="F3799" s="172">
        <f>vlookup(VLOOKUP(A3799,'Meal Plan Combinations'!A$5:E$17,2,false),indirect(I$1),2,false)*B3799+vlookup(VLOOKUP(A3799,'Meal Plan Combinations'!A$5:E$17,3,false),indirect(I$1),2,false)*C3799+vlookup(VLOOKUP(A3799,'Meal Plan Combinations'!A$5:E$17,4,false),indirect(I$1),2,false)*D3799+vlookup(VLOOKUP(A3799,'Meal Plan Combinations'!A$5:E$17,5,false),indirect(I$1),2,false)*E3799</f>
        <v>2152.069</v>
      </c>
      <c r="G3799" s="173">
        <f>abs(Generate!H$5-F3799)</f>
        <v>917.931</v>
      </c>
    </row>
    <row r="3800">
      <c r="A3800" s="71" t="s">
        <v>73</v>
      </c>
      <c r="B3800" s="71">
        <v>3.0</v>
      </c>
      <c r="C3800" s="71">
        <v>2.0</v>
      </c>
      <c r="D3800" s="71">
        <v>2.0</v>
      </c>
      <c r="E3800" s="71">
        <v>0.5</v>
      </c>
      <c r="F3800" s="172">
        <f>vlookup(VLOOKUP(A3800,'Meal Plan Combinations'!A$5:E$17,2,false),indirect(I$1),2,false)*B3800+vlookup(VLOOKUP(A3800,'Meal Plan Combinations'!A$5:E$17,3,false),indirect(I$1),2,false)*C3800+vlookup(VLOOKUP(A3800,'Meal Plan Combinations'!A$5:E$17,4,false),indirect(I$1),2,false)*D3800+vlookup(VLOOKUP(A3800,'Meal Plan Combinations'!A$5:E$17,5,false),indirect(I$1),2,false)*E3800</f>
        <v>1823.265</v>
      </c>
      <c r="G3800" s="173">
        <f>abs(Generate!H$5-F3800)</f>
        <v>1246.735</v>
      </c>
    </row>
    <row r="3801">
      <c r="A3801" s="71" t="s">
        <v>73</v>
      </c>
      <c r="B3801" s="71">
        <v>3.0</v>
      </c>
      <c r="C3801" s="71">
        <v>2.0</v>
      </c>
      <c r="D3801" s="71">
        <v>2.0</v>
      </c>
      <c r="E3801" s="71">
        <v>1.0</v>
      </c>
      <c r="F3801" s="172">
        <f>vlookup(VLOOKUP(A3801,'Meal Plan Combinations'!A$5:E$17,2,false),indirect(I$1),2,false)*B3801+vlookup(VLOOKUP(A3801,'Meal Plan Combinations'!A$5:E$17,3,false),indirect(I$1),2,false)*C3801+vlookup(VLOOKUP(A3801,'Meal Plan Combinations'!A$5:E$17,4,false),indirect(I$1),2,false)*D3801+vlookup(VLOOKUP(A3801,'Meal Plan Combinations'!A$5:E$17,5,false),indirect(I$1),2,false)*E3801</f>
        <v>1915.245</v>
      </c>
      <c r="G3801" s="173">
        <f>abs(Generate!H$5-F3801)</f>
        <v>1154.755</v>
      </c>
    </row>
    <row r="3802">
      <c r="A3802" s="71" t="s">
        <v>73</v>
      </c>
      <c r="B3802" s="71">
        <v>3.0</v>
      </c>
      <c r="C3802" s="71">
        <v>2.0</v>
      </c>
      <c r="D3802" s="71">
        <v>2.0</v>
      </c>
      <c r="E3802" s="71">
        <v>1.5</v>
      </c>
      <c r="F3802" s="172">
        <f>vlookup(VLOOKUP(A3802,'Meal Plan Combinations'!A$5:E$17,2,false),indirect(I$1),2,false)*B3802+vlookup(VLOOKUP(A3802,'Meal Plan Combinations'!A$5:E$17,3,false),indirect(I$1),2,false)*C3802+vlookup(VLOOKUP(A3802,'Meal Plan Combinations'!A$5:E$17,4,false),indirect(I$1),2,false)*D3802+vlookup(VLOOKUP(A3802,'Meal Plan Combinations'!A$5:E$17,5,false),indirect(I$1),2,false)*E3802</f>
        <v>2007.225</v>
      </c>
      <c r="G3802" s="173">
        <f>abs(Generate!H$5-F3802)</f>
        <v>1062.775</v>
      </c>
    </row>
    <row r="3803">
      <c r="A3803" s="71" t="s">
        <v>73</v>
      </c>
      <c r="B3803" s="71">
        <v>3.0</v>
      </c>
      <c r="C3803" s="71">
        <v>2.0</v>
      </c>
      <c r="D3803" s="71">
        <v>2.0</v>
      </c>
      <c r="E3803" s="71">
        <v>2.0</v>
      </c>
      <c r="F3803" s="172">
        <f>vlookup(VLOOKUP(A3803,'Meal Plan Combinations'!A$5:E$17,2,false),indirect(I$1),2,false)*B3803+vlookup(VLOOKUP(A3803,'Meal Plan Combinations'!A$5:E$17,3,false),indirect(I$1),2,false)*C3803+vlookup(VLOOKUP(A3803,'Meal Plan Combinations'!A$5:E$17,4,false),indirect(I$1),2,false)*D3803+vlookup(VLOOKUP(A3803,'Meal Plan Combinations'!A$5:E$17,5,false),indirect(I$1),2,false)*E3803</f>
        <v>2099.205</v>
      </c>
      <c r="G3803" s="173">
        <f>abs(Generate!H$5-F3803)</f>
        <v>970.795</v>
      </c>
    </row>
    <row r="3804">
      <c r="A3804" s="71" t="s">
        <v>73</v>
      </c>
      <c r="B3804" s="71">
        <v>3.0</v>
      </c>
      <c r="C3804" s="71">
        <v>2.0</v>
      </c>
      <c r="D3804" s="71">
        <v>2.0</v>
      </c>
      <c r="E3804" s="71">
        <v>2.5</v>
      </c>
      <c r="F3804" s="172">
        <f>vlookup(VLOOKUP(A3804,'Meal Plan Combinations'!A$5:E$17,2,false),indirect(I$1),2,false)*B3804+vlookup(VLOOKUP(A3804,'Meal Plan Combinations'!A$5:E$17,3,false),indirect(I$1),2,false)*C3804+vlookup(VLOOKUP(A3804,'Meal Plan Combinations'!A$5:E$17,4,false),indirect(I$1),2,false)*D3804+vlookup(VLOOKUP(A3804,'Meal Plan Combinations'!A$5:E$17,5,false),indirect(I$1),2,false)*E3804</f>
        <v>2191.185</v>
      </c>
      <c r="G3804" s="173">
        <f>abs(Generate!H$5-F3804)</f>
        <v>878.815</v>
      </c>
    </row>
    <row r="3805">
      <c r="A3805" s="71" t="s">
        <v>73</v>
      </c>
      <c r="B3805" s="71">
        <v>3.0</v>
      </c>
      <c r="C3805" s="71">
        <v>2.0</v>
      </c>
      <c r="D3805" s="71">
        <v>2.0</v>
      </c>
      <c r="E3805" s="71">
        <v>3.0</v>
      </c>
      <c r="F3805" s="172">
        <f>vlookup(VLOOKUP(A3805,'Meal Plan Combinations'!A$5:E$17,2,false),indirect(I$1),2,false)*B3805+vlookup(VLOOKUP(A3805,'Meal Plan Combinations'!A$5:E$17,3,false),indirect(I$1),2,false)*C3805+vlookup(VLOOKUP(A3805,'Meal Plan Combinations'!A$5:E$17,4,false),indirect(I$1),2,false)*D3805+vlookup(VLOOKUP(A3805,'Meal Plan Combinations'!A$5:E$17,5,false),indirect(I$1),2,false)*E3805</f>
        <v>2283.165</v>
      </c>
      <c r="G3805" s="173">
        <f>abs(Generate!H$5-F3805)</f>
        <v>786.835</v>
      </c>
    </row>
    <row r="3806">
      <c r="A3806" s="71" t="s">
        <v>73</v>
      </c>
      <c r="B3806" s="71">
        <v>3.0</v>
      </c>
      <c r="C3806" s="71">
        <v>2.0</v>
      </c>
      <c r="D3806" s="71">
        <v>2.5</v>
      </c>
      <c r="E3806" s="71">
        <v>0.5</v>
      </c>
      <c r="F3806" s="172">
        <f>vlookup(VLOOKUP(A3806,'Meal Plan Combinations'!A$5:E$17,2,false),indirect(I$1),2,false)*B3806+vlookup(VLOOKUP(A3806,'Meal Plan Combinations'!A$5:E$17,3,false),indirect(I$1),2,false)*C3806+vlookup(VLOOKUP(A3806,'Meal Plan Combinations'!A$5:E$17,4,false),indirect(I$1),2,false)*D3806+vlookup(VLOOKUP(A3806,'Meal Plan Combinations'!A$5:E$17,5,false),indirect(I$1),2,false)*E3806</f>
        <v>1954.361</v>
      </c>
      <c r="G3806" s="173">
        <f>abs(Generate!H$5-F3806)</f>
        <v>1115.639</v>
      </c>
    </row>
    <row r="3807">
      <c r="A3807" s="71" t="s">
        <v>73</v>
      </c>
      <c r="B3807" s="71">
        <v>3.0</v>
      </c>
      <c r="C3807" s="71">
        <v>2.0</v>
      </c>
      <c r="D3807" s="71">
        <v>2.5</v>
      </c>
      <c r="E3807" s="71">
        <v>1.0</v>
      </c>
      <c r="F3807" s="172">
        <f>vlookup(VLOOKUP(A3807,'Meal Plan Combinations'!A$5:E$17,2,false),indirect(I$1),2,false)*B3807+vlookup(VLOOKUP(A3807,'Meal Plan Combinations'!A$5:E$17,3,false),indirect(I$1),2,false)*C3807+vlookup(VLOOKUP(A3807,'Meal Plan Combinations'!A$5:E$17,4,false),indirect(I$1),2,false)*D3807+vlookup(VLOOKUP(A3807,'Meal Plan Combinations'!A$5:E$17,5,false),indirect(I$1),2,false)*E3807</f>
        <v>2046.341</v>
      </c>
      <c r="G3807" s="173">
        <f>abs(Generate!H$5-F3807)</f>
        <v>1023.659</v>
      </c>
    </row>
    <row r="3808">
      <c r="A3808" s="71" t="s">
        <v>73</v>
      </c>
      <c r="B3808" s="71">
        <v>3.0</v>
      </c>
      <c r="C3808" s="71">
        <v>2.0</v>
      </c>
      <c r="D3808" s="71">
        <v>2.5</v>
      </c>
      <c r="E3808" s="71">
        <v>1.5</v>
      </c>
      <c r="F3808" s="172">
        <f>vlookup(VLOOKUP(A3808,'Meal Plan Combinations'!A$5:E$17,2,false),indirect(I$1),2,false)*B3808+vlookup(VLOOKUP(A3808,'Meal Plan Combinations'!A$5:E$17,3,false),indirect(I$1),2,false)*C3808+vlookup(VLOOKUP(A3808,'Meal Plan Combinations'!A$5:E$17,4,false),indirect(I$1),2,false)*D3808+vlookup(VLOOKUP(A3808,'Meal Plan Combinations'!A$5:E$17,5,false),indirect(I$1),2,false)*E3808</f>
        <v>2138.321</v>
      </c>
      <c r="G3808" s="173">
        <f>abs(Generate!H$5-F3808)</f>
        <v>931.679</v>
      </c>
    </row>
    <row r="3809">
      <c r="A3809" s="71" t="s">
        <v>73</v>
      </c>
      <c r="B3809" s="71">
        <v>3.0</v>
      </c>
      <c r="C3809" s="71">
        <v>2.0</v>
      </c>
      <c r="D3809" s="71">
        <v>2.5</v>
      </c>
      <c r="E3809" s="71">
        <v>2.0</v>
      </c>
      <c r="F3809" s="172">
        <f>vlookup(VLOOKUP(A3809,'Meal Plan Combinations'!A$5:E$17,2,false),indirect(I$1),2,false)*B3809+vlookup(VLOOKUP(A3809,'Meal Plan Combinations'!A$5:E$17,3,false),indirect(I$1),2,false)*C3809+vlookup(VLOOKUP(A3809,'Meal Plan Combinations'!A$5:E$17,4,false),indirect(I$1),2,false)*D3809+vlookup(VLOOKUP(A3809,'Meal Plan Combinations'!A$5:E$17,5,false),indirect(I$1),2,false)*E3809</f>
        <v>2230.301</v>
      </c>
      <c r="G3809" s="173">
        <f>abs(Generate!H$5-F3809)</f>
        <v>839.699</v>
      </c>
    </row>
    <row r="3810">
      <c r="A3810" s="71" t="s">
        <v>73</v>
      </c>
      <c r="B3810" s="71">
        <v>3.0</v>
      </c>
      <c r="C3810" s="71">
        <v>2.0</v>
      </c>
      <c r="D3810" s="71">
        <v>2.5</v>
      </c>
      <c r="E3810" s="71">
        <v>2.5</v>
      </c>
      <c r="F3810" s="172">
        <f>vlookup(VLOOKUP(A3810,'Meal Plan Combinations'!A$5:E$17,2,false),indirect(I$1),2,false)*B3810+vlookup(VLOOKUP(A3810,'Meal Plan Combinations'!A$5:E$17,3,false),indirect(I$1),2,false)*C3810+vlookup(VLOOKUP(A3810,'Meal Plan Combinations'!A$5:E$17,4,false),indirect(I$1),2,false)*D3810+vlookup(VLOOKUP(A3810,'Meal Plan Combinations'!A$5:E$17,5,false),indirect(I$1),2,false)*E3810</f>
        <v>2322.281</v>
      </c>
      <c r="G3810" s="173">
        <f>abs(Generate!H$5-F3810)</f>
        <v>747.719</v>
      </c>
    </row>
    <row r="3811">
      <c r="A3811" s="71" t="s">
        <v>73</v>
      </c>
      <c r="B3811" s="71">
        <v>3.0</v>
      </c>
      <c r="C3811" s="71">
        <v>2.0</v>
      </c>
      <c r="D3811" s="71">
        <v>2.5</v>
      </c>
      <c r="E3811" s="71">
        <v>3.0</v>
      </c>
      <c r="F3811" s="172">
        <f>vlookup(VLOOKUP(A3811,'Meal Plan Combinations'!A$5:E$17,2,false),indirect(I$1),2,false)*B3811+vlookup(VLOOKUP(A3811,'Meal Plan Combinations'!A$5:E$17,3,false),indirect(I$1),2,false)*C3811+vlookup(VLOOKUP(A3811,'Meal Plan Combinations'!A$5:E$17,4,false),indirect(I$1),2,false)*D3811+vlookup(VLOOKUP(A3811,'Meal Plan Combinations'!A$5:E$17,5,false),indirect(I$1),2,false)*E3811</f>
        <v>2414.261</v>
      </c>
      <c r="G3811" s="173">
        <f>abs(Generate!H$5-F3811)</f>
        <v>655.739</v>
      </c>
    </row>
    <row r="3812">
      <c r="A3812" s="71" t="s">
        <v>73</v>
      </c>
      <c r="B3812" s="71">
        <v>3.0</v>
      </c>
      <c r="C3812" s="71">
        <v>2.0</v>
      </c>
      <c r="D3812" s="71">
        <v>3.0</v>
      </c>
      <c r="E3812" s="71">
        <v>0.5</v>
      </c>
      <c r="F3812" s="172">
        <f>vlookup(VLOOKUP(A3812,'Meal Plan Combinations'!A$5:E$17,2,false),indirect(I$1),2,false)*B3812+vlookup(VLOOKUP(A3812,'Meal Plan Combinations'!A$5:E$17,3,false),indirect(I$1),2,false)*C3812+vlookup(VLOOKUP(A3812,'Meal Plan Combinations'!A$5:E$17,4,false),indirect(I$1),2,false)*D3812+vlookup(VLOOKUP(A3812,'Meal Plan Combinations'!A$5:E$17,5,false),indirect(I$1),2,false)*E3812</f>
        <v>2085.457</v>
      </c>
      <c r="G3812" s="173">
        <f>abs(Generate!H$5-F3812)</f>
        <v>984.543</v>
      </c>
    </row>
    <row r="3813">
      <c r="A3813" s="71" t="s">
        <v>73</v>
      </c>
      <c r="B3813" s="71">
        <v>3.0</v>
      </c>
      <c r="C3813" s="71">
        <v>2.0</v>
      </c>
      <c r="D3813" s="71">
        <v>3.0</v>
      </c>
      <c r="E3813" s="71">
        <v>1.0</v>
      </c>
      <c r="F3813" s="172">
        <f>vlookup(VLOOKUP(A3813,'Meal Plan Combinations'!A$5:E$17,2,false),indirect(I$1),2,false)*B3813+vlookup(VLOOKUP(A3813,'Meal Plan Combinations'!A$5:E$17,3,false),indirect(I$1),2,false)*C3813+vlookup(VLOOKUP(A3813,'Meal Plan Combinations'!A$5:E$17,4,false),indirect(I$1),2,false)*D3813+vlookup(VLOOKUP(A3813,'Meal Plan Combinations'!A$5:E$17,5,false),indirect(I$1),2,false)*E3813</f>
        <v>2177.437</v>
      </c>
      <c r="G3813" s="173">
        <f>abs(Generate!H$5-F3813)</f>
        <v>892.563</v>
      </c>
    </row>
    <row r="3814">
      <c r="A3814" s="71" t="s">
        <v>73</v>
      </c>
      <c r="B3814" s="71">
        <v>3.0</v>
      </c>
      <c r="C3814" s="71">
        <v>2.0</v>
      </c>
      <c r="D3814" s="71">
        <v>3.0</v>
      </c>
      <c r="E3814" s="71">
        <v>1.5</v>
      </c>
      <c r="F3814" s="172">
        <f>vlookup(VLOOKUP(A3814,'Meal Plan Combinations'!A$5:E$17,2,false),indirect(I$1),2,false)*B3814+vlookup(VLOOKUP(A3814,'Meal Plan Combinations'!A$5:E$17,3,false),indirect(I$1),2,false)*C3814+vlookup(VLOOKUP(A3814,'Meal Plan Combinations'!A$5:E$17,4,false),indirect(I$1),2,false)*D3814+vlookup(VLOOKUP(A3814,'Meal Plan Combinations'!A$5:E$17,5,false),indirect(I$1),2,false)*E3814</f>
        <v>2269.417</v>
      </c>
      <c r="G3814" s="173">
        <f>abs(Generate!H$5-F3814)</f>
        <v>800.583</v>
      </c>
    </row>
    <row r="3815">
      <c r="A3815" s="71" t="s">
        <v>73</v>
      </c>
      <c r="B3815" s="71">
        <v>3.0</v>
      </c>
      <c r="C3815" s="71">
        <v>2.0</v>
      </c>
      <c r="D3815" s="71">
        <v>3.0</v>
      </c>
      <c r="E3815" s="71">
        <v>2.0</v>
      </c>
      <c r="F3815" s="172">
        <f>vlookup(VLOOKUP(A3815,'Meal Plan Combinations'!A$5:E$17,2,false),indirect(I$1),2,false)*B3815+vlookup(VLOOKUP(A3815,'Meal Plan Combinations'!A$5:E$17,3,false),indirect(I$1),2,false)*C3815+vlookup(VLOOKUP(A3815,'Meal Plan Combinations'!A$5:E$17,4,false),indirect(I$1),2,false)*D3815+vlookup(VLOOKUP(A3815,'Meal Plan Combinations'!A$5:E$17,5,false),indirect(I$1),2,false)*E3815</f>
        <v>2361.397</v>
      </c>
      <c r="G3815" s="173">
        <f>abs(Generate!H$5-F3815)</f>
        <v>708.603</v>
      </c>
    </row>
    <row r="3816">
      <c r="A3816" s="71" t="s">
        <v>73</v>
      </c>
      <c r="B3816" s="71">
        <v>3.0</v>
      </c>
      <c r="C3816" s="71">
        <v>2.0</v>
      </c>
      <c r="D3816" s="71">
        <v>3.0</v>
      </c>
      <c r="E3816" s="71">
        <v>2.5</v>
      </c>
      <c r="F3816" s="172">
        <f>vlookup(VLOOKUP(A3816,'Meal Plan Combinations'!A$5:E$17,2,false),indirect(I$1),2,false)*B3816+vlookup(VLOOKUP(A3816,'Meal Plan Combinations'!A$5:E$17,3,false),indirect(I$1),2,false)*C3816+vlookup(VLOOKUP(A3816,'Meal Plan Combinations'!A$5:E$17,4,false),indirect(I$1),2,false)*D3816+vlookup(VLOOKUP(A3816,'Meal Plan Combinations'!A$5:E$17,5,false),indirect(I$1),2,false)*E3816</f>
        <v>2453.377</v>
      </c>
      <c r="G3816" s="173">
        <f>abs(Generate!H$5-F3816)</f>
        <v>616.623</v>
      </c>
    </row>
    <row r="3817">
      <c r="A3817" s="71" t="s">
        <v>73</v>
      </c>
      <c r="B3817" s="71">
        <v>3.0</v>
      </c>
      <c r="C3817" s="71">
        <v>2.0</v>
      </c>
      <c r="D3817" s="71">
        <v>3.0</v>
      </c>
      <c r="E3817" s="71">
        <v>3.0</v>
      </c>
      <c r="F3817" s="172">
        <f>vlookup(VLOOKUP(A3817,'Meal Plan Combinations'!A$5:E$17,2,false),indirect(I$1),2,false)*B3817+vlookup(VLOOKUP(A3817,'Meal Plan Combinations'!A$5:E$17,3,false),indirect(I$1),2,false)*C3817+vlookup(VLOOKUP(A3817,'Meal Plan Combinations'!A$5:E$17,4,false),indirect(I$1),2,false)*D3817+vlookup(VLOOKUP(A3817,'Meal Plan Combinations'!A$5:E$17,5,false),indirect(I$1),2,false)*E3817</f>
        <v>2545.357</v>
      </c>
      <c r="G3817" s="173">
        <f>abs(Generate!H$5-F3817)</f>
        <v>524.643</v>
      </c>
    </row>
    <row r="3818">
      <c r="A3818" s="71" t="s">
        <v>73</v>
      </c>
      <c r="B3818" s="71">
        <v>3.0</v>
      </c>
      <c r="C3818" s="71">
        <v>2.5</v>
      </c>
      <c r="D3818" s="71">
        <v>0.5</v>
      </c>
      <c r="E3818" s="71">
        <v>0.5</v>
      </c>
      <c r="F3818" s="172">
        <f>vlookup(VLOOKUP(A3818,'Meal Plan Combinations'!A$5:E$17,2,false),indirect(I$1),2,false)*B3818+vlookup(VLOOKUP(A3818,'Meal Plan Combinations'!A$5:E$17,3,false),indirect(I$1),2,false)*C3818+vlookup(VLOOKUP(A3818,'Meal Plan Combinations'!A$5:E$17,4,false),indirect(I$1),2,false)*D3818+vlookup(VLOOKUP(A3818,'Meal Plan Combinations'!A$5:E$17,5,false),indirect(I$1),2,false)*E3818</f>
        <v>1521.037</v>
      </c>
      <c r="G3818" s="173">
        <f>abs(Generate!H$5-F3818)</f>
        <v>1548.963</v>
      </c>
    </row>
    <row r="3819">
      <c r="A3819" s="71" t="s">
        <v>73</v>
      </c>
      <c r="B3819" s="71">
        <v>3.0</v>
      </c>
      <c r="C3819" s="71">
        <v>2.5</v>
      </c>
      <c r="D3819" s="71">
        <v>0.5</v>
      </c>
      <c r="E3819" s="71">
        <v>1.0</v>
      </c>
      <c r="F3819" s="172">
        <f>vlookup(VLOOKUP(A3819,'Meal Plan Combinations'!A$5:E$17,2,false),indirect(I$1),2,false)*B3819+vlookup(VLOOKUP(A3819,'Meal Plan Combinations'!A$5:E$17,3,false),indirect(I$1),2,false)*C3819+vlookup(VLOOKUP(A3819,'Meal Plan Combinations'!A$5:E$17,4,false),indirect(I$1),2,false)*D3819+vlookup(VLOOKUP(A3819,'Meal Plan Combinations'!A$5:E$17,5,false),indirect(I$1),2,false)*E3819</f>
        <v>1613.017</v>
      </c>
      <c r="G3819" s="173">
        <f>abs(Generate!H$5-F3819)</f>
        <v>1456.983</v>
      </c>
    </row>
    <row r="3820">
      <c r="A3820" s="71" t="s">
        <v>73</v>
      </c>
      <c r="B3820" s="71">
        <v>3.0</v>
      </c>
      <c r="C3820" s="71">
        <v>2.5</v>
      </c>
      <c r="D3820" s="71">
        <v>0.5</v>
      </c>
      <c r="E3820" s="71">
        <v>1.5</v>
      </c>
      <c r="F3820" s="172">
        <f>vlookup(VLOOKUP(A3820,'Meal Plan Combinations'!A$5:E$17,2,false),indirect(I$1),2,false)*B3820+vlookup(VLOOKUP(A3820,'Meal Plan Combinations'!A$5:E$17,3,false),indirect(I$1),2,false)*C3820+vlookup(VLOOKUP(A3820,'Meal Plan Combinations'!A$5:E$17,4,false),indirect(I$1),2,false)*D3820+vlookup(VLOOKUP(A3820,'Meal Plan Combinations'!A$5:E$17,5,false),indirect(I$1),2,false)*E3820</f>
        <v>1704.997</v>
      </c>
      <c r="G3820" s="173">
        <f>abs(Generate!H$5-F3820)</f>
        <v>1365.003</v>
      </c>
    </row>
    <row r="3821">
      <c r="A3821" s="71" t="s">
        <v>73</v>
      </c>
      <c r="B3821" s="71">
        <v>3.0</v>
      </c>
      <c r="C3821" s="71">
        <v>2.5</v>
      </c>
      <c r="D3821" s="71">
        <v>0.5</v>
      </c>
      <c r="E3821" s="71">
        <v>2.0</v>
      </c>
      <c r="F3821" s="172">
        <f>vlookup(VLOOKUP(A3821,'Meal Plan Combinations'!A$5:E$17,2,false),indirect(I$1),2,false)*B3821+vlookup(VLOOKUP(A3821,'Meal Plan Combinations'!A$5:E$17,3,false),indirect(I$1),2,false)*C3821+vlookup(VLOOKUP(A3821,'Meal Plan Combinations'!A$5:E$17,4,false),indirect(I$1),2,false)*D3821+vlookup(VLOOKUP(A3821,'Meal Plan Combinations'!A$5:E$17,5,false),indirect(I$1),2,false)*E3821</f>
        <v>1796.977</v>
      </c>
      <c r="G3821" s="173">
        <f>abs(Generate!H$5-F3821)</f>
        <v>1273.023</v>
      </c>
    </row>
    <row r="3822">
      <c r="A3822" s="71" t="s">
        <v>73</v>
      </c>
      <c r="B3822" s="71">
        <v>3.0</v>
      </c>
      <c r="C3822" s="71">
        <v>2.5</v>
      </c>
      <c r="D3822" s="71">
        <v>0.5</v>
      </c>
      <c r="E3822" s="71">
        <v>2.5</v>
      </c>
      <c r="F3822" s="172">
        <f>vlookup(VLOOKUP(A3822,'Meal Plan Combinations'!A$5:E$17,2,false),indirect(I$1),2,false)*B3822+vlookup(VLOOKUP(A3822,'Meal Plan Combinations'!A$5:E$17,3,false),indirect(I$1),2,false)*C3822+vlookup(VLOOKUP(A3822,'Meal Plan Combinations'!A$5:E$17,4,false),indirect(I$1),2,false)*D3822+vlookup(VLOOKUP(A3822,'Meal Plan Combinations'!A$5:E$17,5,false),indirect(I$1),2,false)*E3822</f>
        <v>1888.957</v>
      </c>
      <c r="G3822" s="173">
        <f>abs(Generate!H$5-F3822)</f>
        <v>1181.043</v>
      </c>
    </row>
    <row r="3823">
      <c r="A3823" s="71" t="s">
        <v>73</v>
      </c>
      <c r="B3823" s="71">
        <v>3.0</v>
      </c>
      <c r="C3823" s="71">
        <v>2.5</v>
      </c>
      <c r="D3823" s="71">
        <v>0.5</v>
      </c>
      <c r="E3823" s="71">
        <v>3.0</v>
      </c>
      <c r="F3823" s="172">
        <f>vlookup(VLOOKUP(A3823,'Meal Plan Combinations'!A$5:E$17,2,false),indirect(I$1),2,false)*B3823+vlookup(VLOOKUP(A3823,'Meal Plan Combinations'!A$5:E$17,3,false),indirect(I$1),2,false)*C3823+vlookup(VLOOKUP(A3823,'Meal Plan Combinations'!A$5:E$17,4,false),indirect(I$1),2,false)*D3823+vlookup(VLOOKUP(A3823,'Meal Plan Combinations'!A$5:E$17,5,false),indirect(I$1),2,false)*E3823</f>
        <v>1980.937</v>
      </c>
      <c r="G3823" s="173">
        <f>abs(Generate!H$5-F3823)</f>
        <v>1089.063</v>
      </c>
    </row>
    <row r="3824">
      <c r="A3824" s="71" t="s">
        <v>73</v>
      </c>
      <c r="B3824" s="71">
        <v>3.0</v>
      </c>
      <c r="C3824" s="71">
        <v>2.5</v>
      </c>
      <c r="D3824" s="71">
        <v>1.0</v>
      </c>
      <c r="E3824" s="71">
        <v>0.5</v>
      </c>
      <c r="F3824" s="172">
        <f>vlookup(VLOOKUP(A3824,'Meal Plan Combinations'!A$5:E$17,2,false),indirect(I$1),2,false)*B3824+vlookup(VLOOKUP(A3824,'Meal Plan Combinations'!A$5:E$17,3,false),indirect(I$1),2,false)*C3824+vlookup(VLOOKUP(A3824,'Meal Plan Combinations'!A$5:E$17,4,false),indirect(I$1),2,false)*D3824+vlookup(VLOOKUP(A3824,'Meal Plan Combinations'!A$5:E$17,5,false),indirect(I$1),2,false)*E3824</f>
        <v>1652.133</v>
      </c>
      <c r="G3824" s="173">
        <f>abs(Generate!H$5-F3824)</f>
        <v>1417.867</v>
      </c>
    </row>
    <row r="3825">
      <c r="A3825" s="71" t="s">
        <v>73</v>
      </c>
      <c r="B3825" s="71">
        <v>3.0</v>
      </c>
      <c r="C3825" s="71">
        <v>2.5</v>
      </c>
      <c r="D3825" s="71">
        <v>1.0</v>
      </c>
      <c r="E3825" s="71">
        <v>1.0</v>
      </c>
      <c r="F3825" s="172">
        <f>vlookup(VLOOKUP(A3825,'Meal Plan Combinations'!A$5:E$17,2,false),indirect(I$1),2,false)*B3825+vlookup(VLOOKUP(A3825,'Meal Plan Combinations'!A$5:E$17,3,false),indirect(I$1),2,false)*C3825+vlookup(VLOOKUP(A3825,'Meal Plan Combinations'!A$5:E$17,4,false),indirect(I$1),2,false)*D3825+vlookup(VLOOKUP(A3825,'Meal Plan Combinations'!A$5:E$17,5,false),indirect(I$1),2,false)*E3825</f>
        <v>1744.113</v>
      </c>
      <c r="G3825" s="173">
        <f>abs(Generate!H$5-F3825)</f>
        <v>1325.887</v>
      </c>
    </row>
    <row r="3826">
      <c r="A3826" s="71" t="s">
        <v>73</v>
      </c>
      <c r="B3826" s="71">
        <v>3.0</v>
      </c>
      <c r="C3826" s="71">
        <v>2.5</v>
      </c>
      <c r="D3826" s="71">
        <v>1.0</v>
      </c>
      <c r="E3826" s="71">
        <v>1.5</v>
      </c>
      <c r="F3826" s="172">
        <f>vlookup(VLOOKUP(A3826,'Meal Plan Combinations'!A$5:E$17,2,false),indirect(I$1),2,false)*B3826+vlookup(VLOOKUP(A3826,'Meal Plan Combinations'!A$5:E$17,3,false),indirect(I$1),2,false)*C3826+vlookup(VLOOKUP(A3826,'Meal Plan Combinations'!A$5:E$17,4,false),indirect(I$1),2,false)*D3826+vlookup(VLOOKUP(A3826,'Meal Plan Combinations'!A$5:E$17,5,false),indirect(I$1),2,false)*E3826</f>
        <v>1836.093</v>
      </c>
      <c r="G3826" s="173">
        <f>abs(Generate!H$5-F3826)</f>
        <v>1233.907</v>
      </c>
    </row>
    <row r="3827">
      <c r="A3827" s="71" t="s">
        <v>73</v>
      </c>
      <c r="B3827" s="71">
        <v>3.0</v>
      </c>
      <c r="C3827" s="71">
        <v>2.5</v>
      </c>
      <c r="D3827" s="71">
        <v>1.0</v>
      </c>
      <c r="E3827" s="71">
        <v>2.0</v>
      </c>
      <c r="F3827" s="172">
        <f>vlookup(VLOOKUP(A3827,'Meal Plan Combinations'!A$5:E$17,2,false),indirect(I$1),2,false)*B3827+vlookup(VLOOKUP(A3827,'Meal Plan Combinations'!A$5:E$17,3,false),indirect(I$1),2,false)*C3827+vlookup(VLOOKUP(A3827,'Meal Plan Combinations'!A$5:E$17,4,false),indirect(I$1),2,false)*D3827+vlookup(VLOOKUP(A3827,'Meal Plan Combinations'!A$5:E$17,5,false),indirect(I$1),2,false)*E3827</f>
        <v>1928.073</v>
      </c>
      <c r="G3827" s="173">
        <f>abs(Generate!H$5-F3827)</f>
        <v>1141.927</v>
      </c>
    </row>
    <row r="3828">
      <c r="A3828" s="71" t="s">
        <v>73</v>
      </c>
      <c r="B3828" s="71">
        <v>3.0</v>
      </c>
      <c r="C3828" s="71">
        <v>2.5</v>
      </c>
      <c r="D3828" s="71">
        <v>1.0</v>
      </c>
      <c r="E3828" s="71">
        <v>2.5</v>
      </c>
      <c r="F3828" s="172">
        <f>vlookup(VLOOKUP(A3828,'Meal Plan Combinations'!A$5:E$17,2,false),indirect(I$1),2,false)*B3828+vlookup(VLOOKUP(A3828,'Meal Plan Combinations'!A$5:E$17,3,false),indirect(I$1),2,false)*C3828+vlookup(VLOOKUP(A3828,'Meal Plan Combinations'!A$5:E$17,4,false),indirect(I$1),2,false)*D3828+vlookup(VLOOKUP(A3828,'Meal Plan Combinations'!A$5:E$17,5,false),indirect(I$1),2,false)*E3828</f>
        <v>2020.053</v>
      </c>
      <c r="G3828" s="173">
        <f>abs(Generate!H$5-F3828)</f>
        <v>1049.947</v>
      </c>
    </row>
    <row r="3829">
      <c r="A3829" s="71" t="s">
        <v>73</v>
      </c>
      <c r="B3829" s="71">
        <v>3.0</v>
      </c>
      <c r="C3829" s="71">
        <v>2.5</v>
      </c>
      <c r="D3829" s="71">
        <v>1.0</v>
      </c>
      <c r="E3829" s="71">
        <v>3.0</v>
      </c>
      <c r="F3829" s="172">
        <f>vlookup(VLOOKUP(A3829,'Meal Plan Combinations'!A$5:E$17,2,false),indirect(I$1),2,false)*B3829+vlookup(VLOOKUP(A3829,'Meal Plan Combinations'!A$5:E$17,3,false),indirect(I$1),2,false)*C3829+vlookup(VLOOKUP(A3829,'Meal Plan Combinations'!A$5:E$17,4,false),indirect(I$1),2,false)*D3829+vlookup(VLOOKUP(A3829,'Meal Plan Combinations'!A$5:E$17,5,false),indirect(I$1),2,false)*E3829</f>
        <v>2112.033</v>
      </c>
      <c r="G3829" s="173">
        <f>abs(Generate!H$5-F3829)</f>
        <v>957.967</v>
      </c>
    </row>
    <row r="3830">
      <c r="A3830" s="71" t="s">
        <v>73</v>
      </c>
      <c r="B3830" s="71">
        <v>3.0</v>
      </c>
      <c r="C3830" s="71">
        <v>2.5</v>
      </c>
      <c r="D3830" s="71">
        <v>1.5</v>
      </c>
      <c r="E3830" s="71">
        <v>0.5</v>
      </c>
      <c r="F3830" s="172">
        <f>vlookup(VLOOKUP(A3830,'Meal Plan Combinations'!A$5:E$17,2,false),indirect(I$1),2,false)*B3830+vlookup(VLOOKUP(A3830,'Meal Plan Combinations'!A$5:E$17,3,false),indirect(I$1),2,false)*C3830+vlookup(VLOOKUP(A3830,'Meal Plan Combinations'!A$5:E$17,4,false),indirect(I$1),2,false)*D3830+vlookup(VLOOKUP(A3830,'Meal Plan Combinations'!A$5:E$17,5,false),indirect(I$1),2,false)*E3830</f>
        <v>1783.229</v>
      </c>
      <c r="G3830" s="173">
        <f>abs(Generate!H$5-F3830)</f>
        <v>1286.771</v>
      </c>
    </row>
    <row r="3831">
      <c r="A3831" s="71" t="s">
        <v>73</v>
      </c>
      <c r="B3831" s="71">
        <v>3.0</v>
      </c>
      <c r="C3831" s="71">
        <v>2.5</v>
      </c>
      <c r="D3831" s="71">
        <v>1.5</v>
      </c>
      <c r="E3831" s="71">
        <v>1.0</v>
      </c>
      <c r="F3831" s="172">
        <f>vlookup(VLOOKUP(A3831,'Meal Plan Combinations'!A$5:E$17,2,false),indirect(I$1),2,false)*B3831+vlookup(VLOOKUP(A3831,'Meal Plan Combinations'!A$5:E$17,3,false),indirect(I$1),2,false)*C3831+vlookup(VLOOKUP(A3831,'Meal Plan Combinations'!A$5:E$17,4,false),indirect(I$1),2,false)*D3831+vlookup(VLOOKUP(A3831,'Meal Plan Combinations'!A$5:E$17,5,false),indirect(I$1),2,false)*E3831</f>
        <v>1875.209</v>
      </c>
      <c r="G3831" s="173">
        <f>abs(Generate!H$5-F3831)</f>
        <v>1194.791</v>
      </c>
    </row>
    <row r="3832">
      <c r="A3832" s="71" t="s">
        <v>73</v>
      </c>
      <c r="B3832" s="71">
        <v>3.0</v>
      </c>
      <c r="C3832" s="71">
        <v>2.5</v>
      </c>
      <c r="D3832" s="71">
        <v>1.5</v>
      </c>
      <c r="E3832" s="71">
        <v>1.5</v>
      </c>
      <c r="F3832" s="172">
        <f>vlookup(VLOOKUP(A3832,'Meal Plan Combinations'!A$5:E$17,2,false),indirect(I$1),2,false)*B3832+vlookup(VLOOKUP(A3832,'Meal Plan Combinations'!A$5:E$17,3,false),indirect(I$1),2,false)*C3832+vlookup(VLOOKUP(A3832,'Meal Plan Combinations'!A$5:E$17,4,false),indirect(I$1),2,false)*D3832+vlookup(VLOOKUP(A3832,'Meal Plan Combinations'!A$5:E$17,5,false),indirect(I$1),2,false)*E3832</f>
        <v>1967.189</v>
      </c>
      <c r="G3832" s="173">
        <f>abs(Generate!H$5-F3832)</f>
        <v>1102.811</v>
      </c>
    </row>
    <row r="3833">
      <c r="A3833" s="71" t="s">
        <v>73</v>
      </c>
      <c r="B3833" s="71">
        <v>3.0</v>
      </c>
      <c r="C3833" s="71">
        <v>2.5</v>
      </c>
      <c r="D3833" s="71">
        <v>1.5</v>
      </c>
      <c r="E3833" s="71">
        <v>2.0</v>
      </c>
      <c r="F3833" s="172">
        <f>vlookup(VLOOKUP(A3833,'Meal Plan Combinations'!A$5:E$17,2,false),indirect(I$1),2,false)*B3833+vlookup(VLOOKUP(A3833,'Meal Plan Combinations'!A$5:E$17,3,false),indirect(I$1),2,false)*C3833+vlookup(VLOOKUP(A3833,'Meal Plan Combinations'!A$5:E$17,4,false),indirect(I$1),2,false)*D3833+vlookup(VLOOKUP(A3833,'Meal Plan Combinations'!A$5:E$17,5,false),indirect(I$1),2,false)*E3833</f>
        <v>2059.169</v>
      </c>
      <c r="G3833" s="173">
        <f>abs(Generate!H$5-F3833)</f>
        <v>1010.831</v>
      </c>
    </row>
    <row r="3834">
      <c r="A3834" s="71" t="s">
        <v>73</v>
      </c>
      <c r="B3834" s="71">
        <v>3.0</v>
      </c>
      <c r="C3834" s="71">
        <v>2.5</v>
      </c>
      <c r="D3834" s="71">
        <v>1.5</v>
      </c>
      <c r="E3834" s="71">
        <v>2.5</v>
      </c>
      <c r="F3834" s="172">
        <f>vlookup(VLOOKUP(A3834,'Meal Plan Combinations'!A$5:E$17,2,false),indirect(I$1),2,false)*B3834+vlookup(VLOOKUP(A3834,'Meal Plan Combinations'!A$5:E$17,3,false),indirect(I$1),2,false)*C3834+vlookup(VLOOKUP(A3834,'Meal Plan Combinations'!A$5:E$17,4,false),indirect(I$1),2,false)*D3834+vlookup(VLOOKUP(A3834,'Meal Plan Combinations'!A$5:E$17,5,false),indirect(I$1),2,false)*E3834</f>
        <v>2151.149</v>
      </c>
      <c r="G3834" s="173">
        <f>abs(Generate!H$5-F3834)</f>
        <v>918.851</v>
      </c>
    </row>
    <row r="3835">
      <c r="A3835" s="71" t="s">
        <v>73</v>
      </c>
      <c r="B3835" s="71">
        <v>3.0</v>
      </c>
      <c r="C3835" s="71">
        <v>2.5</v>
      </c>
      <c r="D3835" s="71">
        <v>1.5</v>
      </c>
      <c r="E3835" s="71">
        <v>3.0</v>
      </c>
      <c r="F3835" s="172">
        <f>vlookup(VLOOKUP(A3835,'Meal Plan Combinations'!A$5:E$17,2,false),indirect(I$1),2,false)*B3835+vlookup(VLOOKUP(A3835,'Meal Plan Combinations'!A$5:E$17,3,false),indirect(I$1),2,false)*C3835+vlookup(VLOOKUP(A3835,'Meal Plan Combinations'!A$5:E$17,4,false),indirect(I$1),2,false)*D3835+vlookup(VLOOKUP(A3835,'Meal Plan Combinations'!A$5:E$17,5,false),indirect(I$1),2,false)*E3835</f>
        <v>2243.129</v>
      </c>
      <c r="G3835" s="173">
        <f>abs(Generate!H$5-F3835)</f>
        <v>826.871</v>
      </c>
    </row>
    <row r="3836">
      <c r="A3836" s="71" t="s">
        <v>73</v>
      </c>
      <c r="B3836" s="71">
        <v>3.0</v>
      </c>
      <c r="C3836" s="71">
        <v>2.5</v>
      </c>
      <c r="D3836" s="71">
        <v>2.0</v>
      </c>
      <c r="E3836" s="71">
        <v>0.5</v>
      </c>
      <c r="F3836" s="172">
        <f>vlookup(VLOOKUP(A3836,'Meal Plan Combinations'!A$5:E$17,2,false),indirect(I$1),2,false)*B3836+vlookup(VLOOKUP(A3836,'Meal Plan Combinations'!A$5:E$17,3,false),indirect(I$1),2,false)*C3836+vlookup(VLOOKUP(A3836,'Meal Plan Combinations'!A$5:E$17,4,false),indirect(I$1),2,false)*D3836+vlookup(VLOOKUP(A3836,'Meal Plan Combinations'!A$5:E$17,5,false),indirect(I$1),2,false)*E3836</f>
        <v>1914.325</v>
      </c>
      <c r="G3836" s="173">
        <f>abs(Generate!H$5-F3836)</f>
        <v>1155.675</v>
      </c>
    </row>
    <row r="3837">
      <c r="A3837" s="71" t="s">
        <v>73</v>
      </c>
      <c r="B3837" s="71">
        <v>3.0</v>
      </c>
      <c r="C3837" s="71">
        <v>2.5</v>
      </c>
      <c r="D3837" s="71">
        <v>2.0</v>
      </c>
      <c r="E3837" s="71">
        <v>1.0</v>
      </c>
      <c r="F3837" s="172">
        <f>vlookup(VLOOKUP(A3837,'Meal Plan Combinations'!A$5:E$17,2,false),indirect(I$1),2,false)*B3837+vlookup(VLOOKUP(A3837,'Meal Plan Combinations'!A$5:E$17,3,false),indirect(I$1),2,false)*C3837+vlookup(VLOOKUP(A3837,'Meal Plan Combinations'!A$5:E$17,4,false),indirect(I$1),2,false)*D3837+vlookup(VLOOKUP(A3837,'Meal Plan Combinations'!A$5:E$17,5,false),indirect(I$1),2,false)*E3837</f>
        <v>2006.305</v>
      </c>
      <c r="G3837" s="173">
        <f>abs(Generate!H$5-F3837)</f>
        <v>1063.695</v>
      </c>
    </row>
    <row r="3838">
      <c r="A3838" s="71" t="s">
        <v>73</v>
      </c>
      <c r="B3838" s="71">
        <v>3.0</v>
      </c>
      <c r="C3838" s="71">
        <v>2.5</v>
      </c>
      <c r="D3838" s="71">
        <v>2.0</v>
      </c>
      <c r="E3838" s="71">
        <v>1.5</v>
      </c>
      <c r="F3838" s="172">
        <f>vlookup(VLOOKUP(A3838,'Meal Plan Combinations'!A$5:E$17,2,false),indirect(I$1),2,false)*B3838+vlookup(VLOOKUP(A3838,'Meal Plan Combinations'!A$5:E$17,3,false),indirect(I$1),2,false)*C3838+vlookup(VLOOKUP(A3838,'Meal Plan Combinations'!A$5:E$17,4,false),indirect(I$1),2,false)*D3838+vlookup(VLOOKUP(A3838,'Meal Plan Combinations'!A$5:E$17,5,false),indirect(I$1),2,false)*E3838</f>
        <v>2098.285</v>
      </c>
      <c r="G3838" s="173">
        <f>abs(Generate!H$5-F3838)</f>
        <v>971.715</v>
      </c>
    </row>
    <row r="3839">
      <c r="A3839" s="71" t="s">
        <v>73</v>
      </c>
      <c r="B3839" s="71">
        <v>3.0</v>
      </c>
      <c r="C3839" s="71">
        <v>2.5</v>
      </c>
      <c r="D3839" s="71">
        <v>2.0</v>
      </c>
      <c r="E3839" s="71">
        <v>2.0</v>
      </c>
      <c r="F3839" s="172">
        <f>vlookup(VLOOKUP(A3839,'Meal Plan Combinations'!A$5:E$17,2,false),indirect(I$1),2,false)*B3839+vlookup(VLOOKUP(A3839,'Meal Plan Combinations'!A$5:E$17,3,false),indirect(I$1),2,false)*C3839+vlookup(VLOOKUP(A3839,'Meal Plan Combinations'!A$5:E$17,4,false),indirect(I$1),2,false)*D3839+vlookup(VLOOKUP(A3839,'Meal Plan Combinations'!A$5:E$17,5,false),indirect(I$1),2,false)*E3839</f>
        <v>2190.265</v>
      </c>
      <c r="G3839" s="173">
        <f>abs(Generate!H$5-F3839)</f>
        <v>879.735</v>
      </c>
    </row>
    <row r="3840">
      <c r="A3840" s="71" t="s">
        <v>73</v>
      </c>
      <c r="B3840" s="71">
        <v>3.0</v>
      </c>
      <c r="C3840" s="71">
        <v>2.5</v>
      </c>
      <c r="D3840" s="71">
        <v>2.0</v>
      </c>
      <c r="E3840" s="71">
        <v>2.5</v>
      </c>
      <c r="F3840" s="172">
        <f>vlookup(VLOOKUP(A3840,'Meal Plan Combinations'!A$5:E$17,2,false),indirect(I$1),2,false)*B3840+vlookup(VLOOKUP(A3840,'Meal Plan Combinations'!A$5:E$17,3,false),indirect(I$1),2,false)*C3840+vlookup(VLOOKUP(A3840,'Meal Plan Combinations'!A$5:E$17,4,false),indirect(I$1),2,false)*D3840+vlookup(VLOOKUP(A3840,'Meal Plan Combinations'!A$5:E$17,5,false),indirect(I$1),2,false)*E3840</f>
        <v>2282.245</v>
      </c>
      <c r="G3840" s="173">
        <f>abs(Generate!H$5-F3840)</f>
        <v>787.755</v>
      </c>
    </row>
    <row r="3841">
      <c r="A3841" s="71" t="s">
        <v>73</v>
      </c>
      <c r="B3841" s="71">
        <v>3.0</v>
      </c>
      <c r="C3841" s="71">
        <v>2.5</v>
      </c>
      <c r="D3841" s="71">
        <v>2.0</v>
      </c>
      <c r="E3841" s="71">
        <v>3.0</v>
      </c>
      <c r="F3841" s="172">
        <f>vlookup(VLOOKUP(A3841,'Meal Plan Combinations'!A$5:E$17,2,false),indirect(I$1),2,false)*B3841+vlookup(VLOOKUP(A3841,'Meal Plan Combinations'!A$5:E$17,3,false),indirect(I$1),2,false)*C3841+vlookup(VLOOKUP(A3841,'Meal Plan Combinations'!A$5:E$17,4,false),indirect(I$1),2,false)*D3841+vlookup(VLOOKUP(A3841,'Meal Plan Combinations'!A$5:E$17,5,false),indirect(I$1),2,false)*E3841</f>
        <v>2374.225</v>
      </c>
      <c r="G3841" s="173">
        <f>abs(Generate!H$5-F3841)</f>
        <v>695.775</v>
      </c>
    </row>
    <row r="3842">
      <c r="A3842" s="71" t="s">
        <v>73</v>
      </c>
      <c r="B3842" s="71">
        <v>3.0</v>
      </c>
      <c r="C3842" s="71">
        <v>2.5</v>
      </c>
      <c r="D3842" s="71">
        <v>2.5</v>
      </c>
      <c r="E3842" s="71">
        <v>0.5</v>
      </c>
      <c r="F3842" s="172">
        <f>vlookup(VLOOKUP(A3842,'Meal Plan Combinations'!A$5:E$17,2,false),indirect(I$1),2,false)*B3842+vlookup(VLOOKUP(A3842,'Meal Plan Combinations'!A$5:E$17,3,false),indirect(I$1),2,false)*C3842+vlookup(VLOOKUP(A3842,'Meal Plan Combinations'!A$5:E$17,4,false),indirect(I$1),2,false)*D3842+vlookup(VLOOKUP(A3842,'Meal Plan Combinations'!A$5:E$17,5,false),indirect(I$1),2,false)*E3842</f>
        <v>2045.421</v>
      </c>
      <c r="G3842" s="173">
        <f>abs(Generate!H$5-F3842)</f>
        <v>1024.579</v>
      </c>
    </row>
    <row r="3843">
      <c r="A3843" s="71" t="s">
        <v>73</v>
      </c>
      <c r="B3843" s="71">
        <v>3.0</v>
      </c>
      <c r="C3843" s="71">
        <v>2.5</v>
      </c>
      <c r="D3843" s="71">
        <v>2.5</v>
      </c>
      <c r="E3843" s="71">
        <v>1.0</v>
      </c>
      <c r="F3843" s="172">
        <f>vlookup(VLOOKUP(A3843,'Meal Plan Combinations'!A$5:E$17,2,false),indirect(I$1),2,false)*B3843+vlookup(VLOOKUP(A3843,'Meal Plan Combinations'!A$5:E$17,3,false),indirect(I$1),2,false)*C3843+vlookup(VLOOKUP(A3843,'Meal Plan Combinations'!A$5:E$17,4,false),indirect(I$1),2,false)*D3843+vlookup(VLOOKUP(A3843,'Meal Plan Combinations'!A$5:E$17,5,false),indirect(I$1),2,false)*E3843</f>
        <v>2137.401</v>
      </c>
      <c r="G3843" s="173">
        <f>abs(Generate!H$5-F3843)</f>
        <v>932.599</v>
      </c>
    </row>
    <row r="3844">
      <c r="A3844" s="71" t="s">
        <v>73</v>
      </c>
      <c r="B3844" s="71">
        <v>3.0</v>
      </c>
      <c r="C3844" s="71">
        <v>2.5</v>
      </c>
      <c r="D3844" s="71">
        <v>2.5</v>
      </c>
      <c r="E3844" s="71">
        <v>1.5</v>
      </c>
      <c r="F3844" s="172">
        <f>vlookup(VLOOKUP(A3844,'Meal Plan Combinations'!A$5:E$17,2,false),indirect(I$1),2,false)*B3844+vlookup(VLOOKUP(A3844,'Meal Plan Combinations'!A$5:E$17,3,false),indirect(I$1),2,false)*C3844+vlookup(VLOOKUP(A3844,'Meal Plan Combinations'!A$5:E$17,4,false),indirect(I$1),2,false)*D3844+vlookup(VLOOKUP(A3844,'Meal Plan Combinations'!A$5:E$17,5,false),indirect(I$1),2,false)*E3844</f>
        <v>2229.381</v>
      </c>
      <c r="G3844" s="173">
        <f>abs(Generate!H$5-F3844)</f>
        <v>840.619</v>
      </c>
    </row>
    <row r="3845">
      <c r="A3845" s="71" t="s">
        <v>73</v>
      </c>
      <c r="B3845" s="71">
        <v>3.0</v>
      </c>
      <c r="C3845" s="71">
        <v>2.5</v>
      </c>
      <c r="D3845" s="71">
        <v>2.5</v>
      </c>
      <c r="E3845" s="71">
        <v>2.0</v>
      </c>
      <c r="F3845" s="172">
        <f>vlookup(VLOOKUP(A3845,'Meal Plan Combinations'!A$5:E$17,2,false),indirect(I$1),2,false)*B3845+vlookup(VLOOKUP(A3845,'Meal Plan Combinations'!A$5:E$17,3,false),indirect(I$1),2,false)*C3845+vlookup(VLOOKUP(A3845,'Meal Plan Combinations'!A$5:E$17,4,false),indirect(I$1),2,false)*D3845+vlookup(VLOOKUP(A3845,'Meal Plan Combinations'!A$5:E$17,5,false),indirect(I$1),2,false)*E3845</f>
        <v>2321.361</v>
      </c>
      <c r="G3845" s="173">
        <f>abs(Generate!H$5-F3845)</f>
        <v>748.639</v>
      </c>
    </row>
    <row r="3846">
      <c r="A3846" s="71" t="s">
        <v>73</v>
      </c>
      <c r="B3846" s="71">
        <v>3.0</v>
      </c>
      <c r="C3846" s="71">
        <v>2.5</v>
      </c>
      <c r="D3846" s="71">
        <v>2.5</v>
      </c>
      <c r="E3846" s="71">
        <v>2.5</v>
      </c>
      <c r="F3846" s="172">
        <f>vlookup(VLOOKUP(A3846,'Meal Plan Combinations'!A$5:E$17,2,false),indirect(I$1),2,false)*B3846+vlookup(VLOOKUP(A3846,'Meal Plan Combinations'!A$5:E$17,3,false),indirect(I$1),2,false)*C3846+vlookup(VLOOKUP(A3846,'Meal Plan Combinations'!A$5:E$17,4,false),indirect(I$1),2,false)*D3846+vlookup(VLOOKUP(A3846,'Meal Plan Combinations'!A$5:E$17,5,false),indirect(I$1),2,false)*E3846</f>
        <v>2413.341</v>
      </c>
      <c r="G3846" s="173">
        <f>abs(Generate!H$5-F3846)</f>
        <v>656.659</v>
      </c>
    </row>
    <row r="3847">
      <c r="A3847" s="71" t="s">
        <v>73</v>
      </c>
      <c r="B3847" s="71">
        <v>3.0</v>
      </c>
      <c r="C3847" s="71">
        <v>2.5</v>
      </c>
      <c r="D3847" s="71">
        <v>2.5</v>
      </c>
      <c r="E3847" s="71">
        <v>3.0</v>
      </c>
      <c r="F3847" s="172">
        <f>vlookup(VLOOKUP(A3847,'Meal Plan Combinations'!A$5:E$17,2,false),indirect(I$1),2,false)*B3847+vlookup(VLOOKUP(A3847,'Meal Plan Combinations'!A$5:E$17,3,false),indirect(I$1),2,false)*C3847+vlookup(VLOOKUP(A3847,'Meal Plan Combinations'!A$5:E$17,4,false),indirect(I$1),2,false)*D3847+vlookup(VLOOKUP(A3847,'Meal Plan Combinations'!A$5:E$17,5,false),indirect(I$1),2,false)*E3847</f>
        <v>2505.321</v>
      </c>
      <c r="G3847" s="173">
        <f>abs(Generate!H$5-F3847)</f>
        <v>564.679</v>
      </c>
    </row>
    <row r="3848">
      <c r="A3848" s="71" t="s">
        <v>73</v>
      </c>
      <c r="B3848" s="71">
        <v>3.0</v>
      </c>
      <c r="C3848" s="71">
        <v>2.5</v>
      </c>
      <c r="D3848" s="71">
        <v>3.0</v>
      </c>
      <c r="E3848" s="71">
        <v>0.5</v>
      </c>
      <c r="F3848" s="172">
        <f>vlookup(VLOOKUP(A3848,'Meal Plan Combinations'!A$5:E$17,2,false),indirect(I$1),2,false)*B3848+vlookup(VLOOKUP(A3848,'Meal Plan Combinations'!A$5:E$17,3,false),indirect(I$1),2,false)*C3848+vlookup(VLOOKUP(A3848,'Meal Plan Combinations'!A$5:E$17,4,false),indirect(I$1),2,false)*D3848+vlookup(VLOOKUP(A3848,'Meal Plan Combinations'!A$5:E$17,5,false),indirect(I$1),2,false)*E3848</f>
        <v>2176.517</v>
      </c>
      <c r="G3848" s="173">
        <f>abs(Generate!H$5-F3848)</f>
        <v>893.483</v>
      </c>
    </row>
    <row r="3849">
      <c r="A3849" s="71" t="s">
        <v>73</v>
      </c>
      <c r="B3849" s="71">
        <v>3.0</v>
      </c>
      <c r="C3849" s="71">
        <v>2.5</v>
      </c>
      <c r="D3849" s="71">
        <v>3.0</v>
      </c>
      <c r="E3849" s="71">
        <v>1.0</v>
      </c>
      <c r="F3849" s="172">
        <f>vlookup(VLOOKUP(A3849,'Meal Plan Combinations'!A$5:E$17,2,false),indirect(I$1),2,false)*B3849+vlookup(VLOOKUP(A3849,'Meal Plan Combinations'!A$5:E$17,3,false),indirect(I$1),2,false)*C3849+vlookup(VLOOKUP(A3849,'Meal Plan Combinations'!A$5:E$17,4,false),indirect(I$1),2,false)*D3849+vlookup(VLOOKUP(A3849,'Meal Plan Combinations'!A$5:E$17,5,false),indirect(I$1),2,false)*E3849</f>
        <v>2268.497</v>
      </c>
      <c r="G3849" s="173">
        <f>abs(Generate!H$5-F3849)</f>
        <v>801.503</v>
      </c>
    </row>
    <row r="3850">
      <c r="A3850" s="71" t="s">
        <v>73</v>
      </c>
      <c r="B3850" s="71">
        <v>3.0</v>
      </c>
      <c r="C3850" s="71">
        <v>2.5</v>
      </c>
      <c r="D3850" s="71">
        <v>3.0</v>
      </c>
      <c r="E3850" s="71">
        <v>1.5</v>
      </c>
      <c r="F3850" s="172">
        <f>vlookup(VLOOKUP(A3850,'Meal Plan Combinations'!A$5:E$17,2,false),indirect(I$1),2,false)*B3850+vlookup(VLOOKUP(A3850,'Meal Plan Combinations'!A$5:E$17,3,false),indirect(I$1),2,false)*C3850+vlookup(VLOOKUP(A3850,'Meal Plan Combinations'!A$5:E$17,4,false),indirect(I$1),2,false)*D3850+vlookup(VLOOKUP(A3850,'Meal Plan Combinations'!A$5:E$17,5,false),indirect(I$1),2,false)*E3850</f>
        <v>2360.477</v>
      </c>
      <c r="G3850" s="173">
        <f>abs(Generate!H$5-F3850)</f>
        <v>709.523</v>
      </c>
    </row>
    <row r="3851">
      <c r="A3851" s="71" t="s">
        <v>73</v>
      </c>
      <c r="B3851" s="71">
        <v>3.0</v>
      </c>
      <c r="C3851" s="71">
        <v>2.5</v>
      </c>
      <c r="D3851" s="71">
        <v>3.0</v>
      </c>
      <c r="E3851" s="71">
        <v>2.0</v>
      </c>
      <c r="F3851" s="172">
        <f>vlookup(VLOOKUP(A3851,'Meal Plan Combinations'!A$5:E$17,2,false),indirect(I$1),2,false)*B3851+vlookup(VLOOKUP(A3851,'Meal Plan Combinations'!A$5:E$17,3,false),indirect(I$1),2,false)*C3851+vlookup(VLOOKUP(A3851,'Meal Plan Combinations'!A$5:E$17,4,false),indirect(I$1),2,false)*D3851+vlookup(VLOOKUP(A3851,'Meal Plan Combinations'!A$5:E$17,5,false),indirect(I$1),2,false)*E3851</f>
        <v>2452.457</v>
      </c>
      <c r="G3851" s="173">
        <f>abs(Generate!H$5-F3851)</f>
        <v>617.543</v>
      </c>
    </row>
    <row r="3852">
      <c r="A3852" s="71" t="s">
        <v>73</v>
      </c>
      <c r="B3852" s="71">
        <v>3.0</v>
      </c>
      <c r="C3852" s="71">
        <v>2.5</v>
      </c>
      <c r="D3852" s="71">
        <v>3.0</v>
      </c>
      <c r="E3852" s="71">
        <v>2.5</v>
      </c>
      <c r="F3852" s="172">
        <f>vlookup(VLOOKUP(A3852,'Meal Plan Combinations'!A$5:E$17,2,false),indirect(I$1),2,false)*B3852+vlookup(VLOOKUP(A3852,'Meal Plan Combinations'!A$5:E$17,3,false),indirect(I$1),2,false)*C3852+vlookup(VLOOKUP(A3852,'Meal Plan Combinations'!A$5:E$17,4,false),indirect(I$1),2,false)*D3852+vlookup(VLOOKUP(A3852,'Meal Plan Combinations'!A$5:E$17,5,false),indirect(I$1),2,false)*E3852</f>
        <v>2544.437</v>
      </c>
      <c r="G3852" s="173">
        <f>abs(Generate!H$5-F3852)</f>
        <v>525.563</v>
      </c>
    </row>
    <row r="3853">
      <c r="A3853" s="71" t="s">
        <v>73</v>
      </c>
      <c r="B3853" s="71">
        <v>3.0</v>
      </c>
      <c r="C3853" s="71">
        <v>2.5</v>
      </c>
      <c r="D3853" s="71">
        <v>3.0</v>
      </c>
      <c r="E3853" s="71">
        <v>3.0</v>
      </c>
      <c r="F3853" s="172">
        <f>vlookup(VLOOKUP(A3853,'Meal Plan Combinations'!A$5:E$17,2,false),indirect(I$1),2,false)*B3853+vlookup(VLOOKUP(A3853,'Meal Plan Combinations'!A$5:E$17,3,false),indirect(I$1),2,false)*C3853+vlookup(VLOOKUP(A3853,'Meal Plan Combinations'!A$5:E$17,4,false),indirect(I$1),2,false)*D3853+vlookup(VLOOKUP(A3853,'Meal Plan Combinations'!A$5:E$17,5,false),indirect(I$1),2,false)*E3853</f>
        <v>2636.417</v>
      </c>
      <c r="G3853" s="173">
        <f>abs(Generate!H$5-F3853)</f>
        <v>433.583</v>
      </c>
    </row>
    <row r="3854">
      <c r="A3854" s="71" t="s">
        <v>73</v>
      </c>
      <c r="B3854" s="71">
        <v>3.0</v>
      </c>
      <c r="C3854" s="71">
        <v>3.0</v>
      </c>
      <c r="D3854" s="71">
        <v>0.5</v>
      </c>
      <c r="E3854" s="71">
        <v>0.5</v>
      </c>
      <c r="F3854" s="172">
        <f>vlookup(VLOOKUP(A3854,'Meal Plan Combinations'!A$5:E$17,2,false),indirect(I$1),2,false)*B3854+vlookup(VLOOKUP(A3854,'Meal Plan Combinations'!A$5:E$17,3,false),indirect(I$1),2,false)*C3854+vlookup(VLOOKUP(A3854,'Meal Plan Combinations'!A$5:E$17,4,false),indirect(I$1),2,false)*D3854+vlookup(VLOOKUP(A3854,'Meal Plan Combinations'!A$5:E$17,5,false),indirect(I$1),2,false)*E3854</f>
        <v>1612.097</v>
      </c>
      <c r="G3854" s="173">
        <f>abs(Generate!H$5-F3854)</f>
        <v>1457.903</v>
      </c>
    </row>
    <row r="3855">
      <c r="A3855" s="71" t="s">
        <v>73</v>
      </c>
      <c r="B3855" s="71">
        <v>3.0</v>
      </c>
      <c r="C3855" s="71">
        <v>3.0</v>
      </c>
      <c r="D3855" s="71">
        <v>0.5</v>
      </c>
      <c r="E3855" s="71">
        <v>1.0</v>
      </c>
      <c r="F3855" s="172">
        <f>vlookup(VLOOKUP(A3855,'Meal Plan Combinations'!A$5:E$17,2,false),indirect(I$1),2,false)*B3855+vlookup(VLOOKUP(A3855,'Meal Plan Combinations'!A$5:E$17,3,false),indirect(I$1),2,false)*C3855+vlookup(VLOOKUP(A3855,'Meal Plan Combinations'!A$5:E$17,4,false),indirect(I$1),2,false)*D3855+vlookup(VLOOKUP(A3855,'Meal Plan Combinations'!A$5:E$17,5,false),indirect(I$1),2,false)*E3855</f>
        <v>1704.077</v>
      </c>
      <c r="G3855" s="173">
        <f>abs(Generate!H$5-F3855)</f>
        <v>1365.923</v>
      </c>
    </row>
    <row r="3856">
      <c r="A3856" s="71" t="s">
        <v>73</v>
      </c>
      <c r="B3856" s="71">
        <v>3.0</v>
      </c>
      <c r="C3856" s="71">
        <v>3.0</v>
      </c>
      <c r="D3856" s="71">
        <v>0.5</v>
      </c>
      <c r="E3856" s="71">
        <v>1.5</v>
      </c>
      <c r="F3856" s="172">
        <f>vlookup(VLOOKUP(A3856,'Meal Plan Combinations'!A$5:E$17,2,false),indirect(I$1),2,false)*B3856+vlookup(VLOOKUP(A3856,'Meal Plan Combinations'!A$5:E$17,3,false),indirect(I$1),2,false)*C3856+vlookup(VLOOKUP(A3856,'Meal Plan Combinations'!A$5:E$17,4,false),indirect(I$1),2,false)*D3856+vlookup(VLOOKUP(A3856,'Meal Plan Combinations'!A$5:E$17,5,false),indirect(I$1),2,false)*E3856</f>
        <v>1796.057</v>
      </c>
      <c r="G3856" s="173">
        <f>abs(Generate!H$5-F3856)</f>
        <v>1273.943</v>
      </c>
    </row>
    <row r="3857">
      <c r="A3857" s="71" t="s">
        <v>73</v>
      </c>
      <c r="B3857" s="71">
        <v>3.0</v>
      </c>
      <c r="C3857" s="71">
        <v>3.0</v>
      </c>
      <c r="D3857" s="71">
        <v>0.5</v>
      </c>
      <c r="E3857" s="71">
        <v>2.0</v>
      </c>
      <c r="F3857" s="172">
        <f>vlookup(VLOOKUP(A3857,'Meal Plan Combinations'!A$5:E$17,2,false),indirect(I$1),2,false)*B3857+vlookup(VLOOKUP(A3857,'Meal Plan Combinations'!A$5:E$17,3,false),indirect(I$1),2,false)*C3857+vlookup(VLOOKUP(A3857,'Meal Plan Combinations'!A$5:E$17,4,false),indirect(I$1),2,false)*D3857+vlookup(VLOOKUP(A3857,'Meal Plan Combinations'!A$5:E$17,5,false),indirect(I$1),2,false)*E3857</f>
        <v>1888.037</v>
      </c>
      <c r="G3857" s="173">
        <f>abs(Generate!H$5-F3857)</f>
        <v>1181.963</v>
      </c>
    </row>
    <row r="3858">
      <c r="A3858" s="71" t="s">
        <v>73</v>
      </c>
      <c r="B3858" s="71">
        <v>3.0</v>
      </c>
      <c r="C3858" s="71">
        <v>3.0</v>
      </c>
      <c r="D3858" s="71">
        <v>0.5</v>
      </c>
      <c r="E3858" s="71">
        <v>2.5</v>
      </c>
      <c r="F3858" s="172">
        <f>vlookup(VLOOKUP(A3858,'Meal Plan Combinations'!A$5:E$17,2,false),indirect(I$1),2,false)*B3858+vlookup(VLOOKUP(A3858,'Meal Plan Combinations'!A$5:E$17,3,false),indirect(I$1),2,false)*C3858+vlookup(VLOOKUP(A3858,'Meal Plan Combinations'!A$5:E$17,4,false),indirect(I$1),2,false)*D3858+vlookup(VLOOKUP(A3858,'Meal Plan Combinations'!A$5:E$17,5,false),indirect(I$1),2,false)*E3858</f>
        <v>1980.017</v>
      </c>
      <c r="G3858" s="173">
        <f>abs(Generate!H$5-F3858)</f>
        <v>1089.983</v>
      </c>
    </row>
    <row r="3859">
      <c r="A3859" s="71" t="s">
        <v>73</v>
      </c>
      <c r="B3859" s="71">
        <v>3.0</v>
      </c>
      <c r="C3859" s="71">
        <v>3.0</v>
      </c>
      <c r="D3859" s="71">
        <v>0.5</v>
      </c>
      <c r="E3859" s="71">
        <v>3.0</v>
      </c>
      <c r="F3859" s="172">
        <f>vlookup(VLOOKUP(A3859,'Meal Plan Combinations'!A$5:E$17,2,false),indirect(I$1),2,false)*B3859+vlookup(VLOOKUP(A3859,'Meal Plan Combinations'!A$5:E$17,3,false),indirect(I$1),2,false)*C3859+vlookup(VLOOKUP(A3859,'Meal Plan Combinations'!A$5:E$17,4,false),indirect(I$1),2,false)*D3859+vlookup(VLOOKUP(A3859,'Meal Plan Combinations'!A$5:E$17,5,false),indirect(I$1),2,false)*E3859</f>
        <v>2071.997</v>
      </c>
      <c r="G3859" s="173">
        <f>abs(Generate!H$5-F3859)</f>
        <v>998.003</v>
      </c>
    </row>
    <row r="3860">
      <c r="A3860" s="71" t="s">
        <v>73</v>
      </c>
      <c r="B3860" s="71">
        <v>3.0</v>
      </c>
      <c r="C3860" s="71">
        <v>3.0</v>
      </c>
      <c r="D3860" s="71">
        <v>1.0</v>
      </c>
      <c r="E3860" s="71">
        <v>0.5</v>
      </c>
      <c r="F3860" s="172">
        <f>vlookup(VLOOKUP(A3860,'Meal Plan Combinations'!A$5:E$17,2,false),indirect(I$1),2,false)*B3860+vlookup(VLOOKUP(A3860,'Meal Plan Combinations'!A$5:E$17,3,false),indirect(I$1),2,false)*C3860+vlookup(VLOOKUP(A3860,'Meal Plan Combinations'!A$5:E$17,4,false),indirect(I$1),2,false)*D3860+vlookup(VLOOKUP(A3860,'Meal Plan Combinations'!A$5:E$17,5,false),indirect(I$1),2,false)*E3860</f>
        <v>1743.193</v>
      </c>
      <c r="G3860" s="173">
        <f>abs(Generate!H$5-F3860)</f>
        <v>1326.807</v>
      </c>
    </row>
    <row r="3861">
      <c r="A3861" s="71" t="s">
        <v>73</v>
      </c>
      <c r="B3861" s="71">
        <v>3.0</v>
      </c>
      <c r="C3861" s="71">
        <v>3.0</v>
      </c>
      <c r="D3861" s="71">
        <v>1.0</v>
      </c>
      <c r="E3861" s="71">
        <v>1.0</v>
      </c>
      <c r="F3861" s="172">
        <f>vlookup(VLOOKUP(A3861,'Meal Plan Combinations'!A$5:E$17,2,false),indirect(I$1),2,false)*B3861+vlookup(VLOOKUP(A3861,'Meal Plan Combinations'!A$5:E$17,3,false),indirect(I$1),2,false)*C3861+vlookup(VLOOKUP(A3861,'Meal Plan Combinations'!A$5:E$17,4,false),indirect(I$1),2,false)*D3861+vlookup(VLOOKUP(A3861,'Meal Plan Combinations'!A$5:E$17,5,false),indirect(I$1),2,false)*E3861</f>
        <v>1835.173</v>
      </c>
      <c r="G3861" s="173">
        <f>abs(Generate!H$5-F3861)</f>
        <v>1234.827</v>
      </c>
    </row>
    <row r="3862">
      <c r="A3862" s="71" t="s">
        <v>73</v>
      </c>
      <c r="B3862" s="71">
        <v>3.0</v>
      </c>
      <c r="C3862" s="71">
        <v>3.0</v>
      </c>
      <c r="D3862" s="71">
        <v>1.0</v>
      </c>
      <c r="E3862" s="71">
        <v>1.5</v>
      </c>
      <c r="F3862" s="172">
        <f>vlookup(VLOOKUP(A3862,'Meal Plan Combinations'!A$5:E$17,2,false),indirect(I$1),2,false)*B3862+vlookup(VLOOKUP(A3862,'Meal Plan Combinations'!A$5:E$17,3,false),indirect(I$1),2,false)*C3862+vlookup(VLOOKUP(A3862,'Meal Plan Combinations'!A$5:E$17,4,false),indirect(I$1),2,false)*D3862+vlookup(VLOOKUP(A3862,'Meal Plan Combinations'!A$5:E$17,5,false),indirect(I$1),2,false)*E3862</f>
        <v>1927.153</v>
      </c>
      <c r="G3862" s="173">
        <f>abs(Generate!H$5-F3862)</f>
        <v>1142.847</v>
      </c>
    </row>
    <row r="3863">
      <c r="A3863" s="71" t="s">
        <v>73</v>
      </c>
      <c r="B3863" s="71">
        <v>3.0</v>
      </c>
      <c r="C3863" s="71">
        <v>3.0</v>
      </c>
      <c r="D3863" s="71">
        <v>1.0</v>
      </c>
      <c r="E3863" s="71">
        <v>2.0</v>
      </c>
      <c r="F3863" s="172">
        <f>vlookup(VLOOKUP(A3863,'Meal Plan Combinations'!A$5:E$17,2,false),indirect(I$1),2,false)*B3863+vlookup(VLOOKUP(A3863,'Meal Plan Combinations'!A$5:E$17,3,false),indirect(I$1),2,false)*C3863+vlookup(VLOOKUP(A3863,'Meal Plan Combinations'!A$5:E$17,4,false),indirect(I$1),2,false)*D3863+vlookup(VLOOKUP(A3863,'Meal Plan Combinations'!A$5:E$17,5,false),indirect(I$1),2,false)*E3863</f>
        <v>2019.133</v>
      </c>
      <c r="G3863" s="173">
        <f>abs(Generate!H$5-F3863)</f>
        <v>1050.867</v>
      </c>
    </row>
    <row r="3864">
      <c r="A3864" s="71" t="s">
        <v>73</v>
      </c>
      <c r="B3864" s="71">
        <v>3.0</v>
      </c>
      <c r="C3864" s="71">
        <v>3.0</v>
      </c>
      <c r="D3864" s="71">
        <v>1.0</v>
      </c>
      <c r="E3864" s="71">
        <v>2.5</v>
      </c>
      <c r="F3864" s="172">
        <f>vlookup(VLOOKUP(A3864,'Meal Plan Combinations'!A$5:E$17,2,false),indirect(I$1),2,false)*B3864+vlookup(VLOOKUP(A3864,'Meal Plan Combinations'!A$5:E$17,3,false),indirect(I$1),2,false)*C3864+vlookup(VLOOKUP(A3864,'Meal Plan Combinations'!A$5:E$17,4,false),indirect(I$1),2,false)*D3864+vlookup(VLOOKUP(A3864,'Meal Plan Combinations'!A$5:E$17,5,false),indirect(I$1),2,false)*E3864</f>
        <v>2111.113</v>
      </c>
      <c r="G3864" s="173">
        <f>abs(Generate!H$5-F3864)</f>
        <v>958.887</v>
      </c>
    </row>
    <row r="3865">
      <c r="A3865" s="71" t="s">
        <v>73</v>
      </c>
      <c r="B3865" s="71">
        <v>3.0</v>
      </c>
      <c r="C3865" s="71">
        <v>3.0</v>
      </c>
      <c r="D3865" s="71">
        <v>1.0</v>
      </c>
      <c r="E3865" s="71">
        <v>3.0</v>
      </c>
      <c r="F3865" s="172">
        <f>vlookup(VLOOKUP(A3865,'Meal Plan Combinations'!A$5:E$17,2,false),indirect(I$1),2,false)*B3865+vlookup(VLOOKUP(A3865,'Meal Plan Combinations'!A$5:E$17,3,false),indirect(I$1),2,false)*C3865+vlookup(VLOOKUP(A3865,'Meal Plan Combinations'!A$5:E$17,4,false),indirect(I$1),2,false)*D3865+vlookup(VLOOKUP(A3865,'Meal Plan Combinations'!A$5:E$17,5,false),indirect(I$1),2,false)*E3865</f>
        <v>2203.093</v>
      </c>
      <c r="G3865" s="173">
        <f>abs(Generate!H$5-F3865)</f>
        <v>866.907</v>
      </c>
    </row>
    <row r="3866">
      <c r="A3866" s="71" t="s">
        <v>73</v>
      </c>
      <c r="B3866" s="71">
        <v>3.0</v>
      </c>
      <c r="C3866" s="71">
        <v>3.0</v>
      </c>
      <c r="D3866" s="71">
        <v>1.5</v>
      </c>
      <c r="E3866" s="71">
        <v>0.5</v>
      </c>
      <c r="F3866" s="172">
        <f>vlookup(VLOOKUP(A3866,'Meal Plan Combinations'!A$5:E$17,2,false),indirect(I$1),2,false)*B3866+vlookup(VLOOKUP(A3866,'Meal Plan Combinations'!A$5:E$17,3,false),indirect(I$1),2,false)*C3866+vlookup(VLOOKUP(A3866,'Meal Plan Combinations'!A$5:E$17,4,false),indirect(I$1),2,false)*D3866+vlookup(VLOOKUP(A3866,'Meal Plan Combinations'!A$5:E$17,5,false),indirect(I$1),2,false)*E3866</f>
        <v>1874.289</v>
      </c>
      <c r="G3866" s="173">
        <f>abs(Generate!H$5-F3866)</f>
        <v>1195.711</v>
      </c>
    </row>
    <row r="3867">
      <c r="A3867" s="71" t="s">
        <v>73</v>
      </c>
      <c r="B3867" s="71">
        <v>3.0</v>
      </c>
      <c r="C3867" s="71">
        <v>3.0</v>
      </c>
      <c r="D3867" s="71">
        <v>1.5</v>
      </c>
      <c r="E3867" s="71">
        <v>1.0</v>
      </c>
      <c r="F3867" s="172">
        <f>vlookup(VLOOKUP(A3867,'Meal Plan Combinations'!A$5:E$17,2,false),indirect(I$1),2,false)*B3867+vlookup(VLOOKUP(A3867,'Meal Plan Combinations'!A$5:E$17,3,false),indirect(I$1),2,false)*C3867+vlookup(VLOOKUP(A3867,'Meal Plan Combinations'!A$5:E$17,4,false),indirect(I$1),2,false)*D3867+vlookup(VLOOKUP(A3867,'Meal Plan Combinations'!A$5:E$17,5,false),indirect(I$1),2,false)*E3867</f>
        <v>1966.269</v>
      </c>
      <c r="G3867" s="173">
        <f>abs(Generate!H$5-F3867)</f>
        <v>1103.731</v>
      </c>
    </row>
    <row r="3868">
      <c r="A3868" s="71" t="s">
        <v>73</v>
      </c>
      <c r="B3868" s="71">
        <v>3.0</v>
      </c>
      <c r="C3868" s="71">
        <v>3.0</v>
      </c>
      <c r="D3868" s="71">
        <v>1.5</v>
      </c>
      <c r="E3868" s="71">
        <v>1.5</v>
      </c>
      <c r="F3868" s="172">
        <f>vlookup(VLOOKUP(A3868,'Meal Plan Combinations'!A$5:E$17,2,false),indirect(I$1),2,false)*B3868+vlookup(VLOOKUP(A3868,'Meal Plan Combinations'!A$5:E$17,3,false),indirect(I$1),2,false)*C3868+vlookup(VLOOKUP(A3868,'Meal Plan Combinations'!A$5:E$17,4,false),indirect(I$1),2,false)*D3868+vlookup(VLOOKUP(A3868,'Meal Plan Combinations'!A$5:E$17,5,false),indirect(I$1),2,false)*E3868</f>
        <v>2058.249</v>
      </c>
      <c r="G3868" s="173">
        <f>abs(Generate!H$5-F3868)</f>
        <v>1011.751</v>
      </c>
    </row>
    <row r="3869">
      <c r="A3869" s="71" t="s">
        <v>73</v>
      </c>
      <c r="B3869" s="71">
        <v>3.0</v>
      </c>
      <c r="C3869" s="71">
        <v>3.0</v>
      </c>
      <c r="D3869" s="71">
        <v>1.5</v>
      </c>
      <c r="E3869" s="71">
        <v>2.0</v>
      </c>
      <c r="F3869" s="172">
        <f>vlookup(VLOOKUP(A3869,'Meal Plan Combinations'!A$5:E$17,2,false),indirect(I$1),2,false)*B3869+vlookup(VLOOKUP(A3869,'Meal Plan Combinations'!A$5:E$17,3,false),indirect(I$1),2,false)*C3869+vlookup(VLOOKUP(A3869,'Meal Plan Combinations'!A$5:E$17,4,false),indirect(I$1),2,false)*D3869+vlookup(VLOOKUP(A3869,'Meal Plan Combinations'!A$5:E$17,5,false),indirect(I$1),2,false)*E3869</f>
        <v>2150.229</v>
      </c>
      <c r="G3869" s="173">
        <f>abs(Generate!H$5-F3869)</f>
        <v>919.771</v>
      </c>
    </row>
    <row r="3870">
      <c r="A3870" s="71" t="s">
        <v>73</v>
      </c>
      <c r="B3870" s="71">
        <v>3.0</v>
      </c>
      <c r="C3870" s="71">
        <v>3.0</v>
      </c>
      <c r="D3870" s="71">
        <v>1.5</v>
      </c>
      <c r="E3870" s="71">
        <v>2.5</v>
      </c>
      <c r="F3870" s="172">
        <f>vlookup(VLOOKUP(A3870,'Meal Plan Combinations'!A$5:E$17,2,false),indirect(I$1),2,false)*B3870+vlookup(VLOOKUP(A3870,'Meal Plan Combinations'!A$5:E$17,3,false),indirect(I$1),2,false)*C3870+vlookup(VLOOKUP(A3870,'Meal Plan Combinations'!A$5:E$17,4,false),indirect(I$1),2,false)*D3870+vlookup(VLOOKUP(A3870,'Meal Plan Combinations'!A$5:E$17,5,false),indirect(I$1),2,false)*E3870</f>
        <v>2242.209</v>
      </c>
      <c r="G3870" s="173">
        <f>abs(Generate!H$5-F3870)</f>
        <v>827.791</v>
      </c>
    </row>
    <row r="3871">
      <c r="A3871" s="71" t="s">
        <v>73</v>
      </c>
      <c r="B3871" s="71">
        <v>3.0</v>
      </c>
      <c r="C3871" s="71">
        <v>3.0</v>
      </c>
      <c r="D3871" s="71">
        <v>1.5</v>
      </c>
      <c r="E3871" s="71">
        <v>3.0</v>
      </c>
      <c r="F3871" s="172">
        <f>vlookup(VLOOKUP(A3871,'Meal Plan Combinations'!A$5:E$17,2,false),indirect(I$1),2,false)*B3871+vlookup(VLOOKUP(A3871,'Meal Plan Combinations'!A$5:E$17,3,false),indirect(I$1),2,false)*C3871+vlookup(VLOOKUP(A3871,'Meal Plan Combinations'!A$5:E$17,4,false),indirect(I$1),2,false)*D3871+vlookup(VLOOKUP(A3871,'Meal Plan Combinations'!A$5:E$17,5,false),indirect(I$1),2,false)*E3871</f>
        <v>2334.189</v>
      </c>
      <c r="G3871" s="173">
        <f>abs(Generate!H$5-F3871)</f>
        <v>735.811</v>
      </c>
    </row>
    <row r="3872">
      <c r="A3872" s="71" t="s">
        <v>73</v>
      </c>
      <c r="B3872" s="71">
        <v>3.0</v>
      </c>
      <c r="C3872" s="71">
        <v>3.0</v>
      </c>
      <c r="D3872" s="71">
        <v>2.0</v>
      </c>
      <c r="E3872" s="71">
        <v>0.5</v>
      </c>
      <c r="F3872" s="172">
        <f>vlookup(VLOOKUP(A3872,'Meal Plan Combinations'!A$5:E$17,2,false),indirect(I$1),2,false)*B3872+vlookup(VLOOKUP(A3872,'Meal Plan Combinations'!A$5:E$17,3,false),indirect(I$1),2,false)*C3872+vlookup(VLOOKUP(A3872,'Meal Plan Combinations'!A$5:E$17,4,false),indirect(I$1),2,false)*D3872+vlookup(VLOOKUP(A3872,'Meal Plan Combinations'!A$5:E$17,5,false),indirect(I$1),2,false)*E3872</f>
        <v>2005.385</v>
      </c>
      <c r="G3872" s="173">
        <f>abs(Generate!H$5-F3872)</f>
        <v>1064.615</v>
      </c>
    </row>
    <row r="3873">
      <c r="A3873" s="71" t="s">
        <v>73</v>
      </c>
      <c r="B3873" s="71">
        <v>3.0</v>
      </c>
      <c r="C3873" s="71">
        <v>3.0</v>
      </c>
      <c r="D3873" s="71">
        <v>2.0</v>
      </c>
      <c r="E3873" s="71">
        <v>1.0</v>
      </c>
      <c r="F3873" s="172">
        <f>vlookup(VLOOKUP(A3873,'Meal Plan Combinations'!A$5:E$17,2,false),indirect(I$1),2,false)*B3873+vlookup(VLOOKUP(A3873,'Meal Plan Combinations'!A$5:E$17,3,false),indirect(I$1),2,false)*C3873+vlookup(VLOOKUP(A3873,'Meal Plan Combinations'!A$5:E$17,4,false),indirect(I$1),2,false)*D3873+vlookup(VLOOKUP(A3873,'Meal Plan Combinations'!A$5:E$17,5,false),indirect(I$1),2,false)*E3873</f>
        <v>2097.365</v>
      </c>
      <c r="G3873" s="173">
        <f>abs(Generate!H$5-F3873)</f>
        <v>972.635</v>
      </c>
    </row>
    <row r="3874">
      <c r="A3874" s="71" t="s">
        <v>73</v>
      </c>
      <c r="B3874" s="71">
        <v>3.0</v>
      </c>
      <c r="C3874" s="71">
        <v>3.0</v>
      </c>
      <c r="D3874" s="71">
        <v>2.0</v>
      </c>
      <c r="E3874" s="71">
        <v>1.5</v>
      </c>
      <c r="F3874" s="172">
        <f>vlookup(VLOOKUP(A3874,'Meal Plan Combinations'!A$5:E$17,2,false),indirect(I$1),2,false)*B3874+vlookup(VLOOKUP(A3874,'Meal Plan Combinations'!A$5:E$17,3,false),indirect(I$1),2,false)*C3874+vlookup(VLOOKUP(A3874,'Meal Plan Combinations'!A$5:E$17,4,false),indirect(I$1),2,false)*D3874+vlookup(VLOOKUP(A3874,'Meal Plan Combinations'!A$5:E$17,5,false),indirect(I$1),2,false)*E3874</f>
        <v>2189.345</v>
      </c>
      <c r="G3874" s="173">
        <f>abs(Generate!H$5-F3874)</f>
        <v>880.655</v>
      </c>
    </row>
    <row r="3875">
      <c r="A3875" s="71" t="s">
        <v>73</v>
      </c>
      <c r="B3875" s="71">
        <v>3.0</v>
      </c>
      <c r="C3875" s="71">
        <v>3.0</v>
      </c>
      <c r="D3875" s="71">
        <v>2.0</v>
      </c>
      <c r="E3875" s="71">
        <v>2.0</v>
      </c>
      <c r="F3875" s="172">
        <f>vlookup(VLOOKUP(A3875,'Meal Plan Combinations'!A$5:E$17,2,false),indirect(I$1),2,false)*B3875+vlookup(VLOOKUP(A3875,'Meal Plan Combinations'!A$5:E$17,3,false),indirect(I$1),2,false)*C3875+vlookup(VLOOKUP(A3875,'Meal Plan Combinations'!A$5:E$17,4,false),indirect(I$1),2,false)*D3875+vlookup(VLOOKUP(A3875,'Meal Plan Combinations'!A$5:E$17,5,false),indirect(I$1),2,false)*E3875</f>
        <v>2281.325</v>
      </c>
      <c r="G3875" s="173">
        <f>abs(Generate!H$5-F3875)</f>
        <v>788.675</v>
      </c>
    </row>
    <row r="3876">
      <c r="A3876" s="71" t="s">
        <v>73</v>
      </c>
      <c r="B3876" s="71">
        <v>3.0</v>
      </c>
      <c r="C3876" s="71">
        <v>3.0</v>
      </c>
      <c r="D3876" s="71">
        <v>2.0</v>
      </c>
      <c r="E3876" s="71">
        <v>2.5</v>
      </c>
      <c r="F3876" s="172">
        <f>vlookup(VLOOKUP(A3876,'Meal Plan Combinations'!A$5:E$17,2,false),indirect(I$1),2,false)*B3876+vlookup(VLOOKUP(A3876,'Meal Plan Combinations'!A$5:E$17,3,false),indirect(I$1),2,false)*C3876+vlookup(VLOOKUP(A3876,'Meal Plan Combinations'!A$5:E$17,4,false),indirect(I$1),2,false)*D3876+vlookup(VLOOKUP(A3876,'Meal Plan Combinations'!A$5:E$17,5,false),indirect(I$1),2,false)*E3876</f>
        <v>2373.305</v>
      </c>
      <c r="G3876" s="173">
        <f>abs(Generate!H$5-F3876)</f>
        <v>696.695</v>
      </c>
    </row>
    <row r="3877">
      <c r="A3877" s="71" t="s">
        <v>73</v>
      </c>
      <c r="B3877" s="71">
        <v>3.0</v>
      </c>
      <c r="C3877" s="71">
        <v>3.0</v>
      </c>
      <c r="D3877" s="71">
        <v>2.0</v>
      </c>
      <c r="E3877" s="71">
        <v>3.0</v>
      </c>
      <c r="F3877" s="172">
        <f>vlookup(VLOOKUP(A3877,'Meal Plan Combinations'!A$5:E$17,2,false),indirect(I$1),2,false)*B3877+vlookup(VLOOKUP(A3877,'Meal Plan Combinations'!A$5:E$17,3,false),indirect(I$1),2,false)*C3877+vlookup(VLOOKUP(A3877,'Meal Plan Combinations'!A$5:E$17,4,false),indirect(I$1),2,false)*D3877+vlookup(VLOOKUP(A3877,'Meal Plan Combinations'!A$5:E$17,5,false),indirect(I$1),2,false)*E3877</f>
        <v>2465.285</v>
      </c>
      <c r="G3877" s="173">
        <f>abs(Generate!H$5-F3877)</f>
        <v>604.715</v>
      </c>
    </row>
    <row r="3878">
      <c r="A3878" s="71" t="s">
        <v>73</v>
      </c>
      <c r="B3878" s="71">
        <v>3.0</v>
      </c>
      <c r="C3878" s="71">
        <v>3.0</v>
      </c>
      <c r="D3878" s="71">
        <v>2.5</v>
      </c>
      <c r="E3878" s="71">
        <v>0.5</v>
      </c>
      <c r="F3878" s="172">
        <f>vlookup(VLOOKUP(A3878,'Meal Plan Combinations'!A$5:E$17,2,false),indirect(I$1),2,false)*B3878+vlookup(VLOOKUP(A3878,'Meal Plan Combinations'!A$5:E$17,3,false),indirect(I$1),2,false)*C3878+vlookup(VLOOKUP(A3878,'Meal Plan Combinations'!A$5:E$17,4,false),indirect(I$1),2,false)*D3878+vlookup(VLOOKUP(A3878,'Meal Plan Combinations'!A$5:E$17,5,false),indirect(I$1),2,false)*E3878</f>
        <v>2136.481</v>
      </c>
      <c r="G3878" s="173">
        <f>abs(Generate!H$5-F3878)</f>
        <v>933.519</v>
      </c>
    </row>
    <row r="3879">
      <c r="A3879" s="71" t="s">
        <v>73</v>
      </c>
      <c r="B3879" s="71">
        <v>3.0</v>
      </c>
      <c r="C3879" s="71">
        <v>3.0</v>
      </c>
      <c r="D3879" s="71">
        <v>2.5</v>
      </c>
      <c r="E3879" s="71">
        <v>1.0</v>
      </c>
      <c r="F3879" s="172">
        <f>vlookup(VLOOKUP(A3879,'Meal Plan Combinations'!A$5:E$17,2,false),indirect(I$1),2,false)*B3879+vlookup(VLOOKUP(A3879,'Meal Plan Combinations'!A$5:E$17,3,false),indirect(I$1),2,false)*C3879+vlookup(VLOOKUP(A3879,'Meal Plan Combinations'!A$5:E$17,4,false),indirect(I$1),2,false)*D3879+vlookup(VLOOKUP(A3879,'Meal Plan Combinations'!A$5:E$17,5,false),indirect(I$1),2,false)*E3879</f>
        <v>2228.461</v>
      </c>
      <c r="G3879" s="173">
        <f>abs(Generate!H$5-F3879)</f>
        <v>841.539</v>
      </c>
    </row>
    <row r="3880">
      <c r="A3880" s="71" t="s">
        <v>73</v>
      </c>
      <c r="B3880" s="71">
        <v>3.0</v>
      </c>
      <c r="C3880" s="71">
        <v>3.0</v>
      </c>
      <c r="D3880" s="71">
        <v>2.5</v>
      </c>
      <c r="E3880" s="71">
        <v>1.5</v>
      </c>
      <c r="F3880" s="172">
        <f>vlookup(VLOOKUP(A3880,'Meal Plan Combinations'!A$5:E$17,2,false),indirect(I$1),2,false)*B3880+vlookup(VLOOKUP(A3880,'Meal Plan Combinations'!A$5:E$17,3,false),indirect(I$1),2,false)*C3880+vlookup(VLOOKUP(A3880,'Meal Plan Combinations'!A$5:E$17,4,false),indirect(I$1),2,false)*D3880+vlookup(VLOOKUP(A3880,'Meal Plan Combinations'!A$5:E$17,5,false),indirect(I$1),2,false)*E3880</f>
        <v>2320.441</v>
      </c>
      <c r="G3880" s="173">
        <f>abs(Generate!H$5-F3880)</f>
        <v>749.559</v>
      </c>
    </row>
    <row r="3881">
      <c r="A3881" s="71" t="s">
        <v>73</v>
      </c>
      <c r="B3881" s="71">
        <v>3.0</v>
      </c>
      <c r="C3881" s="71">
        <v>3.0</v>
      </c>
      <c r="D3881" s="71">
        <v>2.5</v>
      </c>
      <c r="E3881" s="71">
        <v>2.0</v>
      </c>
      <c r="F3881" s="172">
        <f>vlookup(VLOOKUP(A3881,'Meal Plan Combinations'!A$5:E$17,2,false),indirect(I$1),2,false)*B3881+vlookup(VLOOKUP(A3881,'Meal Plan Combinations'!A$5:E$17,3,false),indirect(I$1),2,false)*C3881+vlookup(VLOOKUP(A3881,'Meal Plan Combinations'!A$5:E$17,4,false),indirect(I$1),2,false)*D3881+vlookup(VLOOKUP(A3881,'Meal Plan Combinations'!A$5:E$17,5,false),indirect(I$1),2,false)*E3881</f>
        <v>2412.421</v>
      </c>
      <c r="G3881" s="173">
        <f>abs(Generate!H$5-F3881)</f>
        <v>657.579</v>
      </c>
    </row>
    <row r="3882">
      <c r="A3882" s="71" t="s">
        <v>73</v>
      </c>
      <c r="B3882" s="71">
        <v>3.0</v>
      </c>
      <c r="C3882" s="71">
        <v>3.0</v>
      </c>
      <c r="D3882" s="71">
        <v>2.5</v>
      </c>
      <c r="E3882" s="71">
        <v>2.5</v>
      </c>
      <c r="F3882" s="172">
        <f>vlookup(VLOOKUP(A3882,'Meal Plan Combinations'!A$5:E$17,2,false),indirect(I$1),2,false)*B3882+vlookup(VLOOKUP(A3882,'Meal Plan Combinations'!A$5:E$17,3,false),indirect(I$1),2,false)*C3882+vlookup(VLOOKUP(A3882,'Meal Plan Combinations'!A$5:E$17,4,false),indirect(I$1),2,false)*D3882+vlookup(VLOOKUP(A3882,'Meal Plan Combinations'!A$5:E$17,5,false),indirect(I$1),2,false)*E3882</f>
        <v>2504.401</v>
      </c>
      <c r="G3882" s="173">
        <f>abs(Generate!H$5-F3882)</f>
        <v>565.599</v>
      </c>
    </row>
    <row r="3883">
      <c r="A3883" s="71" t="s">
        <v>73</v>
      </c>
      <c r="B3883" s="71">
        <v>3.0</v>
      </c>
      <c r="C3883" s="71">
        <v>3.0</v>
      </c>
      <c r="D3883" s="71">
        <v>2.5</v>
      </c>
      <c r="E3883" s="71">
        <v>3.0</v>
      </c>
      <c r="F3883" s="172">
        <f>vlookup(VLOOKUP(A3883,'Meal Plan Combinations'!A$5:E$17,2,false),indirect(I$1),2,false)*B3883+vlookup(VLOOKUP(A3883,'Meal Plan Combinations'!A$5:E$17,3,false),indirect(I$1),2,false)*C3883+vlookup(VLOOKUP(A3883,'Meal Plan Combinations'!A$5:E$17,4,false),indirect(I$1),2,false)*D3883+vlookup(VLOOKUP(A3883,'Meal Plan Combinations'!A$5:E$17,5,false),indirect(I$1),2,false)*E3883</f>
        <v>2596.381</v>
      </c>
      <c r="G3883" s="173">
        <f>abs(Generate!H$5-F3883)</f>
        <v>473.619</v>
      </c>
    </row>
    <row r="3884">
      <c r="A3884" s="71" t="s">
        <v>73</v>
      </c>
      <c r="B3884" s="71">
        <v>3.0</v>
      </c>
      <c r="C3884" s="71">
        <v>3.0</v>
      </c>
      <c r="D3884" s="71">
        <v>3.0</v>
      </c>
      <c r="E3884" s="71">
        <v>0.5</v>
      </c>
      <c r="F3884" s="172">
        <f>vlookup(VLOOKUP(A3884,'Meal Plan Combinations'!A$5:E$17,2,false),indirect(I$1),2,false)*B3884+vlookup(VLOOKUP(A3884,'Meal Plan Combinations'!A$5:E$17,3,false),indirect(I$1),2,false)*C3884+vlookup(VLOOKUP(A3884,'Meal Plan Combinations'!A$5:E$17,4,false),indirect(I$1),2,false)*D3884+vlookup(VLOOKUP(A3884,'Meal Plan Combinations'!A$5:E$17,5,false),indirect(I$1),2,false)*E3884</f>
        <v>2267.577</v>
      </c>
      <c r="G3884" s="173">
        <f>abs(Generate!H$5-F3884)</f>
        <v>802.423</v>
      </c>
    </row>
    <row r="3885">
      <c r="A3885" s="71" t="s">
        <v>73</v>
      </c>
      <c r="B3885" s="71">
        <v>3.0</v>
      </c>
      <c r="C3885" s="71">
        <v>3.0</v>
      </c>
      <c r="D3885" s="71">
        <v>3.0</v>
      </c>
      <c r="E3885" s="71">
        <v>1.0</v>
      </c>
      <c r="F3885" s="172">
        <f>vlookup(VLOOKUP(A3885,'Meal Plan Combinations'!A$5:E$17,2,false),indirect(I$1),2,false)*B3885+vlookup(VLOOKUP(A3885,'Meal Plan Combinations'!A$5:E$17,3,false),indirect(I$1),2,false)*C3885+vlookup(VLOOKUP(A3885,'Meal Plan Combinations'!A$5:E$17,4,false),indirect(I$1),2,false)*D3885+vlookup(VLOOKUP(A3885,'Meal Plan Combinations'!A$5:E$17,5,false),indirect(I$1),2,false)*E3885</f>
        <v>2359.557</v>
      </c>
      <c r="G3885" s="173">
        <f>abs(Generate!H$5-F3885)</f>
        <v>710.443</v>
      </c>
    </row>
    <row r="3886">
      <c r="A3886" s="71" t="s">
        <v>73</v>
      </c>
      <c r="B3886" s="71">
        <v>3.0</v>
      </c>
      <c r="C3886" s="71">
        <v>3.0</v>
      </c>
      <c r="D3886" s="71">
        <v>3.0</v>
      </c>
      <c r="E3886" s="71">
        <v>1.5</v>
      </c>
      <c r="F3886" s="172">
        <f>vlookup(VLOOKUP(A3886,'Meal Plan Combinations'!A$5:E$17,2,false),indirect(I$1),2,false)*B3886+vlookup(VLOOKUP(A3886,'Meal Plan Combinations'!A$5:E$17,3,false),indirect(I$1),2,false)*C3886+vlookup(VLOOKUP(A3886,'Meal Plan Combinations'!A$5:E$17,4,false),indirect(I$1),2,false)*D3886+vlookup(VLOOKUP(A3886,'Meal Plan Combinations'!A$5:E$17,5,false),indirect(I$1),2,false)*E3886</f>
        <v>2451.537</v>
      </c>
      <c r="G3886" s="173">
        <f>abs(Generate!H$5-F3886)</f>
        <v>618.463</v>
      </c>
    </row>
    <row r="3887">
      <c r="A3887" s="71" t="s">
        <v>73</v>
      </c>
      <c r="B3887" s="71">
        <v>3.0</v>
      </c>
      <c r="C3887" s="71">
        <v>3.0</v>
      </c>
      <c r="D3887" s="71">
        <v>3.0</v>
      </c>
      <c r="E3887" s="71">
        <v>2.0</v>
      </c>
      <c r="F3887" s="172">
        <f>vlookup(VLOOKUP(A3887,'Meal Plan Combinations'!A$5:E$17,2,false),indirect(I$1),2,false)*B3887+vlookup(VLOOKUP(A3887,'Meal Plan Combinations'!A$5:E$17,3,false),indirect(I$1),2,false)*C3887+vlookup(VLOOKUP(A3887,'Meal Plan Combinations'!A$5:E$17,4,false),indirect(I$1),2,false)*D3887+vlookup(VLOOKUP(A3887,'Meal Plan Combinations'!A$5:E$17,5,false),indirect(I$1),2,false)*E3887</f>
        <v>2543.517</v>
      </c>
      <c r="G3887" s="173">
        <f>abs(Generate!H$5-F3887)</f>
        <v>526.483</v>
      </c>
    </row>
    <row r="3888">
      <c r="A3888" s="71" t="s">
        <v>73</v>
      </c>
      <c r="B3888" s="71">
        <v>3.0</v>
      </c>
      <c r="C3888" s="71">
        <v>3.0</v>
      </c>
      <c r="D3888" s="71">
        <v>3.0</v>
      </c>
      <c r="E3888" s="71">
        <v>2.5</v>
      </c>
      <c r="F3888" s="172">
        <f>vlookup(VLOOKUP(A3888,'Meal Plan Combinations'!A$5:E$17,2,false),indirect(I$1),2,false)*B3888+vlookup(VLOOKUP(A3888,'Meal Plan Combinations'!A$5:E$17,3,false),indirect(I$1),2,false)*C3888+vlookup(VLOOKUP(A3888,'Meal Plan Combinations'!A$5:E$17,4,false),indirect(I$1),2,false)*D3888+vlookup(VLOOKUP(A3888,'Meal Plan Combinations'!A$5:E$17,5,false),indirect(I$1),2,false)*E3888</f>
        <v>2635.497</v>
      </c>
      <c r="G3888" s="173">
        <f>abs(Generate!H$5-F3888)</f>
        <v>434.503</v>
      </c>
    </row>
    <row r="3889">
      <c r="A3889" s="71" t="s">
        <v>73</v>
      </c>
      <c r="B3889" s="71">
        <v>3.0</v>
      </c>
      <c r="C3889" s="71">
        <v>3.0</v>
      </c>
      <c r="D3889" s="71">
        <v>3.0</v>
      </c>
      <c r="E3889" s="71">
        <v>3.0</v>
      </c>
      <c r="F3889" s="172">
        <f>vlookup(VLOOKUP(A3889,'Meal Plan Combinations'!A$5:E$17,2,false),indirect(I$1),2,false)*B3889+vlookup(VLOOKUP(A3889,'Meal Plan Combinations'!A$5:E$17,3,false),indirect(I$1),2,false)*C3889+vlookup(VLOOKUP(A3889,'Meal Plan Combinations'!A$5:E$17,4,false),indirect(I$1),2,false)*D3889+vlookup(VLOOKUP(A3889,'Meal Plan Combinations'!A$5:E$17,5,false),indirect(I$1),2,false)*E3889</f>
        <v>2727.477</v>
      </c>
      <c r="G3889" s="173">
        <f>abs(Generate!H$5-F3889)</f>
        <v>342.523</v>
      </c>
    </row>
    <row r="3890">
      <c r="A3890" s="71" t="s">
        <v>105</v>
      </c>
      <c r="B3890" s="71">
        <v>0.5</v>
      </c>
      <c r="C3890" s="71">
        <v>0.5</v>
      </c>
      <c r="D3890" s="71">
        <v>0.5</v>
      </c>
      <c r="E3890" s="71">
        <v>0.5</v>
      </c>
      <c r="F3890" s="172">
        <f>vlookup(VLOOKUP(A3890,'Meal Plan Combinations'!A$5:E$17,2,false),indirect(I$1),2,false)*B3890+vlookup(VLOOKUP(A3890,'Meal Plan Combinations'!A$5:E$17,3,false),indirect(I$1),2,false)*C3890+vlookup(VLOOKUP(A3890,'Meal Plan Combinations'!A$5:E$17,4,false),indirect(I$1),2,false)*D3890+vlookup(VLOOKUP(A3890,'Meal Plan Combinations'!A$5:E$17,5,false),indirect(I$1),2,false)*E3890</f>
        <v>636.0235</v>
      </c>
      <c r="G3890" s="173">
        <f>abs(Generate!H$5-F3890)</f>
        <v>2433.9765</v>
      </c>
    </row>
    <row r="3891">
      <c r="A3891" s="71" t="s">
        <v>105</v>
      </c>
      <c r="B3891" s="71">
        <v>0.5</v>
      </c>
      <c r="C3891" s="71">
        <v>0.5</v>
      </c>
      <c r="D3891" s="71">
        <v>0.5</v>
      </c>
      <c r="E3891" s="71">
        <v>1.0</v>
      </c>
      <c r="F3891" s="172">
        <f>vlookup(VLOOKUP(A3891,'Meal Plan Combinations'!A$5:E$17,2,false),indirect(I$1),2,false)*B3891+vlookup(VLOOKUP(A3891,'Meal Plan Combinations'!A$5:E$17,3,false),indirect(I$1),2,false)*C3891+vlookup(VLOOKUP(A3891,'Meal Plan Combinations'!A$5:E$17,4,false),indirect(I$1),2,false)*D3891+vlookup(VLOOKUP(A3891,'Meal Plan Combinations'!A$5:E$17,5,false),indirect(I$1),2,false)*E3891</f>
        <v>773.0175</v>
      </c>
      <c r="G3891" s="173">
        <f>abs(Generate!H$5-F3891)</f>
        <v>2296.9825</v>
      </c>
    </row>
    <row r="3892">
      <c r="A3892" s="71" t="s">
        <v>105</v>
      </c>
      <c r="B3892" s="71">
        <v>0.5</v>
      </c>
      <c r="C3892" s="71">
        <v>0.5</v>
      </c>
      <c r="D3892" s="71">
        <v>0.5</v>
      </c>
      <c r="E3892" s="71">
        <v>1.5</v>
      </c>
      <c r="F3892" s="172">
        <f>vlookup(VLOOKUP(A3892,'Meal Plan Combinations'!A$5:E$17,2,false),indirect(I$1),2,false)*B3892+vlookup(VLOOKUP(A3892,'Meal Plan Combinations'!A$5:E$17,3,false),indirect(I$1),2,false)*C3892+vlookup(VLOOKUP(A3892,'Meal Plan Combinations'!A$5:E$17,4,false),indirect(I$1),2,false)*D3892+vlookup(VLOOKUP(A3892,'Meal Plan Combinations'!A$5:E$17,5,false),indirect(I$1),2,false)*E3892</f>
        <v>910.0115</v>
      </c>
      <c r="G3892" s="173">
        <f>abs(Generate!H$5-F3892)</f>
        <v>2159.9885</v>
      </c>
    </row>
    <row r="3893">
      <c r="A3893" s="71" t="s">
        <v>105</v>
      </c>
      <c r="B3893" s="71">
        <v>0.5</v>
      </c>
      <c r="C3893" s="71">
        <v>0.5</v>
      </c>
      <c r="D3893" s="71">
        <v>0.5</v>
      </c>
      <c r="E3893" s="71">
        <v>2.0</v>
      </c>
      <c r="F3893" s="172">
        <f>vlookup(VLOOKUP(A3893,'Meal Plan Combinations'!A$5:E$17,2,false),indirect(I$1),2,false)*B3893+vlookup(VLOOKUP(A3893,'Meal Plan Combinations'!A$5:E$17,3,false),indirect(I$1),2,false)*C3893+vlookup(VLOOKUP(A3893,'Meal Plan Combinations'!A$5:E$17,4,false),indirect(I$1),2,false)*D3893+vlookup(VLOOKUP(A3893,'Meal Plan Combinations'!A$5:E$17,5,false),indirect(I$1),2,false)*E3893</f>
        <v>1047.0055</v>
      </c>
      <c r="G3893" s="173">
        <f>abs(Generate!H$5-F3893)</f>
        <v>2022.9945</v>
      </c>
    </row>
    <row r="3894">
      <c r="A3894" s="71" t="s">
        <v>105</v>
      </c>
      <c r="B3894" s="71">
        <v>0.5</v>
      </c>
      <c r="C3894" s="71">
        <v>0.5</v>
      </c>
      <c r="D3894" s="71">
        <v>0.5</v>
      </c>
      <c r="E3894" s="71">
        <v>2.5</v>
      </c>
      <c r="F3894" s="172">
        <f>vlookup(VLOOKUP(A3894,'Meal Plan Combinations'!A$5:E$17,2,false),indirect(I$1),2,false)*B3894+vlookup(VLOOKUP(A3894,'Meal Plan Combinations'!A$5:E$17,3,false),indirect(I$1),2,false)*C3894+vlookup(VLOOKUP(A3894,'Meal Plan Combinations'!A$5:E$17,4,false),indirect(I$1),2,false)*D3894+vlookup(VLOOKUP(A3894,'Meal Plan Combinations'!A$5:E$17,5,false),indirect(I$1),2,false)*E3894</f>
        <v>1183.9995</v>
      </c>
      <c r="G3894" s="173">
        <f>abs(Generate!H$5-F3894)</f>
        <v>1886.0005</v>
      </c>
    </row>
    <row r="3895">
      <c r="A3895" s="71" t="s">
        <v>105</v>
      </c>
      <c r="B3895" s="71">
        <v>0.5</v>
      </c>
      <c r="C3895" s="71">
        <v>0.5</v>
      </c>
      <c r="D3895" s="71">
        <v>0.5</v>
      </c>
      <c r="E3895" s="71">
        <v>3.0</v>
      </c>
      <c r="F3895" s="172">
        <f>vlookup(VLOOKUP(A3895,'Meal Plan Combinations'!A$5:E$17,2,false),indirect(I$1),2,false)*B3895+vlookup(VLOOKUP(A3895,'Meal Plan Combinations'!A$5:E$17,3,false),indirect(I$1),2,false)*C3895+vlookup(VLOOKUP(A3895,'Meal Plan Combinations'!A$5:E$17,4,false),indirect(I$1),2,false)*D3895+vlookup(VLOOKUP(A3895,'Meal Plan Combinations'!A$5:E$17,5,false),indirect(I$1),2,false)*E3895</f>
        <v>1320.9935</v>
      </c>
      <c r="G3895" s="173">
        <f>abs(Generate!H$5-F3895)</f>
        <v>1749.0065</v>
      </c>
    </row>
    <row r="3896">
      <c r="A3896" s="71" t="s">
        <v>105</v>
      </c>
      <c r="B3896" s="71">
        <v>0.5</v>
      </c>
      <c r="C3896" s="71">
        <v>0.5</v>
      </c>
      <c r="D3896" s="71">
        <v>1.0</v>
      </c>
      <c r="E3896" s="71">
        <v>0.5</v>
      </c>
      <c r="F3896" s="172">
        <f>vlookup(VLOOKUP(A3896,'Meal Plan Combinations'!A$5:E$17,2,false),indirect(I$1),2,false)*B3896+vlookup(VLOOKUP(A3896,'Meal Plan Combinations'!A$5:E$17,3,false),indirect(I$1),2,false)*C3896+vlookup(VLOOKUP(A3896,'Meal Plan Combinations'!A$5:E$17,4,false),indirect(I$1),2,false)*D3896+vlookup(VLOOKUP(A3896,'Meal Plan Combinations'!A$5:E$17,5,false),indirect(I$1),2,false)*E3896</f>
        <v>776.467</v>
      </c>
      <c r="G3896" s="173">
        <f>abs(Generate!H$5-F3896)</f>
        <v>2293.533</v>
      </c>
    </row>
    <row r="3897">
      <c r="A3897" s="71" t="s">
        <v>105</v>
      </c>
      <c r="B3897" s="71">
        <v>0.5</v>
      </c>
      <c r="C3897" s="71">
        <v>0.5</v>
      </c>
      <c r="D3897" s="71">
        <v>1.0</v>
      </c>
      <c r="E3897" s="71">
        <v>1.0</v>
      </c>
      <c r="F3897" s="172">
        <f>vlookup(VLOOKUP(A3897,'Meal Plan Combinations'!A$5:E$17,2,false),indirect(I$1),2,false)*B3897+vlookup(VLOOKUP(A3897,'Meal Plan Combinations'!A$5:E$17,3,false),indirect(I$1),2,false)*C3897+vlookup(VLOOKUP(A3897,'Meal Plan Combinations'!A$5:E$17,4,false),indirect(I$1),2,false)*D3897+vlookup(VLOOKUP(A3897,'Meal Plan Combinations'!A$5:E$17,5,false),indirect(I$1),2,false)*E3897</f>
        <v>913.461</v>
      </c>
      <c r="G3897" s="173">
        <f>abs(Generate!H$5-F3897)</f>
        <v>2156.539</v>
      </c>
    </row>
    <row r="3898">
      <c r="A3898" s="71" t="s">
        <v>105</v>
      </c>
      <c r="B3898" s="71">
        <v>0.5</v>
      </c>
      <c r="C3898" s="71">
        <v>0.5</v>
      </c>
      <c r="D3898" s="71">
        <v>1.0</v>
      </c>
      <c r="E3898" s="71">
        <v>1.5</v>
      </c>
      <c r="F3898" s="172">
        <f>vlookup(VLOOKUP(A3898,'Meal Plan Combinations'!A$5:E$17,2,false),indirect(I$1),2,false)*B3898+vlookup(VLOOKUP(A3898,'Meal Plan Combinations'!A$5:E$17,3,false),indirect(I$1),2,false)*C3898+vlookup(VLOOKUP(A3898,'Meal Plan Combinations'!A$5:E$17,4,false),indirect(I$1),2,false)*D3898+vlookup(VLOOKUP(A3898,'Meal Plan Combinations'!A$5:E$17,5,false),indirect(I$1),2,false)*E3898</f>
        <v>1050.455</v>
      </c>
      <c r="G3898" s="173">
        <f>abs(Generate!H$5-F3898)</f>
        <v>2019.545</v>
      </c>
    </row>
    <row r="3899">
      <c r="A3899" s="71" t="s">
        <v>105</v>
      </c>
      <c r="B3899" s="71">
        <v>0.5</v>
      </c>
      <c r="C3899" s="71">
        <v>0.5</v>
      </c>
      <c r="D3899" s="71">
        <v>1.0</v>
      </c>
      <c r="E3899" s="71">
        <v>2.0</v>
      </c>
      <c r="F3899" s="172">
        <f>vlookup(VLOOKUP(A3899,'Meal Plan Combinations'!A$5:E$17,2,false),indirect(I$1),2,false)*B3899+vlookup(VLOOKUP(A3899,'Meal Plan Combinations'!A$5:E$17,3,false),indirect(I$1),2,false)*C3899+vlookup(VLOOKUP(A3899,'Meal Plan Combinations'!A$5:E$17,4,false),indirect(I$1),2,false)*D3899+vlookup(VLOOKUP(A3899,'Meal Plan Combinations'!A$5:E$17,5,false),indirect(I$1),2,false)*E3899</f>
        <v>1187.449</v>
      </c>
      <c r="G3899" s="173">
        <f>abs(Generate!H$5-F3899)</f>
        <v>1882.551</v>
      </c>
    </row>
    <row r="3900">
      <c r="A3900" s="71" t="s">
        <v>105</v>
      </c>
      <c r="B3900" s="71">
        <v>0.5</v>
      </c>
      <c r="C3900" s="71">
        <v>0.5</v>
      </c>
      <c r="D3900" s="71">
        <v>1.0</v>
      </c>
      <c r="E3900" s="71">
        <v>2.5</v>
      </c>
      <c r="F3900" s="172">
        <f>vlookup(VLOOKUP(A3900,'Meal Plan Combinations'!A$5:E$17,2,false),indirect(I$1),2,false)*B3900+vlookup(VLOOKUP(A3900,'Meal Plan Combinations'!A$5:E$17,3,false),indirect(I$1),2,false)*C3900+vlookup(VLOOKUP(A3900,'Meal Plan Combinations'!A$5:E$17,4,false),indirect(I$1),2,false)*D3900+vlookup(VLOOKUP(A3900,'Meal Plan Combinations'!A$5:E$17,5,false),indirect(I$1),2,false)*E3900</f>
        <v>1324.443</v>
      </c>
      <c r="G3900" s="173">
        <f>abs(Generate!H$5-F3900)</f>
        <v>1745.557</v>
      </c>
    </row>
    <row r="3901">
      <c r="A3901" s="71" t="s">
        <v>105</v>
      </c>
      <c r="B3901" s="71">
        <v>0.5</v>
      </c>
      <c r="C3901" s="71">
        <v>0.5</v>
      </c>
      <c r="D3901" s="71">
        <v>1.0</v>
      </c>
      <c r="E3901" s="71">
        <v>3.0</v>
      </c>
      <c r="F3901" s="172">
        <f>vlookup(VLOOKUP(A3901,'Meal Plan Combinations'!A$5:E$17,2,false),indirect(I$1),2,false)*B3901+vlookup(VLOOKUP(A3901,'Meal Plan Combinations'!A$5:E$17,3,false),indirect(I$1),2,false)*C3901+vlookup(VLOOKUP(A3901,'Meal Plan Combinations'!A$5:E$17,4,false),indirect(I$1),2,false)*D3901+vlookup(VLOOKUP(A3901,'Meal Plan Combinations'!A$5:E$17,5,false),indirect(I$1),2,false)*E3901</f>
        <v>1461.437</v>
      </c>
      <c r="G3901" s="173">
        <f>abs(Generate!H$5-F3901)</f>
        <v>1608.563</v>
      </c>
    </row>
    <row r="3902">
      <c r="A3902" s="71" t="s">
        <v>105</v>
      </c>
      <c r="B3902" s="71">
        <v>0.5</v>
      </c>
      <c r="C3902" s="71">
        <v>0.5</v>
      </c>
      <c r="D3902" s="71">
        <v>1.5</v>
      </c>
      <c r="E3902" s="71">
        <v>0.5</v>
      </c>
      <c r="F3902" s="172">
        <f>vlookup(VLOOKUP(A3902,'Meal Plan Combinations'!A$5:E$17,2,false),indirect(I$1),2,false)*B3902+vlookup(VLOOKUP(A3902,'Meal Plan Combinations'!A$5:E$17,3,false),indirect(I$1),2,false)*C3902+vlookup(VLOOKUP(A3902,'Meal Plan Combinations'!A$5:E$17,4,false),indirect(I$1),2,false)*D3902+vlookup(VLOOKUP(A3902,'Meal Plan Combinations'!A$5:E$17,5,false),indirect(I$1),2,false)*E3902</f>
        <v>916.9105</v>
      </c>
      <c r="G3902" s="173">
        <f>abs(Generate!H$5-F3902)</f>
        <v>2153.0895</v>
      </c>
    </row>
    <row r="3903">
      <c r="A3903" s="71" t="s">
        <v>105</v>
      </c>
      <c r="B3903" s="71">
        <v>0.5</v>
      </c>
      <c r="C3903" s="71">
        <v>0.5</v>
      </c>
      <c r="D3903" s="71">
        <v>1.5</v>
      </c>
      <c r="E3903" s="71">
        <v>1.0</v>
      </c>
      <c r="F3903" s="172">
        <f>vlookup(VLOOKUP(A3903,'Meal Plan Combinations'!A$5:E$17,2,false),indirect(I$1),2,false)*B3903+vlookup(VLOOKUP(A3903,'Meal Plan Combinations'!A$5:E$17,3,false),indirect(I$1),2,false)*C3903+vlookup(VLOOKUP(A3903,'Meal Plan Combinations'!A$5:E$17,4,false),indirect(I$1),2,false)*D3903+vlookup(VLOOKUP(A3903,'Meal Plan Combinations'!A$5:E$17,5,false),indirect(I$1),2,false)*E3903</f>
        <v>1053.9045</v>
      </c>
      <c r="G3903" s="173">
        <f>abs(Generate!H$5-F3903)</f>
        <v>2016.0955</v>
      </c>
    </row>
    <row r="3904">
      <c r="A3904" s="71" t="s">
        <v>105</v>
      </c>
      <c r="B3904" s="71">
        <v>0.5</v>
      </c>
      <c r="C3904" s="71">
        <v>0.5</v>
      </c>
      <c r="D3904" s="71">
        <v>1.5</v>
      </c>
      <c r="E3904" s="71">
        <v>1.5</v>
      </c>
      <c r="F3904" s="172">
        <f>vlookup(VLOOKUP(A3904,'Meal Plan Combinations'!A$5:E$17,2,false),indirect(I$1),2,false)*B3904+vlookup(VLOOKUP(A3904,'Meal Plan Combinations'!A$5:E$17,3,false),indirect(I$1),2,false)*C3904+vlookup(VLOOKUP(A3904,'Meal Plan Combinations'!A$5:E$17,4,false),indirect(I$1),2,false)*D3904+vlookup(VLOOKUP(A3904,'Meal Plan Combinations'!A$5:E$17,5,false),indirect(I$1),2,false)*E3904</f>
        <v>1190.8985</v>
      </c>
      <c r="G3904" s="173">
        <f>abs(Generate!H$5-F3904)</f>
        <v>1879.1015</v>
      </c>
    </row>
    <row r="3905">
      <c r="A3905" s="71" t="s">
        <v>105</v>
      </c>
      <c r="B3905" s="71">
        <v>0.5</v>
      </c>
      <c r="C3905" s="71">
        <v>0.5</v>
      </c>
      <c r="D3905" s="71">
        <v>1.5</v>
      </c>
      <c r="E3905" s="71">
        <v>2.0</v>
      </c>
      <c r="F3905" s="172">
        <f>vlookup(VLOOKUP(A3905,'Meal Plan Combinations'!A$5:E$17,2,false),indirect(I$1),2,false)*B3905+vlookup(VLOOKUP(A3905,'Meal Plan Combinations'!A$5:E$17,3,false),indirect(I$1),2,false)*C3905+vlookup(VLOOKUP(A3905,'Meal Plan Combinations'!A$5:E$17,4,false),indirect(I$1),2,false)*D3905+vlookup(VLOOKUP(A3905,'Meal Plan Combinations'!A$5:E$17,5,false),indirect(I$1),2,false)*E3905</f>
        <v>1327.8925</v>
      </c>
      <c r="G3905" s="173">
        <f>abs(Generate!H$5-F3905)</f>
        <v>1742.1075</v>
      </c>
    </row>
    <row r="3906">
      <c r="A3906" s="71" t="s">
        <v>105</v>
      </c>
      <c r="B3906" s="71">
        <v>0.5</v>
      </c>
      <c r="C3906" s="71">
        <v>0.5</v>
      </c>
      <c r="D3906" s="71">
        <v>1.5</v>
      </c>
      <c r="E3906" s="71">
        <v>2.5</v>
      </c>
      <c r="F3906" s="172">
        <f>vlookup(VLOOKUP(A3906,'Meal Plan Combinations'!A$5:E$17,2,false),indirect(I$1),2,false)*B3906+vlookup(VLOOKUP(A3906,'Meal Plan Combinations'!A$5:E$17,3,false),indirect(I$1),2,false)*C3906+vlookup(VLOOKUP(A3906,'Meal Plan Combinations'!A$5:E$17,4,false),indirect(I$1),2,false)*D3906+vlookup(VLOOKUP(A3906,'Meal Plan Combinations'!A$5:E$17,5,false),indirect(I$1),2,false)*E3906</f>
        <v>1464.8865</v>
      </c>
      <c r="G3906" s="173">
        <f>abs(Generate!H$5-F3906)</f>
        <v>1605.1135</v>
      </c>
    </row>
    <row r="3907">
      <c r="A3907" s="71" t="s">
        <v>105</v>
      </c>
      <c r="B3907" s="71">
        <v>0.5</v>
      </c>
      <c r="C3907" s="71">
        <v>0.5</v>
      </c>
      <c r="D3907" s="71">
        <v>1.5</v>
      </c>
      <c r="E3907" s="71">
        <v>3.0</v>
      </c>
      <c r="F3907" s="172">
        <f>vlookup(VLOOKUP(A3907,'Meal Plan Combinations'!A$5:E$17,2,false),indirect(I$1),2,false)*B3907+vlookup(VLOOKUP(A3907,'Meal Plan Combinations'!A$5:E$17,3,false),indirect(I$1),2,false)*C3907+vlookup(VLOOKUP(A3907,'Meal Plan Combinations'!A$5:E$17,4,false),indirect(I$1),2,false)*D3907+vlookup(VLOOKUP(A3907,'Meal Plan Combinations'!A$5:E$17,5,false),indirect(I$1),2,false)*E3907</f>
        <v>1601.8805</v>
      </c>
      <c r="G3907" s="173">
        <f>abs(Generate!H$5-F3907)</f>
        <v>1468.1195</v>
      </c>
    </row>
    <row r="3908">
      <c r="A3908" s="71" t="s">
        <v>105</v>
      </c>
      <c r="B3908" s="71">
        <v>0.5</v>
      </c>
      <c r="C3908" s="71">
        <v>0.5</v>
      </c>
      <c r="D3908" s="71">
        <v>2.0</v>
      </c>
      <c r="E3908" s="71">
        <v>0.5</v>
      </c>
      <c r="F3908" s="172">
        <f>vlookup(VLOOKUP(A3908,'Meal Plan Combinations'!A$5:E$17,2,false),indirect(I$1),2,false)*B3908+vlookup(VLOOKUP(A3908,'Meal Plan Combinations'!A$5:E$17,3,false),indirect(I$1),2,false)*C3908+vlookup(VLOOKUP(A3908,'Meal Plan Combinations'!A$5:E$17,4,false),indirect(I$1),2,false)*D3908+vlookup(VLOOKUP(A3908,'Meal Plan Combinations'!A$5:E$17,5,false),indirect(I$1),2,false)*E3908</f>
        <v>1057.354</v>
      </c>
      <c r="G3908" s="173">
        <f>abs(Generate!H$5-F3908)</f>
        <v>2012.646</v>
      </c>
    </row>
    <row r="3909">
      <c r="A3909" s="71" t="s">
        <v>105</v>
      </c>
      <c r="B3909" s="71">
        <v>0.5</v>
      </c>
      <c r="C3909" s="71">
        <v>0.5</v>
      </c>
      <c r="D3909" s="71">
        <v>2.0</v>
      </c>
      <c r="E3909" s="71">
        <v>1.0</v>
      </c>
      <c r="F3909" s="172">
        <f>vlookup(VLOOKUP(A3909,'Meal Plan Combinations'!A$5:E$17,2,false),indirect(I$1),2,false)*B3909+vlookup(VLOOKUP(A3909,'Meal Plan Combinations'!A$5:E$17,3,false),indirect(I$1),2,false)*C3909+vlookup(VLOOKUP(A3909,'Meal Plan Combinations'!A$5:E$17,4,false),indirect(I$1),2,false)*D3909+vlookup(VLOOKUP(A3909,'Meal Plan Combinations'!A$5:E$17,5,false),indirect(I$1),2,false)*E3909</f>
        <v>1194.348</v>
      </c>
      <c r="G3909" s="173">
        <f>abs(Generate!H$5-F3909)</f>
        <v>1875.652</v>
      </c>
    </row>
    <row r="3910">
      <c r="A3910" s="71" t="s">
        <v>105</v>
      </c>
      <c r="B3910" s="71">
        <v>0.5</v>
      </c>
      <c r="C3910" s="71">
        <v>0.5</v>
      </c>
      <c r="D3910" s="71">
        <v>2.0</v>
      </c>
      <c r="E3910" s="71">
        <v>1.5</v>
      </c>
      <c r="F3910" s="172">
        <f>vlookup(VLOOKUP(A3910,'Meal Plan Combinations'!A$5:E$17,2,false),indirect(I$1),2,false)*B3910+vlookup(VLOOKUP(A3910,'Meal Plan Combinations'!A$5:E$17,3,false),indirect(I$1),2,false)*C3910+vlookup(VLOOKUP(A3910,'Meal Plan Combinations'!A$5:E$17,4,false),indirect(I$1),2,false)*D3910+vlookup(VLOOKUP(A3910,'Meal Plan Combinations'!A$5:E$17,5,false),indirect(I$1),2,false)*E3910</f>
        <v>1331.342</v>
      </c>
      <c r="G3910" s="173">
        <f>abs(Generate!H$5-F3910)</f>
        <v>1738.658</v>
      </c>
    </row>
    <row r="3911">
      <c r="A3911" s="71" t="s">
        <v>105</v>
      </c>
      <c r="B3911" s="71">
        <v>0.5</v>
      </c>
      <c r="C3911" s="71">
        <v>0.5</v>
      </c>
      <c r="D3911" s="71">
        <v>2.0</v>
      </c>
      <c r="E3911" s="71">
        <v>2.0</v>
      </c>
      <c r="F3911" s="172">
        <f>vlookup(VLOOKUP(A3911,'Meal Plan Combinations'!A$5:E$17,2,false),indirect(I$1),2,false)*B3911+vlookup(VLOOKUP(A3911,'Meal Plan Combinations'!A$5:E$17,3,false),indirect(I$1),2,false)*C3911+vlookup(VLOOKUP(A3911,'Meal Plan Combinations'!A$5:E$17,4,false),indirect(I$1),2,false)*D3911+vlookup(VLOOKUP(A3911,'Meal Plan Combinations'!A$5:E$17,5,false),indirect(I$1),2,false)*E3911</f>
        <v>1468.336</v>
      </c>
      <c r="G3911" s="173">
        <f>abs(Generate!H$5-F3911)</f>
        <v>1601.664</v>
      </c>
    </row>
    <row r="3912">
      <c r="A3912" s="71" t="s">
        <v>105</v>
      </c>
      <c r="B3912" s="71">
        <v>0.5</v>
      </c>
      <c r="C3912" s="71">
        <v>0.5</v>
      </c>
      <c r="D3912" s="71">
        <v>2.0</v>
      </c>
      <c r="E3912" s="71">
        <v>2.5</v>
      </c>
      <c r="F3912" s="172">
        <f>vlookup(VLOOKUP(A3912,'Meal Plan Combinations'!A$5:E$17,2,false),indirect(I$1),2,false)*B3912+vlookup(VLOOKUP(A3912,'Meal Plan Combinations'!A$5:E$17,3,false),indirect(I$1),2,false)*C3912+vlookup(VLOOKUP(A3912,'Meal Plan Combinations'!A$5:E$17,4,false),indirect(I$1),2,false)*D3912+vlookup(VLOOKUP(A3912,'Meal Plan Combinations'!A$5:E$17,5,false),indirect(I$1),2,false)*E3912</f>
        <v>1605.33</v>
      </c>
      <c r="G3912" s="173">
        <f>abs(Generate!H$5-F3912)</f>
        <v>1464.67</v>
      </c>
    </row>
    <row r="3913">
      <c r="A3913" s="71" t="s">
        <v>105</v>
      </c>
      <c r="B3913" s="71">
        <v>0.5</v>
      </c>
      <c r="C3913" s="71">
        <v>0.5</v>
      </c>
      <c r="D3913" s="71">
        <v>2.0</v>
      </c>
      <c r="E3913" s="71">
        <v>3.0</v>
      </c>
      <c r="F3913" s="172">
        <f>vlookup(VLOOKUP(A3913,'Meal Plan Combinations'!A$5:E$17,2,false),indirect(I$1),2,false)*B3913+vlookup(VLOOKUP(A3913,'Meal Plan Combinations'!A$5:E$17,3,false),indirect(I$1),2,false)*C3913+vlookup(VLOOKUP(A3913,'Meal Plan Combinations'!A$5:E$17,4,false),indirect(I$1),2,false)*D3913+vlookup(VLOOKUP(A3913,'Meal Plan Combinations'!A$5:E$17,5,false),indirect(I$1),2,false)*E3913</f>
        <v>1742.324</v>
      </c>
      <c r="G3913" s="173">
        <f>abs(Generate!H$5-F3913)</f>
        <v>1327.676</v>
      </c>
    </row>
    <row r="3914">
      <c r="A3914" s="71" t="s">
        <v>105</v>
      </c>
      <c r="B3914" s="71">
        <v>0.5</v>
      </c>
      <c r="C3914" s="71">
        <v>0.5</v>
      </c>
      <c r="D3914" s="71">
        <v>2.5</v>
      </c>
      <c r="E3914" s="71">
        <v>0.5</v>
      </c>
      <c r="F3914" s="172">
        <f>vlookup(VLOOKUP(A3914,'Meal Plan Combinations'!A$5:E$17,2,false),indirect(I$1),2,false)*B3914+vlookup(VLOOKUP(A3914,'Meal Plan Combinations'!A$5:E$17,3,false),indirect(I$1),2,false)*C3914+vlookup(VLOOKUP(A3914,'Meal Plan Combinations'!A$5:E$17,4,false),indirect(I$1),2,false)*D3914+vlookup(VLOOKUP(A3914,'Meal Plan Combinations'!A$5:E$17,5,false),indirect(I$1),2,false)*E3914</f>
        <v>1197.7975</v>
      </c>
      <c r="G3914" s="173">
        <f>abs(Generate!H$5-F3914)</f>
        <v>1872.2025</v>
      </c>
    </row>
    <row r="3915">
      <c r="A3915" s="71" t="s">
        <v>105</v>
      </c>
      <c r="B3915" s="71">
        <v>0.5</v>
      </c>
      <c r="C3915" s="71">
        <v>0.5</v>
      </c>
      <c r="D3915" s="71">
        <v>2.5</v>
      </c>
      <c r="E3915" s="71">
        <v>1.0</v>
      </c>
      <c r="F3915" s="172">
        <f>vlookup(VLOOKUP(A3915,'Meal Plan Combinations'!A$5:E$17,2,false),indirect(I$1),2,false)*B3915+vlookup(VLOOKUP(A3915,'Meal Plan Combinations'!A$5:E$17,3,false),indirect(I$1),2,false)*C3915+vlookup(VLOOKUP(A3915,'Meal Plan Combinations'!A$5:E$17,4,false),indirect(I$1),2,false)*D3915+vlookup(VLOOKUP(A3915,'Meal Plan Combinations'!A$5:E$17,5,false),indirect(I$1),2,false)*E3915</f>
        <v>1334.7915</v>
      </c>
      <c r="G3915" s="173">
        <f>abs(Generate!H$5-F3915)</f>
        <v>1735.2085</v>
      </c>
    </row>
    <row r="3916">
      <c r="A3916" s="71" t="s">
        <v>105</v>
      </c>
      <c r="B3916" s="71">
        <v>0.5</v>
      </c>
      <c r="C3916" s="71">
        <v>0.5</v>
      </c>
      <c r="D3916" s="71">
        <v>2.5</v>
      </c>
      <c r="E3916" s="71">
        <v>1.5</v>
      </c>
      <c r="F3916" s="172">
        <f>vlookup(VLOOKUP(A3916,'Meal Plan Combinations'!A$5:E$17,2,false),indirect(I$1),2,false)*B3916+vlookup(VLOOKUP(A3916,'Meal Plan Combinations'!A$5:E$17,3,false),indirect(I$1),2,false)*C3916+vlookup(VLOOKUP(A3916,'Meal Plan Combinations'!A$5:E$17,4,false),indirect(I$1),2,false)*D3916+vlookup(VLOOKUP(A3916,'Meal Plan Combinations'!A$5:E$17,5,false),indirect(I$1),2,false)*E3916</f>
        <v>1471.7855</v>
      </c>
      <c r="G3916" s="173">
        <f>abs(Generate!H$5-F3916)</f>
        <v>1598.2145</v>
      </c>
    </row>
    <row r="3917">
      <c r="A3917" s="71" t="s">
        <v>105</v>
      </c>
      <c r="B3917" s="71">
        <v>0.5</v>
      </c>
      <c r="C3917" s="71">
        <v>0.5</v>
      </c>
      <c r="D3917" s="71">
        <v>2.5</v>
      </c>
      <c r="E3917" s="71">
        <v>2.0</v>
      </c>
      <c r="F3917" s="172">
        <f>vlookup(VLOOKUP(A3917,'Meal Plan Combinations'!A$5:E$17,2,false),indirect(I$1),2,false)*B3917+vlookup(VLOOKUP(A3917,'Meal Plan Combinations'!A$5:E$17,3,false),indirect(I$1),2,false)*C3917+vlookup(VLOOKUP(A3917,'Meal Plan Combinations'!A$5:E$17,4,false),indirect(I$1),2,false)*D3917+vlookup(VLOOKUP(A3917,'Meal Plan Combinations'!A$5:E$17,5,false),indirect(I$1),2,false)*E3917</f>
        <v>1608.7795</v>
      </c>
      <c r="G3917" s="173">
        <f>abs(Generate!H$5-F3917)</f>
        <v>1461.2205</v>
      </c>
    </row>
    <row r="3918">
      <c r="A3918" s="71" t="s">
        <v>105</v>
      </c>
      <c r="B3918" s="71">
        <v>0.5</v>
      </c>
      <c r="C3918" s="71">
        <v>0.5</v>
      </c>
      <c r="D3918" s="71">
        <v>2.5</v>
      </c>
      <c r="E3918" s="71">
        <v>2.5</v>
      </c>
      <c r="F3918" s="172">
        <f>vlookup(VLOOKUP(A3918,'Meal Plan Combinations'!A$5:E$17,2,false),indirect(I$1),2,false)*B3918+vlookup(VLOOKUP(A3918,'Meal Plan Combinations'!A$5:E$17,3,false),indirect(I$1),2,false)*C3918+vlookup(VLOOKUP(A3918,'Meal Plan Combinations'!A$5:E$17,4,false),indirect(I$1),2,false)*D3918+vlookup(VLOOKUP(A3918,'Meal Plan Combinations'!A$5:E$17,5,false),indirect(I$1),2,false)*E3918</f>
        <v>1745.7735</v>
      </c>
      <c r="G3918" s="173">
        <f>abs(Generate!H$5-F3918)</f>
        <v>1324.2265</v>
      </c>
    </row>
    <row r="3919">
      <c r="A3919" s="71" t="s">
        <v>105</v>
      </c>
      <c r="B3919" s="71">
        <v>0.5</v>
      </c>
      <c r="C3919" s="71">
        <v>0.5</v>
      </c>
      <c r="D3919" s="71">
        <v>2.5</v>
      </c>
      <c r="E3919" s="71">
        <v>3.0</v>
      </c>
      <c r="F3919" s="172">
        <f>vlookup(VLOOKUP(A3919,'Meal Plan Combinations'!A$5:E$17,2,false),indirect(I$1),2,false)*B3919+vlookup(VLOOKUP(A3919,'Meal Plan Combinations'!A$5:E$17,3,false),indirect(I$1),2,false)*C3919+vlookup(VLOOKUP(A3919,'Meal Plan Combinations'!A$5:E$17,4,false),indirect(I$1),2,false)*D3919+vlookup(VLOOKUP(A3919,'Meal Plan Combinations'!A$5:E$17,5,false),indirect(I$1),2,false)*E3919</f>
        <v>1882.7675</v>
      </c>
      <c r="G3919" s="173">
        <f>abs(Generate!H$5-F3919)</f>
        <v>1187.2325</v>
      </c>
    </row>
    <row r="3920">
      <c r="A3920" s="71" t="s">
        <v>105</v>
      </c>
      <c r="B3920" s="71">
        <v>0.5</v>
      </c>
      <c r="C3920" s="71">
        <v>0.5</v>
      </c>
      <c r="D3920" s="71">
        <v>3.0</v>
      </c>
      <c r="E3920" s="71">
        <v>0.5</v>
      </c>
      <c r="F3920" s="172">
        <f>vlookup(VLOOKUP(A3920,'Meal Plan Combinations'!A$5:E$17,2,false),indirect(I$1),2,false)*B3920+vlookup(VLOOKUP(A3920,'Meal Plan Combinations'!A$5:E$17,3,false),indirect(I$1),2,false)*C3920+vlookup(VLOOKUP(A3920,'Meal Plan Combinations'!A$5:E$17,4,false),indirect(I$1),2,false)*D3920+vlookup(VLOOKUP(A3920,'Meal Plan Combinations'!A$5:E$17,5,false),indirect(I$1),2,false)*E3920</f>
        <v>1338.241</v>
      </c>
      <c r="G3920" s="173">
        <f>abs(Generate!H$5-F3920)</f>
        <v>1731.759</v>
      </c>
    </row>
    <row r="3921">
      <c r="A3921" s="71" t="s">
        <v>105</v>
      </c>
      <c r="B3921" s="71">
        <v>0.5</v>
      </c>
      <c r="C3921" s="71">
        <v>0.5</v>
      </c>
      <c r="D3921" s="71">
        <v>3.0</v>
      </c>
      <c r="E3921" s="71">
        <v>1.0</v>
      </c>
      <c r="F3921" s="172">
        <f>vlookup(VLOOKUP(A3921,'Meal Plan Combinations'!A$5:E$17,2,false),indirect(I$1),2,false)*B3921+vlookup(VLOOKUP(A3921,'Meal Plan Combinations'!A$5:E$17,3,false),indirect(I$1),2,false)*C3921+vlookup(VLOOKUP(A3921,'Meal Plan Combinations'!A$5:E$17,4,false),indirect(I$1),2,false)*D3921+vlookup(VLOOKUP(A3921,'Meal Plan Combinations'!A$5:E$17,5,false),indirect(I$1),2,false)*E3921</f>
        <v>1475.235</v>
      </c>
      <c r="G3921" s="173">
        <f>abs(Generate!H$5-F3921)</f>
        <v>1594.765</v>
      </c>
    </row>
    <row r="3922">
      <c r="A3922" s="71" t="s">
        <v>105</v>
      </c>
      <c r="B3922" s="71">
        <v>0.5</v>
      </c>
      <c r="C3922" s="71">
        <v>0.5</v>
      </c>
      <c r="D3922" s="71">
        <v>3.0</v>
      </c>
      <c r="E3922" s="71">
        <v>1.5</v>
      </c>
      <c r="F3922" s="172">
        <f>vlookup(VLOOKUP(A3922,'Meal Plan Combinations'!A$5:E$17,2,false),indirect(I$1),2,false)*B3922+vlookup(VLOOKUP(A3922,'Meal Plan Combinations'!A$5:E$17,3,false),indirect(I$1),2,false)*C3922+vlookup(VLOOKUP(A3922,'Meal Plan Combinations'!A$5:E$17,4,false),indirect(I$1),2,false)*D3922+vlookup(VLOOKUP(A3922,'Meal Plan Combinations'!A$5:E$17,5,false),indirect(I$1),2,false)*E3922</f>
        <v>1612.229</v>
      </c>
      <c r="G3922" s="173">
        <f>abs(Generate!H$5-F3922)</f>
        <v>1457.771</v>
      </c>
    </row>
    <row r="3923">
      <c r="A3923" s="71" t="s">
        <v>105</v>
      </c>
      <c r="B3923" s="71">
        <v>0.5</v>
      </c>
      <c r="C3923" s="71">
        <v>0.5</v>
      </c>
      <c r="D3923" s="71">
        <v>3.0</v>
      </c>
      <c r="E3923" s="71">
        <v>2.0</v>
      </c>
      <c r="F3923" s="172">
        <f>vlookup(VLOOKUP(A3923,'Meal Plan Combinations'!A$5:E$17,2,false),indirect(I$1),2,false)*B3923+vlookup(VLOOKUP(A3923,'Meal Plan Combinations'!A$5:E$17,3,false),indirect(I$1),2,false)*C3923+vlookup(VLOOKUP(A3923,'Meal Plan Combinations'!A$5:E$17,4,false),indirect(I$1),2,false)*D3923+vlookup(VLOOKUP(A3923,'Meal Plan Combinations'!A$5:E$17,5,false),indirect(I$1),2,false)*E3923</f>
        <v>1749.223</v>
      </c>
      <c r="G3923" s="173">
        <f>abs(Generate!H$5-F3923)</f>
        <v>1320.777</v>
      </c>
    </row>
    <row r="3924">
      <c r="A3924" s="71" t="s">
        <v>105</v>
      </c>
      <c r="B3924" s="71">
        <v>0.5</v>
      </c>
      <c r="C3924" s="71">
        <v>0.5</v>
      </c>
      <c r="D3924" s="71">
        <v>3.0</v>
      </c>
      <c r="E3924" s="71">
        <v>2.5</v>
      </c>
      <c r="F3924" s="172">
        <f>vlookup(VLOOKUP(A3924,'Meal Plan Combinations'!A$5:E$17,2,false),indirect(I$1),2,false)*B3924+vlookup(VLOOKUP(A3924,'Meal Plan Combinations'!A$5:E$17,3,false),indirect(I$1),2,false)*C3924+vlookup(VLOOKUP(A3924,'Meal Plan Combinations'!A$5:E$17,4,false),indirect(I$1),2,false)*D3924+vlookup(VLOOKUP(A3924,'Meal Plan Combinations'!A$5:E$17,5,false),indirect(I$1),2,false)*E3924</f>
        <v>1886.217</v>
      </c>
      <c r="G3924" s="173">
        <f>abs(Generate!H$5-F3924)</f>
        <v>1183.783</v>
      </c>
    </row>
    <row r="3925">
      <c r="A3925" s="71" t="s">
        <v>105</v>
      </c>
      <c r="B3925" s="71">
        <v>0.5</v>
      </c>
      <c r="C3925" s="71">
        <v>0.5</v>
      </c>
      <c r="D3925" s="71">
        <v>3.0</v>
      </c>
      <c r="E3925" s="71">
        <v>3.0</v>
      </c>
      <c r="F3925" s="172">
        <f>vlookup(VLOOKUP(A3925,'Meal Plan Combinations'!A$5:E$17,2,false),indirect(I$1),2,false)*B3925+vlookup(VLOOKUP(A3925,'Meal Plan Combinations'!A$5:E$17,3,false),indirect(I$1),2,false)*C3925+vlookup(VLOOKUP(A3925,'Meal Plan Combinations'!A$5:E$17,4,false),indirect(I$1),2,false)*D3925+vlookup(VLOOKUP(A3925,'Meal Plan Combinations'!A$5:E$17,5,false),indirect(I$1),2,false)*E3925</f>
        <v>2023.211</v>
      </c>
      <c r="G3925" s="173">
        <f>abs(Generate!H$5-F3925)</f>
        <v>1046.789</v>
      </c>
    </row>
    <row r="3926">
      <c r="A3926" s="71" t="s">
        <v>105</v>
      </c>
      <c r="B3926" s="71">
        <v>0.5</v>
      </c>
      <c r="C3926" s="71">
        <v>1.0</v>
      </c>
      <c r="D3926" s="71">
        <v>0.5</v>
      </c>
      <c r="E3926" s="71">
        <v>0.5</v>
      </c>
      <c r="F3926" s="172">
        <f>vlookup(VLOOKUP(A3926,'Meal Plan Combinations'!A$5:E$17,2,false),indirect(I$1),2,false)*B3926+vlookup(VLOOKUP(A3926,'Meal Plan Combinations'!A$5:E$17,3,false),indirect(I$1),2,false)*C3926+vlookup(VLOOKUP(A3926,'Meal Plan Combinations'!A$5:E$17,4,false),indirect(I$1),2,false)*D3926+vlookup(VLOOKUP(A3926,'Meal Plan Combinations'!A$5:E$17,5,false),indirect(I$1),2,false)*E3926</f>
        <v>767.1195</v>
      </c>
      <c r="G3926" s="173">
        <f>abs(Generate!H$5-F3926)</f>
        <v>2302.8805</v>
      </c>
    </row>
    <row r="3927">
      <c r="A3927" s="71" t="s">
        <v>105</v>
      </c>
      <c r="B3927" s="71">
        <v>0.5</v>
      </c>
      <c r="C3927" s="71">
        <v>1.0</v>
      </c>
      <c r="D3927" s="71">
        <v>0.5</v>
      </c>
      <c r="E3927" s="71">
        <v>1.0</v>
      </c>
      <c r="F3927" s="172">
        <f>vlookup(VLOOKUP(A3927,'Meal Plan Combinations'!A$5:E$17,2,false),indirect(I$1),2,false)*B3927+vlookup(VLOOKUP(A3927,'Meal Plan Combinations'!A$5:E$17,3,false),indirect(I$1),2,false)*C3927+vlookup(VLOOKUP(A3927,'Meal Plan Combinations'!A$5:E$17,4,false),indirect(I$1),2,false)*D3927+vlookup(VLOOKUP(A3927,'Meal Plan Combinations'!A$5:E$17,5,false),indirect(I$1),2,false)*E3927</f>
        <v>904.1135</v>
      </c>
      <c r="G3927" s="173">
        <f>abs(Generate!H$5-F3927)</f>
        <v>2165.8865</v>
      </c>
    </row>
    <row r="3928">
      <c r="A3928" s="71" t="s">
        <v>105</v>
      </c>
      <c r="B3928" s="71">
        <v>0.5</v>
      </c>
      <c r="C3928" s="71">
        <v>1.0</v>
      </c>
      <c r="D3928" s="71">
        <v>0.5</v>
      </c>
      <c r="E3928" s="71">
        <v>1.5</v>
      </c>
      <c r="F3928" s="172">
        <f>vlookup(VLOOKUP(A3928,'Meal Plan Combinations'!A$5:E$17,2,false),indirect(I$1),2,false)*B3928+vlookup(VLOOKUP(A3928,'Meal Plan Combinations'!A$5:E$17,3,false),indirect(I$1),2,false)*C3928+vlookup(VLOOKUP(A3928,'Meal Plan Combinations'!A$5:E$17,4,false),indirect(I$1),2,false)*D3928+vlookup(VLOOKUP(A3928,'Meal Plan Combinations'!A$5:E$17,5,false),indirect(I$1),2,false)*E3928</f>
        <v>1041.1075</v>
      </c>
      <c r="G3928" s="173">
        <f>abs(Generate!H$5-F3928)</f>
        <v>2028.8925</v>
      </c>
    </row>
    <row r="3929">
      <c r="A3929" s="71" t="s">
        <v>105</v>
      </c>
      <c r="B3929" s="71">
        <v>0.5</v>
      </c>
      <c r="C3929" s="71">
        <v>1.0</v>
      </c>
      <c r="D3929" s="71">
        <v>0.5</v>
      </c>
      <c r="E3929" s="71">
        <v>2.0</v>
      </c>
      <c r="F3929" s="172">
        <f>vlookup(VLOOKUP(A3929,'Meal Plan Combinations'!A$5:E$17,2,false),indirect(I$1),2,false)*B3929+vlookup(VLOOKUP(A3929,'Meal Plan Combinations'!A$5:E$17,3,false),indirect(I$1),2,false)*C3929+vlookup(VLOOKUP(A3929,'Meal Plan Combinations'!A$5:E$17,4,false),indirect(I$1),2,false)*D3929+vlookup(VLOOKUP(A3929,'Meal Plan Combinations'!A$5:E$17,5,false),indirect(I$1),2,false)*E3929</f>
        <v>1178.1015</v>
      </c>
      <c r="G3929" s="173">
        <f>abs(Generate!H$5-F3929)</f>
        <v>1891.8985</v>
      </c>
    </row>
    <row r="3930">
      <c r="A3930" s="71" t="s">
        <v>105</v>
      </c>
      <c r="B3930" s="71">
        <v>0.5</v>
      </c>
      <c r="C3930" s="71">
        <v>1.0</v>
      </c>
      <c r="D3930" s="71">
        <v>0.5</v>
      </c>
      <c r="E3930" s="71">
        <v>2.5</v>
      </c>
      <c r="F3930" s="172">
        <f>vlookup(VLOOKUP(A3930,'Meal Plan Combinations'!A$5:E$17,2,false),indirect(I$1),2,false)*B3930+vlookup(VLOOKUP(A3930,'Meal Plan Combinations'!A$5:E$17,3,false),indirect(I$1),2,false)*C3930+vlookup(VLOOKUP(A3930,'Meal Plan Combinations'!A$5:E$17,4,false),indirect(I$1),2,false)*D3930+vlookup(VLOOKUP(A3930,'Meal Plan Combinations'!A$5:E$17,5,false),indirect(I$1),2,false)*E3930</f>
        <v>1315.0955</v>
      </c>
      <c r="G3930" s="173">
        <f>abs(Generate!H$5-F3930)</f>
        <v>1754.9045</v>
      </c>
    </row>
    <row r="3931">
      <c r="A3931" s="71" t="s">
        <v>105</v>
      </c>
      <c r="B3931" s="71">
        <v>0.5</v>
      </c>
      <c r="C3931" s="71">
        <v>1.0</v>
      </c>
      <c r="D3931" s="71">
        <v>0.5</v>
      </c>
      <c r="E3931" s="71">
        <v>3.0</v>
      </c>
      <c r="F3931" s="172">
        <f>vlookup(VLOOKUP(A3931,'Meal Plan Combinations'!A$5:E$17,2,false),indirect(I$1),2,false)*B3931+vlookup(VLOOKUP(A3931,'Meal Plan Combinations'!A$5:E$17,3,false),indirect(I$1),2,false)*C3931+vlookup(VLOOKUP(A3931,'Meal Plan Combinations'!A$5:E$17,4,false),indirect(I$1),2,false)*D3931+vlookup(VLOOKUP(A3931,'Meal Plan Combinations'!A$5:E$17,5,false),indirect(I$1),2,false)*E3931</f>
        <v>1452.0895</v>
      </c>
      <c r="G3931" s="173">
        <f>abs(Generate!H$5-F3931)</f>
        <v>1617.9105</v>
      </c>
    </row>
    <row r="3932">
      <c r="A3932" s="71" t="s">
        <v>105</v>
      </c>
      <c r="B3932" s="71">
        <v>0.5</v>
      </c>
      <c r="C3932" s="71">
        <v>1.0</v>
      </c>
      <c r="D3932" s="71">
        <v>1.0</v>
      </c>
      <c r="E3932" s="71">
        <v>0.5</v>
      </c>
      <c r="F3932" s="172">
        <f>vlookup(VLOOKUP(A3932,'Meal Plan Combinations'!A$5:E$17,2,false),indirect(I$1),2,false)*B3932+vlookup(VLOOKUP(A3932,'Meal Plan Combinations'!A$5:E$17,3,false),indirect(I$1),2,false)*C3932+vlookup(VLOOKUP(A3932,'Meal Plan Combinations'!A$5:E$17,4,false),indirect(I$1),2,false)*D3932+vlookup(VLOOKUP(A3932,'Meal Plan Combinations'!A$5:E$17,5,false),indirect(I$1),2,false)*E3932</f>
        <v>907.563</v>
      </c>
      <c r="G3932" s="173">
        <f>abs(Generate!H$5-F3932)</f>
        <v>2162.437</v>
      </c>
    </row>
    <row r="3933">
      <c r="A3933" s="71" t="s">
        <v>105</v>
      </c>
      <c r="B3933" s="71">
        <v>0.5</v>
      </c>
      <c r="C3933" s="71">
        <v>1.0</v>
      </c>
      <c r="D3933" s="71">
        <v>1.0</v>
      </c>
      <c r="E3933" s="71">
        <v>1.0</v>
      </c>
      <c r="F3933" s="172">
        <f>vlookup(VLOOKUP(A3933,'Meal Plan Combinations'!A$5:E$17,2,false),indirect(I$1),2,false)*B3933+vlookup(VLOOKUP(A3933,'Meal Plan Combinations'!A$5:E$17,3,false),indirect(I$1),2,false)*C3933+vlookup(VLOOKUP(A3933,'Meal Plan Combinations'!A$5:E$17,4,false),indirect(I$1),2,false)*D3933+vlookup(VLOOKUP(A3933,'Meal Plan Combinations'!A$5:E$17,5,false),indirect(I$1),2,false)*E3933</f>
        <v>1044.557</v>
      </c>
      <c r="G3933" s="173">
        <f>abs(Generate!H$5-F3933)</f>
        <v>2025.443</v>
      </c>
    </row>
    <row r="3934">
      <c r="A3934" s="71" t="s">
        <v>105</v>
      </c>
      <c r="B3934" s="71">
        <v>0.5</v>
      </c>
      <c r="C3934" s="71">
        <v>1.0</v>
      </c>
      <c r="D3934" s="71">
        <v>1.0</v>
      </c>
      <c r="E3934" s="71">
        <v>1.5</v>
      </c>
      <c r="F3934" s="172">
        <f>vlookup(VLOOKUP(A3934,'Meal Plan Combinations'!A$5:E$17,2,false),indirect(I$1),2,false)*B3934+vlookup(VLOOKUP(A3934,'Meal Plan Combinations'!A$5:E$17,3,false),indirect(I$1),2,false)*C3934+vlookup(VLOOKUP(A3934,'Meal Plan Combinations'!A$5:E$17,4,false),indirect(I$1),2,false)*D3934+vlookup(VLOOKUP(A3934,'Meal Plan Combinations'!A$5:E$17,5,false),indirect(I$1),2,false)*E3934</f>
        <v>1181.551</v>
      </c>
      <c r="G3934" s="173">
        <f>abs(Generate!H$5-F3934)</f>
        <v>1888.449</v>
      </c>
    </row>
    <row r="3935">
      <c r="A3935" s="71" t="s">
        <v>105</v>
      </c>
      <c r="B3935" s="71">
        <v>0.5</v>
      </c>
      <c r="C3935" s="71">
        <v>1.0</v>
      </c>
      <c r="D3935" s="71">
        <v>1.0</v>
      </c>
      <c r="E3935" s="71">
        <v>2.0</v>
      </c>
      <c r="F3935" s="172">
        <f>vlookup(VLOOKUP(A3935,'Meal Plan Combinations'!A$5:E$17,2,false),indirect(I$1),2,false)*B3935+vlookup(VLOOKUP(A3935,'Meal Plan Combinations'!A$5:E$17,3,false),indirect(I$1),2,false)*C3935+vlookup(VLOOKUP(A3935,'Meal Plan Combinations'!A$5:E$17,4,false),indirect(I$1),2,false)*D3935+vlookup(VLOOKUP(A3935,'Meal Plan Combinations'!A$5:E$17,5,false),indirect(I$1),2,false)*E3935</f>
        <v>1318.545</v>
      </c>
      <c r="G3935" s="173">
        <f>abs(Generate!H$5-F3935)</f>
        <v>1751.455</v>
      </c>
    </row>
    <row r="3936">
      <c r="A3936" s="71" t="s">
        <v>105</v>
      </c>
      <c r="B3936" s="71">
        <v>0.5</v>
      </c>
      <c r="C3936" s="71">
        <v>1.0</v>
      </c>
      <c r="D3936" s="71">
        <v>1.0</v>
      </c>
      <c r="E3936" s="71">
        <v>2.5</v>
      </c>
      <c r="F3936" s="172">
        <f>vlookup(VLOOKUP(A3936,'Meal Plan Combinations'!A$5:E$17,2,false),indirect(I$1),2,false)*B3936+vlookup(VLOOKUP(A3936,'Meal Plan Combinations'!A$5:E$17,3,false),indirect(I$1),2,false)*C3936+vlookup(VLOOKUP(A3936,'Meal Plan Combinations'!A$5:E$17,4,false),indirect(I$1),2,false)*D3936+vlookup(VLOOKUP(A3936,'Meal Plan Combinations'!A$5:E$17,5,false),indirect(I$1),2,false)*E3936</f>
        <v>1455.539</v>
      </c>
      <c r="G3936" s="173">
        <f>abs(Generate!H$5-F3936)</f>
        <v>1614.461</v>
      </c>
    </row>
    <row r="3937">
      <c r="A3937" s="71" t="s">
        <v>105</v>
      </c>
      <c r="B3937" s="71">
        <v>0.5</v>
      </c>
      <c r="C3937" s="71">
        <v>1.0</v>
      </c>
      <c r="D3937" s="71">
        <v>1.0</v>
      </c>
      <c r="E3937" s="71">
        <v>3.0</v>
      </c>
      <c r="F3937" s="172">
        <f>vlookup(VLOOKUP(A3937,'Meal Plan Combinations'!A$5:E$17,2,false),indirect(I$1),2,false)*B3937+vlookup(VLOOKUP(A3937,'Meal Plan Combinations'!A$5:E$17,3,false),indirect(I$1),2,false)*C3937+vlookup(VLOOKUP(A3937,'Meal Plan Combinations'!A$5:E$17,4,false),indirect(I$1),2,false)*D3937+vlookup(VLOOKUP(A3937,'Meal Plan Combinations'!A$5:E$17,5,false),indirect(I$1),2,false)*E3937</f>
        <v>1592.533</v>
      </c>
      <c r="G3937" s="173">
        <f>abs(Generate!H$5-F3937)</f>
        <v>1477.467</v>
      </c>
    </row>
    <row r="3938">
      <c r="A3938" s="71" t="s">
        <v>105</v>
      </c>
      <c r="B3938" s="71">
        <v>0.5</v>
      </c>
      <c r="C3938" s="71">
        <v>1.0</v>
      </c>
      <c r="D3938" s="71">
        <v>1.5</v>
      </c>
      <c r="E3938" s="71">
        <v>0.5</v>
      </c>
      <c r="F3938" s="172">
        <f>vlookup(VLOOKUP(A3938,'Meal Plan Combinations'!A$5:E$17,2,false),indirect(I$1),2,false)*B3938+vlookup(VLOOKUP(A3938,'Meal Plan Combinations'!A$5:E$17,3,false),indirect(I$1),2,false)*C3938+vlookup(VLOOKUP(A3938,'Meal Plan Combinations'!A$5:E$17,4,false),indirect(I$1),2,false)*D3938+vlookup(VLOOKUP(A3938,'Meal Plan Combinations'!A$5:E$17,5,false),indirect(I$1),2,false)*E3938</f>
        <v>1048.0065</v>
      </c>
      <c r="G3938" s="173">
        <f>abs(Generate!H$5-F3938)</f>
        <v>2021.9935</v>
      </c>
    </row>
    <row r="3939">
      <c r="A3939" s="71" t="s">
        <v>105</v>
      </c>
      <c r="B3939" s="71">
        <v>0.5</v>
      </c>
      <c r="C3939" s="71">
        <v>1.0</v>
      </c>
      <c r="D3939" s="71">
        <v>1.5</v>
      </c>
      <c r="E3939" s="71">
        <v>1.0</v>
      </c>
      <c r="F3939" s="172">
        <f>vlookup(VLOOKUP(A3939,'Meal Plan Combinations'!A$5:E$17,2,false),indirect(I$1),2,false)*B3939+vlookup(VLOOKUP(A3939,'Meal Plan Combinations'!A$5:E$17,3,false),indirect(I$1),2,false)*C3939+vlookup(VLOOKUP(A3939,'Meal Plan Combinations'!A$5:E$17,4,false),indirect(I$1),2,false)*D3939+vlookup(VLOOKUP(A3939,'Meal Plan Combinations'!A$5:E$17,5,false),indirect(I$1),2,false)*E3939</f>
        <v>1185.0005</v>
      </c>
      <c r="G3939" s="173">
        <f>abs(Generate!H$5-F3939)</f>
        <v>1884.9995</v>
      </c>
    </row>
    <row r="3940">
      <c r="A3940" s="71" t="s">
        <v>105</v>
      </c>
      <c r="B3940" s="71">
        <v>0.5</v>
      </c>
      <c r="C3940" s="71">
        <v>1.0</v>
      </c>
      <c r="D3940" s="71">
        <v>1.5</v>
      </c>
      <c r="E3940" s="71">
        <v>1.5</v>
      </c>
      <c r="F3940" s="172">
        <f>vlookup(VLOOKUP(A3940,'Meal Plan Combinations'!A$5:E$17,2,false),indirect(I$1),2,false)*B3940+vlookup(VLOOKUP(A3940,'Meal Plan Combinations'!A$5:E$17,3,false),indirect(I$1),2,false)*C3940+vlookup(VLOOKUP(A3940,'Meal Plan Combinations'!A$5:E$17,4,false),indirect(I$1),2,false)*D3940+vlookup(VLOOKUP(A3940,'Meal Plan Combinations'!A$5:E$17,5,false),indirect(I$1),2,false)*E3940</f>
        <v>1321.9945</v>
      </c>
      <c r="G3940" s="173">
        <f>abs(Generate!H$5-F3940)</f>
        <v>1748.0055</v>
      </c>
    </row>
    <row r="3941">
      <c r="A3941" s="71" t="s">
        <v>105</v>
      </c>
      <c r="B3941" s="71">
        <v>0.5</v>
      </c>
      <c r="C3941" s="71">
        <v>1.0</v>
      </c>
      <c r="D3941" s="71">
        <v>1.5</v>
      </c>
      <c r="E3941" s="71">
        <v>2.0</v>
      </c>
      <c r="F3941" s="172">
        <f>vlookup(VLOOKUP(A3941,'Meal Plan Combinations'!A$5:E$17,2,false),indirect(I$1),2,false)*B3941+vlookup(VLOOKUP(A3941,'Meal Plan Combinations'!A$5:E$17,3,false),indirect(I$1),2,false)*C3941+vlookup(VLOOKUP(A3941,'Meal Plan Combinations'!A$5:E$17,4,false),indirect(I$1),2,false)*D3941+vlookup(VLOOKUP(A3941,'Meal Plan Combinations'!A$5:E$17,5,false),indirect(I$1),2,false)*E3941</f>
        <v>1458.9885</v>
      </c>
      <c r="G3941" s="173">
        <f>abs(Generate!H$5-F3941)</f>
        <v>1611.0115</v>
      </c>
    </row>
    <row r="3942">
      <c r="A3942" s="71" t="s">
        <v>105</v>
      </c>
      <c r="B3942" s="71">
        <v>0.5</v>
      </c>
      <c r="C3942" s="71">
        <v>1.0</v>
      </c>
      <c r="D3942" s="71">
        <v>1.5</v>
      </c>
      <c r="E3942" s="71">
        <v>2.5</v>
      </c>
      <c r="F3942" s="172">
        <f>vlookup(VLOOKUP(A3942,'Meal Plan Combinations'!A$5:E$17,2,false),indirect(I$1),2,false)*B3942+vlookup(VLOOKUP(A3942,'Meal Plan Combinations'!A$5:E$17,3,false),indirect(I$1),2,false)*C3942+vlookup(VLOOKUP(A3942,'Meal Plan Combinations'!A$5:E$17,4,false),indirect(I$1),2,false)*D3942+vlookup(VLOOKUP(A3942,'Meal Plan Combinations'!A$5:E$17,5,false),indirect(I$1),2,false)*E3942</f>
        <v>1595.9825</v>
      </c>
      <c r="G3942" s="173">
        <f>abs(Generate!H$5-F3942)</f>
        <v>1474.0175</v>
      </c>
    </row>
    <row r="3943">
      <c r="A3943" s="71" t="s">
        <v>105</v>
      </c>
      <c r="B3943" s="71">
        <v>0.5</v>
      </c>
      <c r="C3943" s="71">
        <v>1.0</v>
      </c>
      <c r="D3943" s="71">
        <v>1.5</v>
      </c>
      <c r="E3943" s="71">
        <v>3.0</v>
      </c>
      <c r="F3943" s="172">
        <f>vlookup(VLOOKUP(A3943,'Meal Plan Combinations'!A$5:E$17,2,false),indirect(I$1),2,false)*B3943+vlookup(VLOOKUP(A3943,'Meal Plan Combinations'!A$5:E$17,3,false),indirect(I$1),2,false)*C3943+vlookup(VLOOKUP(A3943,'Meal Plan Combinations'!A$5:E$17,4,false),indirect(I$1),2,false)*D3943+vlookup(VLOOKUP(A3943,'Meal Plan Combinations'!A$5:E$17,5,false),indirect(I$1),2,false)*E3943</f>
        <v>1732.9765</v>
      </c>
      <c r="G3943" s="173">
        <f>abs(Generate!H$5-F3943)</f>
        <v>1337.0235</v>
      </c>
    </row>
    <row r="3944">
      <c r="A3944" s="71" t="s">
        <v>105</v>
      </c>
      <c r="B3944" s="71">
        <v>0.5</v>
      </c>
      <c r="C3944" s="71">
        <v>1.0</v>
      </c>
      <c r="D3944" s="71">
        <v>2.0</v>
      </c>
      <c r="E3944" s="71">
        <v>0.5</v>
      </c>
      <c r="F3944" s="172">
        <f>vlookup(VLOOKUP(A3944,'Meal Plan Combinations'!A$5:E$17,2,false),indirect(I$1),2,false)*B3944+vlookup(VLOOKUP(A3944,'Meal Plan Combinations'!A$5:E$17,3,false),indirect(I$1),2,false)*C3944+vlookup(VLOOKUP(A3944,'Meal Plan Combinations'!A$5:E$17,4,false),indirect(I$1),2,false)*D3944+vlookup(VLOOKUP(A3944,'Meal Plan Combinations'!A$5:E$17,5,false),indirect(I$1),2,false)*E3944</f>
        <v>1188.45</v>
      </c>
      <c r="G3944" s="173">
        <f>abs(Generate!H$5-F3944)</f>
        <v>1881.55</v>
      </c>
    </row>
    <row r="3945">
      <c r="A3945" s="71" t="s">
        <v>105</v>
      </c>
      <c r="B3945" s="71">
        <v>0.5</v>
      </c>
      <c r="C3945" s="71">
        <v>1.0</v>
      </c>
      <c r="D3945" s="71">
        <v>2.0</v>
      </c>
      <c r="E3945" s="71">
        <v>1.0</v>
      </c>
      <c r="F3945" s="172">
        <f>vlookup(VLOOKUP(A3945,'Meal Plan Combinations'!A$5:E$17,2,false),indirect(I$1),2,false)*B3945+vlookup(VLOOKUP(A3945,'Meal Plan Combinations'!A$5:E$17,3,false),indirect(I$1),2,false)*C3945+vlookup(VLOOKUP(A3945,'Meal Plan Combinations'!A$5:E$17,4,false),indirect(I$1),2,false)*D3945+vlookup(VLOOKUP(A3945,'Meal Plan Combinations'!A$5:E$17,5,false),indirect(I$1),2,false)*E3945</f>
        <v>1325.444</v>
      </c>
      <c r="G3945" s="173">
        <f>abs(Generate!H$5-F3945)</f>
        <v>1744.556</v>
      </c>
    </row>
    <row r="3946">
      <c r="A3946" s="71" t="s">
        <v>105</v>
      </c>
      <c r="B3946" s="71">
        <v>0.5</v>
      </c>
      <c r="C3946" s="71">
        <v>1.0</v>
      </c>
      <c r="D3946" s="71">
        <v>2.0</v>
      </c>
      <c r="E3946" s="71">
        <v>1.5</v>
      </c>
      <c r="F3946" s="172">
        <f>vlookup(VLOOKUP(A3946,'Meal Plan Combinations'!A$5:E$17,2,false),indirect(I$1),2,false)*B3946+vlookup(VLOOKUP(A3946,'Meal Plan Combinations'!A$5:E$17,3,false),indirect(I$1),2,false)*C3946+vlookup(VLOOKUP(A3946,'Meal Plan Combinations'!A$5:E$17,4,false),indirect(I$1),2,false)*D3946+vlookup(VLOOKUP(A3946,'Meal Plan Combinations'!A$5:E$17,5,false),indirect(I$1),2,false)*E3946</f>
        <v>1462.438</v>
      </c>
      <c r="G3946" s="173">
        <f>abs(Generate!H$5-F3946)</f>
        <v>1607.562</v>
      </c>
    </row>
    <row r="3947">
      <c r="A3947" s="71" t="s">
        <v>105</v>
      </c>
      <c r="B3947" s="71">
        <v>0.5</v>
      </c>
      <c r="C3947" s="71">
        <v>1.0</v>
      </c>
      <c r="D3947" s="71">
        <v>2.0</v>
      </c>
      <c r="E3947" s="71">
        <v>2.0</v>
      </c>
      <c r="F3947" s="172">
        <f>vlookup(VLOOKUP(A3947,'Meal Plan Combinations'!A$5:E$17,2,false),indirect(I$1),2,false)*B3947+vlookup(VLOOKUP(A3947,'Meal Plan Combinations'!A$5:E$17,3,false),indirect(I$1),2,false)*C3947+vlookup(VLOOKUP(A3947,'Meal Plan Combinations'!A$5:E$17,4,false),indirect(I$1),2,false)*D3947+vlookup(VLOOKUP(A3947,'Meal Plan Combinations'!A$5:E$17,5,false),indirect(I$1),2,false)*E3947</f>
        <v>1599.432</v>
      </c>
      <c r="G3947" s="173">
        <f>abs(Generate!H$5-F3947)</f>
        <v>1470.568</v>
      </c>
    </row>
    <row r="3948">
      <c r="A3948" s="71" t="s">
        <v>105</v>
      </c>
      <c r="B3948" s="71">
        <v>0.5</v>
      </c>
      <c r="C3948" s="71">
        <v>1.0</v>
      </c>
      <c r="D3948" s="71">
        <v>2.0</v>
      </c>
      <c r="E3948" s="71">
        <v>2.5</v>
      </c>
      <c r="F3948" s="172">
        <f>vlookup(VLOOKUP(A3948,'Meal Plan Combinations'!A$5:E$17,2,false),indirect(I$1),2,false)*B3948+vlookup(VLOOKUP(A3948,'Meal Plan Combinations'!A$5:E$17,3,false),indirect(I$1),2,false)*C3948+vlookup(VLOOKUP(A3948,'Meal Plan Combinations'!A$5:E$17,4,false),indirect(I$1),2,false)*D3948+vlookup(VLOOKUP(A3948,'Meal Plan Combinations'!A$5:E$17,5,false),indirect(I$1),2,false)*E3948</f>
        <v>1736.426</v>
      </c>
      <c r="G3948" s="173">
        <f>abs(Generate!H$5-F3948)</f>
        <v>1333.574</v>
      </c>
    </row>
    <row r="3949">
      <c r="A3949" s="71" t="s">
        <v>105</v>
      </c>
      <c r="B3949" s="71">
        <v>0.5</v>
      </c>
      <c r="C3949" s="71">
        <v>1.0</v>
      </c>
      <c r="D3949" s="71">
        <v>2.0</v>
      </c>
      <c r="E3949" s="71">
        <v>3.0</v>
      </c>
      <c r="F3949" s="172">
        <f>vlookup(VLOOKUP(A3949,'Meal Plan Combinations'!A$5:E$17,2,false),indirect(I$1),2,false)*B3949+vlookup(VLOOKUP(A3949,'Meal Plan Combinations'!A$5:E$17,3,false),indirect(I$1),2,false)*C3949+vlookup(VLOOKUP(A3949,'Meal Plan Combinations'!A$5:E$17,4,false),indirect(I$1),2,false)*D3949+vlookup(VLOOKUP(A3949,'Meal Plan Combinations'!A$5:E$17,5,false),indirect(I$1),2,false)*E3949</f>
        <v>1873.42</v>
      </c>
      <c r="G3949" s="173">
        <f>abs(Generate!H$5-F3949)</f>
        <v>1196.58</v>
      </c>
    </row>
    <row r="3950">
      <c r="A3950" s="71" t="s">
        <v>105</v>
      </c>
      <c r="B3950" s="71">
        <v>0.5</v>
      </c>
      <c r="C3950" s="71">
        <v>1.0</v>
      </c>
      <c r="D3950" s="71">
        <v>2.5</v>
      </c>
      <c r="E3950" s="71">
        <v>0.5</v>
      </c>
      <c r="F3950" s="172">
        <f>vlookup(VLOOKUP(A3950,'Meal Plan Combinations'!A$5:E$17,2,false),indirect(I$1),2,false)*B3950+vlookup(VLOOKUP(A3950,'Meal Plan Combinations'!A$5:E$17,3,false),indirect(I$1),2,false)*C3950+vlookup(VLOOKUP(A3950,'Meal Plan Combinations'!A$5:E$17,4,false),indirect(I$1),2,false)*D3950+vlookup(VLOOKUP(A3950,'Meal Plan Combinations'!A$5:E$17,5,false),indirect(I$1),2,false)*E3950</f>
        <v>1328.8935</v>
      </c>
      <c r="G3950" s="173">
        <f>abs(Generate!H$5-F3950)</f>
        <v>1741.1065</v>
      </c>
    </row>
    <row r="3951">
      <c r="A3951" s="71" t="s">
        <v>105</v>
      </c>
      <c r="B3951" s="71">
        <v>0.5</v>
      </c>
      <c r="C3951" s="71">
        <v>1.0</v>
      </c>
      <c r="D3951" s="71">
        <v>2.5</v>
      </c>
      <c r="E3951" s="71">
        <v>1.0</v>
      </c>
      <c r="F3951" s="172">
        <f>vlookup(VLOOKUP(A3951,'Meal Plan Combinations'!A$5:E$17,2,false),indirect(I$1),2,false)*B3951+vlookup(VLOOKUP(A3951,'Meal Plan Combinations'!A$5:E$17,3,false),indirect(I$1),2,false)*C3951+vlookup(VLOOKUP(A3951,'Meal Plan Combinations'!A$5:E$17,4,false),indirect(I$1),2,false)*D3951+vlookup(VLOOKUP(A3951,'Meal Plan Combinations'!A$5:E$17,5,false),indirect(I$1),2,false)*E3951</f>
        <v>1465.8875</v>
      </c>
      <c r="G3951" s="173">
        <f>abs(Generate!H$5-F3951)</f>
        <v>1604.1125</v>
      </c>
    </row>
    <row r="3952">
      <c r="A3952" s="71" t="s">
        <v>105</v>
      </c>
      <c r="B3952" s="71">
        <v>0.5</v>
      </c>
      <c r="C3952" s="71">
        <v>1.0</v>
      </c>
      <c r="D3952" s="71">
        <v>2.5</v>
      </c>
      <c r="E3952" s="71">
        <v>1.5</v>
      </c>
      <c r="F3952" s="172">
        <f>vlookup(VLOOKUP(A3952,'Meal Plan Combinations'!A$5:E$17,2,false),indirect(I$1),2,false)*B3952+vlookup(VLOOKUP(A3952,'Meal Plan Combinations'!A$5:E$17,3,false),indirect(I$1),2,false)*C3952+vlookup(VLOOKUP(A3952,'Meal Plan Combinations'!A$5:E$17,4,false),indirect(I$1),2,false)*D3952+vlookup(VLOOKUP(A3952,'Meal Plan Combinations'!A$5:E$17,5,false),indirect(I$1),2,false)*E3952</f>
        <v>1602.8815</v>
      </c>
      <c r="G3952" s="173">
        <f>abs(Generate!H$5-F3952)</f>
        <v>1467.1185</v>
      </c>
    </row>
    <row r="3953">
      <c r="A3953" s="71" t="s">
        <v>105</v>
      </c>
      <c r="B3953" s="71">
        <v>0.5</v>
      </c>
      <c r="C3953" s="71">
        <v>1.0</v>
      </c>
      <c r="D3953" s="71">
        <v>2.5</v>
      </c>
      <c r="E3953" s="71">
        <v>2.0</v>
      </c>
      <c r="F3953" s="172">
        <f>vlookup(VLOOKUP(A3953,'Meal Plan Combinations'!A$5:E$17,2,false),indirect(I$1),2,false)*B3953+vlookup(VLOOKUP(A3953,'Meal Plan Combinations'!A$5:E$17,3,false),indirect(I$1),2,false)*C3953+vlookup(VLOOKUP(A3953,'Meal Plan Combinations'!A$5:E$17,4,false),indirect(I$1),2,false)*D3953+vlookup(VLOOKUP(A3953,'Meal Plan Combinations'!A$5:E$17,5,false),indirect(I$1),2,false)*E3953</f>
        <v>1739.8755</v>
      </c>
      <c r="G3953" s="173">
        <f>abs(Generate!H$5-F3953)</f>
        <v>1330.1245</v>
      </c>
    </row>
    <row r="3954">
      <c r="A3954" s="71" t="s">
        <v>105</v>
      </c>
      <c r="B3954" s="71">
        <v>0.5</v>
      </c>
      <c r="C3954" s="71">
        <v>1.0</v>
      </c>
      <c r="D3954" s="71">
        <v>2.5</v>
      </c>
      <c r="E3954" s="71">
        <v>2.5</v>
      </c>
      <c r="F3954" s="172">
        <f>vlookup(VLOOKUP(A3954,'Meal Plan Combinations'!A$5:E$17,2,false),indirect(I$1),2,false)*B3954+vlookup(VLOOKUP(A3954,'Meal Plan Combinations'!A$5:E$17,3,false),indirect(I$1),2,false)*C3954+vlookup(VLOOKUP(A3954,'Meal Plan Combinations'!A$5:E$17,4,false),indirect(I$1),2,false)*D3954+vlookup(VLOOKUP(A3954,'Meal Plan Combinations'!A$5:E$17,5,false),indirect(I$1),2,false)*E3954</f>
        <v>1876.8695</v>
      </c>
      <c r="G3954" s="173">
        <f>abs(Generate!H$5-F3954)</f>
        <v>1193.1305</v>
      </c>
    </row>
    <row r="3955">
      <c r="A3955" s="71" t="s">
        <v>105</v>
      </c>
      <c r="B3955" s="71">
        <v>0.5</v>
      </c>
      <c r="C3955" s="71">
        <v>1.0</v>
      </c>
      <c r="D3955" s="71">
        <v>2.5</v>
      </c>
      <c r="E3955" s="71">
        <v>3.0</v>
      </c>
      <c r="F3955" s="172">
        <f>vlookup(VLOOKUP(A3955,'Meal Plan Combinations'!A$5:E$17,2,false),indirect(I$1),2,false)*B3955+vlookup(VLOOKUP(A3955,'Meal Plan Combinations'!A$5:E$17,3,false),indirect(I$1),2,false)*C3955+vlookup(VLOOKUP(A3955,'Meal Plan Combinations'!A$5:E$17,4,false),indirect(I$1),2,false)*D3955+vlookup(VLOOKUP(A3955,'Meal Plan Combinations'!A$5:E$17,5,false),indirect(I$1),2,false)*E3955</f>
        <v>2013.8635</v>
      </c>
      <c r="G3955" s="173">
        <f>abs(Generate!H$5-F3955)</f>
        <v>1056.1365</v>
      </c>
    </row>
    <row r="3956">
      <c r="A3956" s="71" t="s">
        <v>105</v>
      </c>
      <c r="B3956" s="71">
        <v>0.5</v>
      </c>
      <c r="C3956" s="71">
        <v>1.0</v>
      </c>
      <c r="D3956" s="71">
        <v>3.0</v>
      </c>
      <c r="E3956" s="71">
        <v>0.5</v>
      </c>
      <c r="F3956" s="172">
        <f>vlookup(VLOOKUP(A3956,'Meal Plan Combinations'!A$5:E$17,2,false),indirect(I$1),2,false)*B3956+vlookup(VLOOKUP(A3956,'Meal Plan Combinations'!A$5:E$17,3,false),indirect(I$1),2,false)*C3956+vlookup(VLOOKUP(A3956,'Meal Plan Combinations'!A$5:E$17,4,false),indirect(I$1),2,false)*D3956+vlookup(VLOOKUP(A3956,'Meal Plan Combinations'!A$5:E$17,5,false),indirect(I$1),2,false)*E3956</f>
        <v>1469.337</v>
      </c>
      <c r="G3956" s="173">
        <f>abs(Generate!H$5-F3956)</f>
        <v>1600.663</v>
      </c>
    </row>
    <row r="3957">
      <c r="A3957" s="71" t="s">
        <v>105</v>
      </c>
      <c r="B3957" s="71">
        <v>0.5</v>
      </c>
      <c r="C3957" s="71">
        <v>1.0</v>
      </c>
      <c r="D3957" s="71">
        <v>3.0</v>
      </c>
      <c r="E3957" s="71">
        <v>1.0</v>
      </c>
      <c r="F3957" s="172">
        <f>vlookup(VLOOKUP(A3957,'Meal Plan Combinations'!A$5:E$17,2,false),indirect(I$1),2,false)*B3957+vlookup(VLOOKUP(A3957,'Meal Plan Combinations'!A$5:E$17,3,false),indirect(I$1),2,false)*C3957+vlookup(VLOOKUP(A3957,'Meal Plan Combinations'!A$5:E$17,4,false),indirect(I$1),2,false)*D3957+vlookup(VLOOKUP(A3957,'Meal Plan Combinations'!A$5:E$17,5,false),indirect(I$1),2,false)*E3957</f>
        <v>1606.331</v>
      </c>
      <c r="G3957" s="173">
        <f>abs(Generate!H$5-F3957)</f>
        <v>1463.669</v>
      </c>
    </row>
    <row r="3958">
      <c r="A3958" s="71" t="s">
        <v>105</v>
      </c>
      <c r="B3958" s="71">
        <v>0.5</v>
      </c>
      <c r="C3958" s="71">
        <v>1.0</v>
      </c>
      <c r="D3958" s="71">
        <v>3.0</v>
      </c>
      <c r="E3958" s="71">
        <v>1.5</v>
      </c>
      <c r="F3958" s="172">
        <f>vlookup(VLOOKUP(A3958,'Meal Plan Combinations'!A$5:E$17,2,false),indirect(I$1),2,false)*B3958+vlookup(VLOOKUP(A3958,'Meal Plan Combinations'!A$5:E$17,3,false),indirect(I$1),2,false)*C3958+vlookup(VLOOKUP(A3958,'Meal Plan Combinations'!A$5:E$17,4,false),indirect(I$1),2,false)*D3958+vlookup(VLOOKUP(A3958,'Meal Plan Combinations'!A$5:E$17,5,false),indirect(I$1),2,false)*E3958</f>
        <v>1743.325</v>
      </c>
      <c r="G3958" s="173">
        <f>abs(Generate!H$5-F3958)</f>
        <v>1326.675</v>
      </c>
    </row>
    <row r="3959">
      <c r="A3959" s="71" t="s">
        <v>105</v>
      </c>
      <c r="B3959" s="71">
        <v>0.5</v>
      </c>
      <c r="C3959" s="71">
        <v>1.0</v>
      </c>
      <c r="D3959" s="71">
        <v>3.0</v>
      </c>
      <c r="E3959" s="71">
        <v>2.0</v>
      </c>
      <c r="F3959" s="172">
        <f>vlookup(VLOOKUP(A3959,'Meal Plan Combinations'!A$5:E$17,2,false),indirect(I$1),2,false)*B3959+vlookup(VLOOKUP(A3959,'Meal Plan Combinations'!A$5:E$17,3,false),indirect(I$1),2,false)*C3959+vlookup(VLOOKUP(A3959,'Meal Plan Combinations'!A$5:E$17,4,false),indirect(I$1),2,false)*D3959+vlookup(VLOOKUP(A3959,'Meal Plan Combinations'!A$5:E$17,5,false),indirect(I$1),2,false)*E3959</f>
        <v>1880.319</v>
      </c>
      <c r="G3959" s="173">
        <f>abs(Generate!H$5-F3959)</f>
        <v>1189.681</v>
      </c>
    </row>
    <row r="3960">
      <c r="A3960" s="71" t="s">
        <v>105</v>
      </c>
      <c r="B3960" s="71">
        <v>0.5</v>
      </c>
      <c r="C3960" s="71">
        <v>1.0</v>
      </c>
      <c r="D3960" s="71">
        <v>3.0</v>
      </c>
      <c r="E3960" s="71">
        <v>2.5</v>
      </c>
      <c r="F3960" s="172">
        <f>vlookup(VLOOKUP(A3960,'Meal Plan Combinations'!A$5:E$17,2,false),indirect(I$1),2,false)*B3960+vlookup(VLOOKUP(A3960,'Meal Plan Combinations'!A$5:E$17,3,false),indirect(I$1),2,false)*C3960+vlookup(VLOOKUP(A3960,'Meal Plan Combinations'!A$5:E$17,4,false),indirect(I$1),2,false)*D3960+vlookup(VLOOKUP(A3960,'Meal Plan Combinations'!A$5:E$17,5,false),indirect(I$1),2,false)*E3960</f>
        <v>2017.313</v>
      </c>
      <c r="G3960" s="173">
        <f>abs(Generate!H$5-F3960)</f>
        <v>1052.687</v>
      </c>
    </row>
    <row r="3961">
      <c r="A3961" s="71" t="s">
        <v>105</v>
      </c>
      <c r="B3961" s="71">
        <v>0.5</v>
      </c>
      <c r="C3961" s="71">
        <v>1.0</v>
      </c>
      <c r="D3961" s="71">
        <v>3.0</v>
      </c>
      <c r="E3961" s="71">
        <v>3.0</v>
      </c>
      <c r="F3961" s="172">
        <f>vlookup(VLOOKUP(A3961,'Meal Plan Combinations'!A$5:E$17,2,false),indirect(I$1),2,false)*B3961+vlookup(VLOOKUP(A3961,'Meal Plan Combinations'!A$5:E$17,3,false),indirect(I$1),2,false)*C3961+vlookup(VLOOKUP(A3961,'Meal Plan Combinations'!A$5:E$17,4,false),indirect(I$1),2,false)*D3961+vlookup(VLOOKUP(A3961,'Meal Plan Combinations'!A$5:E$17,5,false),indirect(I$1),2,false)*E3961</f>
        <v>2154.307</v>
      </c>
      <c r="G3961" s="173">
        <f>abs(Generate!H$5-F3961)</f>
        <v>915.693</v>
      </c>
    </row>
    <row r="3962">
      <c r="A3962" s="71" t="s">
        <v>105</v>
      </c>
      <c r="B3962" s="71">
        <v>0.5</v>
      </c>
      <c r="C3962" s="71">
        <v>1.5</v>
      </c>
      <c r="D3962" s="71">
        <v>0.5</v>
      </c>
      <c r="E3962" s="71">
        <v>0.5</v>
      </c>
      <c r="F3962" s="172">
        <f>vlookup(VLOOKUP(A3962,'Meal Plan Combinations'!A$5:E$17,2,false),indirect(I$1),2,false)*B3962+vlookup(VLOOKUP(A3962,'Meal Plan Combinations'!A$5:E$17,3,false),indirect(I$1),2,false)*C3962+vlookup(VLOOKUP(A3962,'Meal Plan Combinations'!A$5:E$17,4,false),indirect(I$1),2,false)*D3962+vlookup(VLOOKUP(A3962,'Meal Plan Combinations'!A$5:E$17,5,false),indirect(I$1),2,false)*E3962</f>
        <v>898.2155</v>
      </c>
      <c r="G3962" s="173">
        <f>abs(Generate!H$5-F3962)</f>
        <v>2171.7845</v>
      </c>
    </row>
    <row r="3963">
      <c r="A3963" s="71" t="s">
        <v>105</v>
      </c>
      <c r="B3963" s="71">
        <v>0.5</v>
      </c>
      <c r="C3963" s="71">
        <v>1.5</v>
      </c>
      <c r="D3963" s="71">
        <v>0.5</v>
      </c>
      <c r="E3963" s="71">
        <v>1.0</v>
      </c>
      <c r="F3963" s="172">
        <f>vlookup(VLOOKUP(A3963,'Meal Plan Combinations'!A$5:E$17,2,false),indirect(I$1),2,false)*B3963+vlookup(VLOOKUP(A3963,'Meal Plan Combinations'!A$5:E$17,3,false),indirect(I$1),2,false)*C3963+vlookup(VLOOKUP(A3963,'Meal Plan Combinations'!A$5:E$17,4,false),indirect(I$1),2,false)*D3963+vlookup(VLOOKUP(A3963,'Meal Plan Combinations'!A$5:E$17,5,false),indirect(I$1),2,false)*E3963</f>
        <v>1035.2095</v>
      </c>
      <c r="G3963" s="173">
        <f>abs(Generate!H$5-F3963)</f>
        <v>2034.7905</v>
      </c>
    </row>
    <row r="3964">
      <c r="A3964" s="71" t="s">
        <v>105</v>
      </c>
      <c r="B3964" s="71">
        <v>0.5</v>
      </c>
      <c r="C3964" s="71">
        <v>1.5</v>
      </c>
      <c r="D3964" s="71">
        <v>0.5</v>
      </c>
      <c r="E3964" s="71">
        <v>1.5</v>
      </c>
      <c r="F3964" s="172">
        <f>vlookup(VLOOKUP(A3964,'Meal Plan Combinations'!A$5:E$17,2,false),indirect(I$1),2,false)*B3964+vlookup(VLOOKUP(A3964,'Meal Plan Combinations'!A$5:E$17,3,false),indirect(I$1),2,false)*C3964+vlookup(VLOOKUP(A3964,'Meal Plan Combinations'!A$5:E$17,4,false),indirect(I$1),2,false)*D3964+vlookup(VLOOKUP(A3964,'Meal Plan Combinations'!A$5:E$17,5,false),indirect(I$1),2,false)*E3964</f>
        <v>1172.2035</v>
      </c>
      <c r="G3964" s="173">
        <f>abs(Generate!H$5-F3964)</f>
        <v>1897.7965</v>
      </c>
    </row>
    <row r="3965">
      <c r="A3965" s="71" t="s">
        <v>105</v>
      </c>
      <c r="B3965" s="71">
        <v>0.5</v>
      </c>
      <c r="C3965" s="71">
        <v>1.5</v>
      </c>
      <c r="D3965" s="71">
        <v>0.5</v>
      </c>
      <c r="E3965" s="71">
        <v>2.0</v>
      </c>
      <c r="F3965" s="172">
        <f>vlookup(VLOOKUP(A3965,'Meal Plan Combinations'!A$5:E$17,2,false),indirect(I$1),2,false)*B3965+vlookup(VLOOKUP(A3965,'Meal Plan Combinations'!A$5:E$17,3,false),indirect(I$1),2,false)*C3965+vlookup(VLOOKUP(A3965,'Meal Plan Combinations'!A$5:E$17,4,false),indirect(I$1),2,false)*D3965+vlookup(VLOOKUP(A3965,'Meal Plan Combinations'!A$5:E$17,5,false),indirect(I$1),2,false)*E3965</f>
        <v>1309.1975</v>
      </c>
      <c r="G3965" s="173">
        <f>abs(Generate!H$5-F3965)</f>
        <v>1760.8025</v>
      </c>
    </row>
    <row r="3966">
      <c r="A3966" s="71" t="s">
        <v>105</v>
      </c>
      <c r="B3966" s="71">
        <v>0.5</v>
      </c>
      <c r="C3966" s="71">
        <v>1.5</v>
      </c>
      <c r="D3966" s="71">
        <v>0.5</v>
      </c>
      <c r="E3966" s="71">
        <v>2.5</v>
      </c>
      <c r="F3966" s="172">
        <f>vlookup(VLOOKUP(A3966,'Meal Plan Combinations'!A$5:E$17,2,false),indirect(I$1),2,false)*B3966+vlookup(VLOOKUP(A3966,'Meal Plan Combinations'!A$5:E$17,3,false),indirect(I$1),2,false)*C3966+vlookup(VLOOKUP(A3966,'Meal Plan Combinations'!A$5:E$17,4,false),indirect(I$1),2,false)*D3966+vlookup(VLOOKUP(A3966,'Meal Plan Combinations'!A$5:E$17,5,false),indirect(I$1),2,false)*E3966</f>
        <v>1446.1915</v>
      </c>
      <c r="G3966" s="173">
        <f>abs(Generate!H$5-F3966)</f>
        <v>1623.8085</v>
      </c>
    </row>
    <row r="3967">
      <c r="A3967" s="71" t="s">
        <v>105</v>
      </c>
      <c r="B3967" s="71">
        <v>0.5</v>
      </c>
      <c r="C3967" s="71">
        <v>1.5</v>
      </c>
      <c r="D3967" s="71">
        <v>0.5</v>
      </c>
      <c r="E3967" s="71">
        <v>3.0</v>
      </c>
      <c r="F3967" s="172">
        <f>vlookup(VLOOKUP(A3967,'Meal Plan Combinations'!A$5:E$17,2,false),indirect(I$1),2,false)*B3967+vlookup(VLOOKUP(A3967,'Meal Plan Combinations'!A$5:E$17,3,false),indirect(I$1),2,false)*C3967+vlookup(VLOOKUP(A3967,'Meal Plan Combinations'!A$5:E$17,4,false),indirect(I$1),2,false)*D3967+vlookup(VLOOKUP(A3967,'Meal Plan Combinations'!A$5:E$17,5,false),indirect(I$1),2,false)*E3967</f>
        <v>1583.1855</v>
      </c>
      <c r="G3967" s="173">
        <f>abs(Generate!H$5-F3967)</f>
        <v>1486.8145</v>
      </c>
    </row>
    <row r="3968">
      <c r="A3968" s="71" t="s">
        <v>105</v>
      </c>
      <c r="B3968" s="71">
        <v>0.5</v>
      </c>
      <c r="C3968" s="71">
        <v>1.5</v>
      </c>
      <c r="D3968" s="71">
        <v>1.0</v>
      </c>
      <c r="E3968" s="71">
        <v>0.5</v>
      </c>
      <c r="F3968" s="172">
        <f>vlookup(VLOOKUP(A3968,'Meal Plan Combinations'!A$5:E$17,2,false),indirect(I$1),2,false)*B3968+vlookup(VLOOKUP(A3968,'Meal Plan Combinations'!A$5:E$17,3,false),indirect(I$1),2,false)*C3968+vlookup(VLOOKUP(A3968,'Meal Plan Combinations'!A$5:E$17,4,false),indirect(I$1),2,false)*D3968+vlookup(VLOOKUP(A3968,'Meal Plan Combinations'!A$5:E$17,5,false),indirect(I$1),2,false)*E3968</f>
        <v>1038.659</v>
      </c>
      <c r="G3968" s="173">
        <f>abs(Generate!H$5-F3968)</f>
        <v>2031.341</v>
      </c>
    </row>
    <row r="3969">
      <c r="A3969" s="71" t="s">
        <v>105</v>
      </c>
      <c r="B3969" s="71">
        <v>0.5</v>
      </c>
      <c r="C3969" s="71">
        <v>1.5</v>
      </c>
      <c r="D3969" s="71">
        <v>1.0</v>
      </c>
      <c r="E3969" s="71">
        <v>1.0</v>
      </c>
      <c r="F3969" s="172">
        <f>vlookup(VLOOKUP(A3969,'Meal Plan Combinations'!A$5:E$17,2,false),indirect(I$1),2,false)*B3969+vlookup(VLOOKUP(A3969,'Meal Plan Combinations'!A$5:E$17,3,false),indirect(I$1),2,false)*C3969+vlookup(VLOOKUP(A3969,'Meal Plan Combinations'!A$5:E$17,4,false),indirect(I$1),2,false)*D3969+vlookup(VLOOKUP(A3969,'Meal Plan Combinations'!A$5:E$17,5,false),indirect(I$1),2,false)*E3969</f>
        <v>1175.653</v>
      </c>
      <c r="G3969" s="173">
        <f>abs(Generate!H$5-F3969)</f>
        <v>1894.347</v>
      </c>
    </row>
    <row r="3970">
      <c r="A3970" s="71" t="s">
        <v>105</v>
      </c>
      <c r="B3970" s="71">
        <v>0.5</v>
      </c>
      <c r="C3970" s="71">
        <v>1.5</v>
      </c>
      <c r="D3970" s="71">
        <v>1.0</v>
      </c>
      <c r="E3970" s="71">
        <v>1.5</v>
      </c>
      <c r="F3970" s="172">
        <f>vlookup(VLOOKUP(A3970,'Meal Plan Combinations'!A$5:E$17,2,false),indirect(I$1),2,false)*B3970+vlookup(VLOOKUP(A3970,'Meal Plan Combinations'!A$5:E$17,3,false),indirect(I$1),2,false)*C3970+vlookup(VLOOKUP(A3970,'Meal Plan Combinations'!A$5:E$17,4,false),indirect(I$1),2,false)*D3970+vlookup(VLOOKUP(A3970,'Meal Plan Combinations'!A$5:E$17,5,false),indirect(I$1),2,false)*E3970</f>
        <v>1312.647</v>
      </c>
      <c r="G3970" s="173">
        <f>abs(Generate!H$5-F3970)</f>
        <v>1757.353</v>
      </c>
    </row>
    <row r="3971">
      <c r="A3971" s="71" t="s">
        <v>105</v>
      </c>
      <c r="B3971" s="71">
        <v>0.5</v>
      </c>
      <c r="C3971" s="71">
        <v>1.5</v>
      </c>
      <c r="D3971" s="71">
        <v>1.0</v>
      </c>
      <c r="E3971" s="71">
        <v>2.0</v>
      </c>
      <c r="F3971" s="172">
        <f>vlookup(VLOOKUP(A3971,'Meal Plan Combinations'!A$5:E$17,2,false),indirect(I$1),2,false)*B3971+vlookup(VLOOKUP(A3971,'Meal Plan Combinations'!A$5:E$17,3,false),indirect(I$1),2,false)*C3971+vlookup(VLOOKUP(A3971,'Meal Plan Combinations'!A$5:E$17,4,false),indirect(I$1),2,false)*D3971+vlookup(VLOOKUP(A3971,'Meal Plan Combinations'!A$5:E$17,5,false),indirect(I$1),2,false)*E3971</f>
        <v>1449.641</v>
      </c>
      <c r="G3971" s="173">
        <f>abs(Generate!H$5-F3971)</f>
        <v>1620.359</v>
      </c>
    </row>
    <row r="3972">
      <c r="A3972" s="71" t="s">
        <v>105</v>
      </c>
      <c r="B3972" s="71">
        <v>0.5</v>
      </c>
      <c r="C3972" s="71">
        <v>1.5</v>
      </c>
      <c r="D3972" s="71">
        <v>1.0</v>
      </c>
      <c r="E3972" s="71">
        <v>2.5</v>
      </c>
      <c r="F3972" s="172">
        <f>vlookup(VLOOKUP(A3972,'Meal Plan Combinations'!A$5:E$17,2,false),indirect(I$1),2,false)*B3972+vlookup(VLOOKUP(A3972,'Meal Plan Combinations'!A$5:E$17,3,false),indirect(I$1),2,false)*C3972+vlookup(VLOOKUP(A3972,'Meal Plan Combinations'!A$5:E$17,4,false),indirect(I$1),2,false)*D3972+vlookup(VLOOKUP(A3972,'Meal Plan Combinations'!A$5:E$17,5,false),indirect(I$1),2,false)*E3972</f>
        <v>1586.635</v>
      </c>
      <c r="G3972" s="173">
        <f>abs(Generate!H$5-F3972)</f>
        <v>1483.365</v>
      </c>
    </row>
    <row r="3973">
      <c r="A3973" s="71" t="s">
        <v>105</v>
      </c>
      <c r="B3973" s="71">
        <v>0.5</v>
      </c>
      <c r="C3973" s="71">
        <v>1.5</v>
      </c>
      <c r="D3973" s="71">
        <v>1.0</v>
      </c>
      <c r="E3973" s="71">
        <v>3.0</v>
      </c>
      <c r="F3973" s="172">
        <f>vlookup(VLOOKUP(A3973,'Meal Plan Combinations'!A$5:E$17,2,false),indirect(I$1),2,false)*B3973+vlookup(VLOOKUP(A3973,'Meal Plan Combinations'!A$5:E$17,3,false),indirect(I$1),2,false)*C3973+vlookup(VLOOKUP(A3973,'Meal Plan Combinations'!A$5:E$17,4,false),indirect(I$1),2,false)*D3973+vlookup(VLOOKUP(A3973,'Meal Plan Combinations'!A$5:E$17,5,false),indirect(I$1),2,false)*E3973</f>
        <v>1723.629</v>
      </c>
      <c r="G3973" s="173">
        <f>abs(Generate!H$5-F3973)</f>
        <v>1346.371</v>
      </c>
    </row>
    <row r="3974">
      <c r="A3974" s="71" t="s">
        <v>105</v>
      </c>
      <c r="B3974" s="71">
        <v>0.5</v>
      </c>
      <c r="C3974" s="71">
        <v>1.5</v>
      </c>
      <c r="D3974" s="71">
        <v>1.5</v>
      </c>
      <c r="E3974" s="71">
        <v>0.5</v>
      </c>
      <c r="F3974" s="172">
        <f>vlookup(VLOOKUP(A3974,'Meal Plan Combinations'!A$5:E$17,2,false),indirect(I$1),2,false)*B3974+vlookup(VLOOKUP(A3974,'Meal Plan Combinations'!A$5:E$17,3,false),indirect(I$1),2,false)*C3974+vlookup(VLOOKUP(A3974,'Meal Plan Combinations'!A$5:E$17,4,false),indirect(I$1),2,false)*D3974+vlookup(VLOOKUP(A3974,'Meal Plan Combinations'!A$5:E$17,5,false),indirect(I$1),2,false)*E3974</f>
        <v>1179.1025</v>
      </c>
      <c r="G3974" s="173">
        <f>abs(Generate!H$5-F3974)</f>
        <v>1890.8975</v>
      </c>
    </row>
    <row r="3975">
      <c r="A3975" s="71" t="s">
        <v>105</v>
      </c>
      <c r="B3975" s="71">
        <v>0.5</v>
      </c>
      <c r="C3975" s="71">
        <v>1.5</v>
      </c>
      <c r="D3975" s="71">
        <v>1.5</v>
      </c>
      <c r="E3975" s="71">
        <v>1.0</v>
      </c>
      <c r="F3975" s="172">
        <f>vlookup(VLOOKUP(A3975,'Meal Plan Combinations'!A$5:E$17,2,false),indirect(I$1),2,false)*B3975+vlookup(VLOOKUP(A3975,'Meal Plan Combinations'!A$5:E$17,3,false),indirect(I$1),2,false)*C3975+vlookup(VLOOKUP(A3975,'Meal Plan Combinations'!A$5:E$17,4,false),indirect(I$1),2,false)*D3975+vlookup(VLOOKUP(A3975,'Meal Plan Combinations'!A$5:E$17,5,false),indirect(I$1),2,false)*E3975</f>
        <v>1316.0965</v>
      </c>
      <c r="G3975" s="173">
        <f>abs(Generate!H$5-F3975)</f>
        <v>1753.9035</v>
      </c>
    </row>
    <row r="3976">
      <c r="A3976" s="71" t="s">
        <v>105</v>
      </c>
      <c r="B3976" s="71">
        <v>0.5</v>
      </c>
      <c r="C3976" s="71">
        <v>1.5</v>
      </c>
      <c r="D3976" s="71">
        <v>1.5</v>
      </c>
      <c r="E3976" s="71">
        <v>1.5</v>
      </c>
      <c r="F3976" s="172">
        <f>vlookup(VLOOKUP(A3976,'Meal Plan Combinations'!A$5:E$17,2,false),indirect(I$1),2,false)*B3976+vlookup(VLOOKUP(A3976,'Meal Plan Combinations'!A$5:E$17,3,false),indirect(I$1),2,false)*C3976+vlookup(VLOOKUP(A3976,'Meal Plan Combinations'!A$5:E$17,4,false),indirect(I$1),2,false)*D3976+vlookup(VLOOKUP(A3976,'Meal Plan Combinations'!A$5:E$17,5,false),indirect(I$1),2,false)*E3976</f>
        <v>1453.0905</v>
      </c>
      <c r="G3976" s="173">
        <f>abs(Generate!H$5-F3976)</f>
        <v>1616.9095</v>
      </c>
    </row>
    <row r="3977">
      <c r="A3977" s="71" t="s">
        <v>105</v>
      </c>
      <c r="B3977" s="71">
        <v>0.5</v>
      </c>
      <c r="C3977" s="71">
        <v>1.5</v>
      </c>
      <c r="D3977" s="71">
        <v>1.5</v>
      </c>
      <c r="E3977" s="71">
        <v>2.0</v>
      </c>
      <c r="F3977" s="172">
        <f>vlookup(VLOOKUP(A3977,'Meal Plan Combinations'!A$5:E$17,2,false),indirect(I$1),2,false)*B3977+vlookup(VLOOKUP(A3977,'Meal Plan Combinations'!A$5:E$17,3,false),indirect(I$1),2,false)*C3977+vlookup(VLOOKUP(A3977,'Meal Plan Combinations'!A$5:E$17,4,false),indirect(I$1),2,false)*D3977+vlookup(VLOOKUP(A3977,'Meal Plan Combinations'!A$5:E$17,5,false),indirect(I$1),2,false)*E3977</f>
        <v>1590.0845</v>
      </c>
      <c r="G3977" s="173">
        <f>abs(Generate!H$5-F3977)</f>
        <v>1479.9155</v>
      </c>
    </row>
    <row r="3978">
      <c r="A3978" s="71" t="s">
        <v>105</v>
      </c>
      <c r="B3978" s="71">
        <v>0.5</v>
      </c>
      <c r="C3978" s="71">
        <v>1.5</v>
      </c>
      <c r="D3978" s="71">
        <v>1.5</v>
      </c>
      <c r="E3978" s="71">
        <v>2.5</v>
      </c>
      <c r="F3978" s="172">
        <f>vlookup(VLOOKUP(A3978,'Meal Plan Combinations'!A$5:E$17,2,false),indirect(I$1),2,false)*B3978+vlookup(VLOOKUP(A3978,'Meal Plan Combinations'!A$5:E$17,3,false),indirect(I$1),2,false)*C3978+vlookup(VLOOKUP(A3978,'Meal Plan Combinations'!A$5:E$17,4,false),indirect(I$1),2,false)*D3978+vlookup(VLOOKUP(A3978,'Meal Plan Combinations'!A$5:E$17,5,false),indirect(I$1),2,false)*E3978</f>
        <v>1727.0785</v>
      </c>
      <c r="G3978" s="173">
        <f>abs(Generate!H$5-F3978)</f>
        <v>1342.9215</v>
      </c>
    </row>
    <row r="3979">
      <c r="A3979" s="71" t="s">
        <v>105</v>
      </c>
      <c r="B3979" s="71">
        <v>0.5</v>
      </c>
      <c r="C3979" s="71">
        <v>1.5</v>
      </c>
      <c r="D3979" s="71">
        <v>1.5</v>
      </c>
      <c r="E3979" s="71">
        <v>3.0</v>
      </c>
      <c r="F3979" s="172">
        <f>vlookup(VLOOKUP(A3979,'Meal Plan Combinations'!A$5:E$17,2,false),indirect(I$1),2,false)*B3979+vlookup(VLOOKUP(A3979,'Meal Plan Combinations'!A$5:E$17,3,false),indirect(I$1),2,false)*C3979+vlookup(VLOOKUP(A3979,'Meal Plan Combinations'!A$5:E$17,4,false),indirect(I$1),2,false)*D3979+vlookup(VLOOKUP(A3979,'Meal Plan Combinations'!A$5:E$17,5,false),indirect(I$1),2,false)*E3979</f>
        <v>1864.0725</v>
      </c>
      <c r="G3979" s="173">
        <f>abs(Generate!H$5-F3979)</f>
        <v>1205.9275</v>
      </c>
    </row>
    <row r="3980">
      <c r="A3980" s="71" t="s">
        <v>105</v>
      </c>
      <c r="B3980" s="71">
        <v>0.5</v>
      </c>
      <c r="C3980" s="71">
        <v>1.5</v>
      </c>
      <c r="D3980" s="71">
        <v>2.0</v>
      </c>
      <c r="E3980" s="71">
        <v>0.5</v>
      </c>
      <c r="F3980" s="172">
        <f>vlookup(VLOOKUP(A3980,'Meal Plan Combinations'!A$5:E$17,2,false),indirect(I$1),2,false)*B3980+vlookup(VLOOKUP(A3980,'Meal Plan Combinations'!A$5:E$17,3,false),indirect(I$1),2,false)*C3980+vlookup(VLOOKUP(A3980,'Meal Plan Combinations'!A$5:E$17,4,false),indirect(I$1),2,false)*D3980+vlookup(VLOOKUP(A3980,'Meal Plan Combinations'!A$5:E$17,5,false),indirect(I$1),2,false)*E3980</f>
        <v>1319.546</v>
      </c>
      <c r="G3980" s="173">
        <f>abs(Generate!H$5-F3980)</f>
        <v>1750.454</v>
      </c>
    </row>
    <row r="3981">
      <c r="A3981" s="71" t="s">
        <v>105</v>
      </c>
      <c r="B3981" s="71">
        <v>0.5</v>
      </c>
      <c r="C3981" s="71">
        <v>1.5</v>
      </c>
      <c r="D3981" s="71">
        <v>2.0</v>
      </c>
      <c r="E3981" s="71">
        <v>1.0</v>
      </c>
      <c r="F3981" s="172">
        <f>vlookup(VLOOKUP(A3981,'Meal Plan Combinations'!A$5:E$17,2,false),indirect(I$1),2,false)*B3981+vlookup(VLOOKUP(A3981,'Meal Plan Combinations'!A$5:E$17,3,false),indirect(I$1),2,false)*C3981+vlookup(VLOOKUP(A3981,'Meal Plan Combinations'!A$5:E$17,4,false),indirect(I$1),2,false)*D3981+vlookup(VLOOKUP(A3981,'Meal Plan Combinations'!A$5:E$17,5,false),indirect(I$1),2,false)*E3981</f>
        <v>1456.54</v>
      </c>
      <c r="G3981" s="173">
        <f>abs(Generate!H$5-F3981)</f>
        <v>1613.46</v>
      </c>
    </row>
    <row r="3982">
      <c r="A3982" s="71" t="s">
        <v>105</v>
      </c>
      <c r="B3982" s="71">
        <v>0.5</v>
      </c>
      <c r="C3982" s="71">
        <v>1.5</v>
      </c>
      <c r="D3982" s="71">
        <v>2.0</v>
      </c>
      <c r="E3982" s="71">
        <v>1.5</v>
      </c>
      <c r="F3982" s="172">
        <f>vlookup(VLOOKUP(A3982,'Meal Plan Combinations'!A$5:E$17,2,false),indirect(I$1),2,false)*B3982+vlookup(VLOOKUP(A3982,'Meal Plan Combinations'!A$5:E$17,3,false),indirect(I$1),2,false)*C3982+vlookup(VLOOKUP(A3982,'Meal Plan Combinations'!A$5:E$17,4,false),indirect(I$1),2,false)*D3982+vlookup(VLOOKUP(A3982,'Meal Plan Combinations'!A$5:E$17,5,false),indirect(I$1),2,false)*E3982</f>
        <v>1593.534</v>
      </c>
      <c r="G3982" s="173">
        <f>abs(Generate!H$5-F3982)</f>
        <v>1476.466</v>
      </c>
    </row>
    <row r="3983">
      <c r="A3983" s="71" t="s">
        <v>105</v>
      </c>
      <c r="B3983" s="71">
        <v>0.5</v>
      </c>
      <c r="C3983" s="71">
        <v>1.5</v>
      </c>
      <c r="D3983" s="71">
        <v>2.0</v>
      </c>
      <c r="E3983" s="71">
        <v>2.0</v>
      </c>
      <c r="F3983" s="172">
        <f>vlookup(VLOOKUP(A3983,'Meal Plan Combinations'!A$5:E$17,2,false),indirect(I$1),2,false)*B3983+vlookup(VLOOKUP(A3983,'Meal Plan Combinations'!A$5:E$17,3,false),indirect(I$1),2,false)*C3983+vlookup(VLOOKUP(A3983,'Meal Plan Combinations'!A$5:E$17,4,false),indirect(I$1),2,false)*D3983+vlookup(VLOOKUP(A3983,'Meal Plan Combinations'!A$5:E$17,5,false),indirect(I$1),2,false)*E3983</f>
        <v>1730.528</v>
      </c>
      <c r="G3983" s="173">
        <f>abs(Generate!H$5-F3983)</f>
        <v>1339.472</v>
      </c>
    </row>
    <row r="3984">
      <c r="A3984" s="71" t="s">
        <v>105</v>
      </c>
      <c r="B3984" s="71">
        <v>0.5</v>
      </c>
      <c r="C3984" s="71">
        <v>1.5</v>
      </c>
      <c r="D3984" s="71">
        <v>2.0</v>
      </c>
      <c r="E3984" s="71">
        <v>2.5</v>
      </c>
      <c r="F3984" s="172">
        <f>vlookup(VLOOKUP(A3984,'Meal Plan Combinations'!A$5:E$17,2,false),indirect(I$1),2,false)*B3984+vlookup(VLOOKUP(A3984,'Meal Plan Combinations'!A$5:E$17,3,false),indirect(I$1),2,false)*C3984+vlookup(VLOOKUP(A3984,'Meal Plan Combinations'!A$5:E$17,4,false),indirect(I$1),2,false)*D3984+vlookup(VLOOKUP(A3984,'Meal Plan Combinations'!A$5:E$17,5,false),indirect(I$1),2,false)*E3984</f>
        <v>1867.522</v>
      </c>
      <c r="G3984" s="173">
        <f>abs(Generate!H$5-F3984)</f>
        <v>1202.478</v>
      </c>
    </row>
    <row r="3985">
      <c r="A3985" s="71" t="s">
        <v>105</v>
      </c>
      <c r="B3985" s="71">
        <v>0.5</v>
      </c>
      <c r="C3985" s="71">
        <v>1.5</v>
      </c>
      <c r="D3985" s="71">
        <v>2.0</v>
      </c>
      <c r="E3985" s="71">
        <v>3.0</v>
      </c>
      <c r="F3985" s="172">
        <f>vlookup(VLOOKUP(A3985,'Meal Plan Combinations'!A$5:E$17,2,false),indirect(I$1),2,false)*B3985+vlookup(VLOOKUP(A3985,'Meal Plan Combinations'!A$5:E$17,3,false),indirect(I$1),2,false)*C3985+vlookup(VLOOKUP(A3985,'Meal Plan Combinations'!A$5:E$17,4,false),indirect(I$1),2,false)*D3985+vlookup(VLOOKUP(A3985,'Meal Plan Combinations'!A$5:E$17,5,false),indirect(I$1),2,false)*E3985</f>
        <v>2004.516</v>
      </c>
      <c r="G3985" s="173">
        <f>abs(Generate!H$5-F3985)</f>
        <v>1065.484</v>
      </c>
    </row>
    <row r="3986">
      <c r="A3986" s="71" t="s">
        <v>105</v>
      </c>
      <c r="B3986" s="71">
        <v>0.5</v>
      </c>
      <c r="C3986" s="71">
        <v>1.5</v>
      </c>
      <c r="D3986" s="71">
        <v>2.5</v>
      </c>
      <c r="E3986" s="71">
        <v>0.5</v>
      </c>
      <c r="F3986" s="172">
        <f>vlookup(VLOOKUP(A3986,'Meal Plan Combinations'!A$5:E$17,2,false),indirect(I$1),2,false)*B3986+vlookup(VLOOKUP(A3986,'Meal Plan Combinations'!A$5:E$17,3,false),indirect(I$1),2,false)*C3986+vlookup(VLOOKUP(A3986,'Meal Plan Combinations'!A$5:E$17,4,false),indirect(I$1),2,false)*D3986+vlookup(VLOOKUP(A3986,'Meal Plan Combinations'!A$5:E$17,5,false),indirect(I$1),2,false)*E3986</f>
        <v>1459.9895</v>
      </c>
      <c r="G3986" s="173">
        <f>abs(Generate!H$5-F3986)</f>
        <v>1610.0105</v>
      </c>
    </row>
    <row r="3987">
      <c r="A3987" s="71" t="s">
        <v>105</v>
      </c>
      <c r="B3987" s="71">
        <v>0.5</v>
      </c>
      <c r="C3987" s="71">
        <v>1.5</v>
      </c>
      <c r="D3987" s="71">
        <v>2.5</v>
      </c>
      <c r="E3987" s="71">
        <v>1.0</v>
      </c>
      <c r="F3987" s="172">
        <f>vlookup(VLOOKUP(A3987,'Meal Plan Combinations'!A$5:E$17,2,false),indirect(I$1),2,false)*B3987+vlookup(VLOOKUP(A3987,'Meal Plan Combinations'!A$5:E$17,3,false),indirect(I$1),2,false)*C3987+vlookup(VLOOKUP(A3987,'Meal Plan Combinations'!A$5:E$17,4,false),indirect(I$1),2,false)*D3987+vlookup(VLOOKUP(A3987,'Meal Plan Combinations'!A$5:E$17,5,false),indirect(I$1),2,false)*E3987</f>
        <v>1596.9835</v>
      </c>
      <c r="G3987" s="173">
        <f>abs(Generate!H$5-F3987)</f>
        <v>1473.0165</v>
      </c>
    </row>
    <row r="3988">
      <c r="A3988" s="71" t="s">
        <v>105</v>
      </c>
      <c r="B3988" s="71">
        <v>0.5</v>
      </c>
      <c r="C3988" s="71">
        <v>1.5</v>
      </c>
      <c r="D3988" s="71">
        <v>2.5</v>
      </c>
      <c r="E3988" s="71">
        <v>1.5</v>
      </c>
      <c r="F3988" s="172">
        <f>vlookup(VLOOKUP(A3988,'Meal Plan Combinations'!A$5:E$17,2,false),indirect(I$1),2,false)*B3988+vlookup(VLOOKUP(A3988,'Meal Plan Combinations'!A$5:E$17,3,false),indirect(I$1),2,false)*C3988+vlookup(VLOOKUP(A3988,'Meal Plan Combinations'!A$5:E$17,4,false),indirect(I$1),2,false)*D3988+vlookup(VLOOKUP(A3988,'Meal Plan Combinations'!A$5:E$17,5,false),indirect(I$1),2,false)*E3988</f>
        <v>1733.9775</v>
      </c>
      <c r="G3988" s="173">
        <f>abs(Generate!H$5-F3988)</f>
        <v>1336.0225</v>
      </c>
    </row>
    <row r="3989">
      <c r="A3989" s="71" t="s">
        <v>105</v>
      </c>
      <c r="B3989" s="71">
        <v>0.5</v>
      </c>
      <c r="C3989" s="71">
        <v>1.5</v>
      </c>
      <c r="D3989" s="71">
        <v>2.5</v>
      </c>
      <c r="E3989" s="71">
        <v>2.0</v>
      </c>
      <c r="F3989" s="172">
        <f>vlookup(VLOOKUP(A3989,'Meal Plan Combinations'!A$5:E$17,2,false),indirect(I$1),2,false)*B3989+vlookup(VLOOKUP(A3989,'Meal Plan Combinations'!A$5:E$17,3,false),indirect(I$1),2,false)*C3989+vlookup(VLOOKUP(A3989,'Meal Plan Combinations'!A$5:E$17,4,false),indirect(I$1),2,false)*D3989+vlookup(VLOOKUP(A3989,'Meal Plan Combinations'!A$5:E$17,5,false),indirect(I$1),2,false)*E3989</f>
        <v>1870.9715</v>
      </c>
      <c r="G3989" s="173">
        <f>abs(Generate!H$5-F3989)</f>
        <v>1199.0285</v>
      </c>
    </row>
    <row r="3990">
      <c r="A3990" s="71" t="s">
        <v>105</v>
      </c>
      <c r="B3990" s="71">
        <v>0.5</v>
      </c>
      <c r="C3990" s="71">
        <v>1.5</v>
      </c>
      <c r="D3990" s="71">
        <v>2.5</v>
      </c>
      <c r="E3990" s="71">
        <v>2.5</v>
      </c>
      <c r="F3990" s="172">
        <f>vlookup(VLOOKUP(A3990,'Meal Plan Combinations'!A$5:E$17,2,false),indirect(I$1),2,false)*B3990+vlookup(VLOOKUP(A3990,'Meal Plan Combinations'!A$5:E$17,3,false),indirect(I$1),2,false)*C3990+vlookup(VLOOKUP(A3990,'Meal Plan Combinations'!A$5:E$17,4,false),indirect(I$1),2,false)*D3990+vlookup(VLOOKUP(A3990,'Meal Plan Combinations'!A$5:E$17,5,false),indirect(I$1),2,false)*E3990</f>
        <v>2007.9655</v>
      </c>
      <c r="G3990" s="173">
        <f>abs(Generate!H$5-F3990)</f>
        <v>1062.0345</v>
      </c>
    </row>
    <row r="3991">
      <c r="A3991" s="71" t="s">
        <v>105</v>
      </c>
      <c r="B3991" s="71">
        <v>0.5</v>
      </c>
      <c r="C3991" s="71">
        <v>1.5</v>
      </c>
      <c r="D3991" s="71">
        <v>2.5</v>
      </c>
      <c r="E3991" s="71">
        <v>3.0</v>
      </c>
      <c r="F3991" s="172">
        <f>vlookup(VLOOKUP(A3991,'Meal Plan Combinations'!A$5:E$17,2,false),indirect(I$1),2,false)*B3991+vlookup(VLOOKUP(A3991,'Meal Plan Combinations'!A$5:E$17,3,false),indirect(I$1),2,false)*C3991+vlookup(VLOOKUP(A3991,'Meal Plan Combinations'!A$5:E$17,4,false),indirect(I$1),2,false)*D3991+vlookup(VLOOKUP(A3991,'Meal Plan Combinations'!A$5:E$17,5,false),indirect(I$1),2,false)*E3991</f>
        <v>2144.9595</v>
      </c>
      <c r="G3991" s="173">
        <f>abs(Generate!H$5-F3991)</f>
        <v>925.0405</v>
      </c>
    </row>
    <row r="3992">
      <c r="A3992" s="71" t="s">
        <v>105</v>
      </c>
      <c r="B3992" s="71">
        <v>0.5</v>
      </c>
      <c r="C3992" s="71">
        <v>1.5</v>
      </c>
      <c r="D3992" s="71">
        <v>3.0</v>
      </c>
      <c r="E3992" s="71">
        <v>0.5</v>
      </c>
      <c r="F3992" s="172">
        <f>vlookup(VLOOKUP(A3992,'Meal Plan Combinations'!A$5:E$17,2,false),indirect(I$1),2,false)*B3992+vlookup(VLOOKUP(A3992,'Meal Plan Combinations'!A$5:E$17,3,false),indirect(I$1),2,false)*C3992+vlookup(VLOOKUP(A3992,'Meal Plan Combinations'!A$5:E$17,4,false),indirect(I$1),2,false)*D3992+vlookup(VLOOKUP(A3992,'Meal Plan Combinations'!A$5:E$17,5,false),indirect(I$1),2,false)*E3992</f>
        <v>1600.433</v>
      </c>
      <c r="G3992" s="173">
        <f>abs(Generate!H$5-F3992)</f>
        <v>1469.567</v>
      </c>
    </row>
    <row r="3993">
      <c r="A3993" s="71" t="s">
        <v>105</v>
      </c>
      <c r="B3993" s="71">
        <v>0.5</v>
      </c>
      <c r="C3993" s="71">
        <v>1.5</v>
      </c>
      <c r="D3993" s="71">
        <v>3.0</v>
      </c>
      <c r="E3993" s="71">
        <v>1.0</v>
      </c>
      <c r="F3993" s="172">
        <f>vlookup(VLOOKUP(A3993,'Meal Plan Combinations'!A$5:E$17,2,false),indirect(I$1),2,false)*B3993+vlookup(VLOOKUP(A3993,'Meal Plan Combinations'!A$5:E$17,3,false),indirect(I$1),2,false)*C3993+vlookup(VLOOKUP(A3993,'Meal Plan Combinations'!A$5:E$17,4,false),indirect(I$1),2,false)*D3993+vlookup(VLOOKUP(A3993,'Meal Plan Combinations'!A$5:E$17,5,false),indirect(I$1),2,false)*E3993</f>
        <v>1737.427</v>
      </c>
      <c r="G3993" s="173">
        <f>abs(Generate!H$5-F3993)</f>
        <v>1332.573</v>
      </c>
    </row>
    <row r="3994">
      <c r="A3994" s="71" t="s">
        <v>105</v>
      </c>
      <c r="B3994" s="71">
        <v>0.5</v>
      </c>
      <c r="C3994" s="71">
        <v>1.5</v>
      </c>
      <c r="D3994" s="71">
        <v>3.0</v>
      </c>
      <c r="E3994" s="71">
        <v>1.5</v>
      </c>
      <c r="F3994" s="172">
        <f>vlookup(VLOOKUP(A3994,'Meal Plan Combinations'!A$5:E$17,2,false),indirect(I$1),2,false)*B3994+vlookup(VLOOKUP(A3994,'Meal Plan Combinations'!A$5:E$17,3,false),indirect(I$1),2,false)*C3994+vlookup(VLOOKUP(A3994,'Meal Plan Combinations'!A$5:E$17,4,false),indirect(I$1),2,false)*D3994+vlookup(VLOOKUP(A3994,'Meal Plan Combinations'!A$5:E$17,5,false),indirect(I$1),2,false)*E3994</f>
        <v>1874.421</v>
      </c>
      <c r="G3994" s="173">
        <f>abs(Generate!H$5-F3994)</f>
        <v>1195.579</v>
      </c>
    </row>
    <row r="3995">
      <c r="A3995" s="71" t="s">
        <v>105</v>
      </c>
      <c r="B3995" s="71">
        <v>0.5</v>
      </c>
      <c r="C3995" s="71">
        <v>1.5</v>
      </c>
      <c r="D3995" s="71">
        <v>3.0</v>
      </c>
      <c r="E3995" s="71">
        <v>2.0</v>
      </c>
      <c r="F3995" s="172">
        <f>vlookup(VLOOKUP(A3995,'Meal Plan Combinations'!A$5:E$17,2,false),indirect(I$1),2,false)*B3995+vlookup(VLOOKUP(A3995,'Meal Plan Combinations'!A$5:E$17,3,false),indirect(I$1),2,false)*C3995+vlookup(VLOOKUP(A3995,'Meal Plan Combinations'!A$5:E$17,4,false),indirect(I$1),2,false)*D3995+vlookup(VLOOKUP(A3995,'Meal Plan Combinations'!A$5:E$17,5,false),indirect(I$1),2,false)*E3995</f>
        <v>2011.415</v>
      </c>
      <c r="G3995" s="173">
        <f>abs(Generate!H$5-F3995)</f>
        <v>1058.585</v>
      </c>
    </row>
    <row r="3996">
      <c r="A3996" s="71" t="s">
        <v>105</v>
      </c>
      <c r="B3996" s="71">
        <v>0.5</v>
      </c>
      <c r="C3996" s="71">
        <v>1.5</v>
      </c>
      <c r="D3996" s="71">
        <v>3.0</v>
      </c>
      <c r="E3996" s="71">
        <v>2.5</v>
      </c>
      <c r="F3996" s="172">
        <f>vlookup(VLOOKUP(A3996,'Meal Plan Combinations'!A$5:E$17,2,false),indirect(I$1),2,false)*B3996+vlookup(VLOOKUP(A3996,'Meal Plan Combinations'!A$5:E$17,3,false),indirect(I$1),2,false)*C3996+vlookup(VLOOKUP(A3996,'Meal Plan Combinations'!A$5:E$17,4,false),indirect(I$1),2,false)*D3996+vlookup(VLOOKUP(A3996,'Meal Plan Combinations'!A$5:E$17,5,false),indirect(I$1),2,false)*E3996</f>
        <v>2148.409</v>
      </c>
      <c r="G3996" s="173">
        <f>abs(Generate!H$5-F3996)</f>
        <v>921.591</v>
      </c>
    </row>
    <row r="3997">
      <c r="A3997" s="71" t="s">
        <v>105</v>
      </c>
      <c r="B3997" s="71">
        <v>0.5</v>
      </c>
      <c r="C3997" s="71">
        <v>1.5</v>
      </c>
      <c r="D3997" s="71">
        <v>3.0</v>
      </c>
      <c r="E3997" s="71">
        <v>3.0</v>
      </c>
      <c r="F3997" s="172">
        <f>vlookup(VLOOKUP(A3997,'Meal Plan Combinations'!A$5:E$17,2,false),indirect(I$1),2,false)*B3997+vlookup(VLOOKUP(A3997,'Meal Plan Combinations'!A$5:E$17,3,false),indirect(I$1),2,false)*C3997+vlookup(VLOOKUP(A3997,'Meal Plan Combinations'!A$5:E$17,4,false),indirect(I$1),2,false)*D3997+vlookup(VLOOKUP(A3997,'Meal Plan Combinations'!A$5:E$17,5,false),indirect(I$1),2,false)*E3997</f>
        <v>2285.403</v>
      </c>
      <c r="G3997" s="173">
        <f>abs(Generate!H$5-F3997)</f>
        <v>784.597</v>
      </c>
    </row>
    <row r="3998">
      <c r="A3998" s="71" t="s">
        <v>105</v>
      </c>
      <c r="B3998" s="71">
        <v>0.5</v>
      </c>
      <c r="C3998" s="71">
        <v>2.0</v>
      </c>
      <c r="D3998" s="71">
        <v>0.5</v>
      </c>
      <c r="E3998" s="71">
        <v>0.5</v>
      </c>
      <c r="F3998" s="172">
        <f>vlookup(VLOOKUP(A3998,'Meal Plan Combinations'!A$5:E$17,2,false),indirect(I$1),2,false)*B3998+vlookup(VLOOKUP(A3998,'Meal Plan Combinations'!A$5:E$17,3,false),indirect(I$1),2,false)*C3998+vlookup(VLOOKUP(A3998,'Meal Plan Combinations'!A$5:E$17,4,false),indirect(I$1),2,false)*D3998+vlookup(VLOOKUP(A3998,'Meal Plan Combinations'!A$5:E$17,5,false),indirect(I$1),2,false)*E3998</f>
        <v>1029.3115</v>
      </c>
      <c r="G3998" s="173">
        <f>abs(Generate!H$5-F3998)</f>
        <v>2040.6885</v>
      </c>
    </row>
    <row r="3999">
      <c r="A3999" s="71" t="s">
        <v>105</v>
      </c>
      <c r="B3999" s="71">
        <v>0.5</v>
      </c>
      <c r="C3999" s="71">
        <v>2.0</v>
      </c>
      <c r="D3999" s="71">
        <v>0.5</v>
      </c>
      <c r="E3999" s="71">
        <v>1.0</v>
      </c>
      <c r="F3999" s="172">
        <f>vlookup(VLOOKUP(A3999,'Meal Plan Combinations'!A$5:E$17,2,false),indirect(I$1),2,false)*B3999+vlookup(VLOOKUP(A3999,'Meal Plan Combinations'!A$5:E$17,3,false),indirect(I$1),2,false)*C3999+vlookup(VLOOKUP(A3999,'Meal Plan Combinations'!A$5:E$17,4,false),indirect(I$1),2,false)*D3999+vlookup(VLOOKUP(A3999,'Meal Plan Combinations'!A$5:E$17,5,false),indirect(I$1),2,false)*E3999</f>
        <v>1166.3055</v>
      </c>
      <c r="G3999" s="173">
        <f>abs(Generate!H$5-F3999)</f>
        <v>1903.6945</v>
      </c>
    </row>
    <row r="4000">
      <c r="A4000" s="71" t="s">
        <v>105</v>
      </c>
      <c r="B4000" s="71">
        <v>0.5</v>
      </c>
      <c r="C4000" s="71">
        <v>2.0</v>
      </c>
      <c r="D4000" s="71">
        <v>0.5</v>
      </c>
      <c r="E4000" s="71">
        <v>1.5</v>
      </c>
      <c r="F4000" s="172">
        <f>vlookup(VLOOKUP(A4000,'Meal Plan Combinations'!A$5:E$17,2,false),indirect(I$1),2,false)*B4000+vlookup(VLOOKUP(A4000,'Meal Plan Combinations'!A$5:E$17,3,false),indirect(I$1),2,false)*C4000+vlookup(VLOOKUP(A4000,'Meal Plan Combinations'!A$5:E$17,4,false),indirect(I$1),2,false)*D4000+vlookup(VLOOKUP(A4000,'Meal Plan Combinations'!A$5:E$17,5,false),indirect(I$1),2,false)*E4000</f>
        <v>1303.2995</v>
      </c>
      <c r="G4000" s="173">
        <f>abs(Generate!H$5-F4000)</f>
        <v>1766.7005</v>
      </c>
    </row>
    <row r="4001">
      <c r="A4001" s="71" t="s">
        <v>105</v>
      </c>
      <c r="B4001" s="71">
        <v>0.5</v>
      </c>
      <c r="C4001" s="71">
        <v>2.0</v>
      </c>
      <c r="D4001" s="71">
        <v>0.5</v>
      </c>
      <c r="E4001" s="71">
        <v>2.0</v>
      </c>
      <c r="F4001" s="172">
        <f>vlookup(VLOOKUP(A4001,'Meal Plan Combinations'!A$5:E$17,2,false),indirect(I$1),2,false)*B4001+vlookup(VLOOKUP(A4001,'Meal Plan Combinations'!A$5:E$17,3,false),indirect(I$1),2,false)*C4001+vlookup(VLOOKUP(A4001,'Meal Plan Combinations'!A$5:E$17,4,false),indirect(I$1),2,false)*D4001+vlookup(VLOOKUP(A4001,'Meal Plan Combinations'!A$5:E$17,5,false),indirect(I$1),2,false)*E4001</f>
        <v>1440.2935</v>
      </c>
      <c r="G4001" s="173">
        <f>abs(Generate!H$5-F4001)</f>
        <v>1629.7065</v>
      </c>
    </row>
    <row r="4002">
      <c r="A4002" s="71" t="s">
        <v>105</v>
      </c>
      <c r="B4002" s="71">
        <v>0.5</v>
      </c>
      <c r="C4002" s="71">
        <v>2.0</v>
      </c>
      <c r="D4002" s="71">
        <v>0.5</v>
      </c>
      <c r="E4002" s="71">
        <v>2.5</v>
      </c>
      <c r="F4002" s="172">
        <f>vlookup(VLOOKUP(A4002,'Meal Plan Combinations'!A$5:E$17,2,false),indirect(I$1),2,false)*B4002+vlookup(VLOOKUP(A4002,'Meal Plan Combinations'!A$5:E$17,3,false),indirect(I$1),2,false)*C4002+vlookup(VLOOKUP(A4002,'Meal Plan Combinations'!A$5:E$17,4,false),indirect(I$1),2,false)*D4002+vlookup(VLOOKUP(A4002,'Meal Plan Combinations'!A$5:E$17,5,false),indirect(I$1),2,false)*E4002</f>
        <v>1577.2875</v>
      </c>
      <c r="G4002" s="173">
        <f>abs(Generate!H$5-F4002)</f>
        <v>1492.7125</v>
      </c>
    </row>
    <row r="4003">
      <c r="A4003" s="71" t="s">
        <v>105</v>
      </c>
      <c r="B4003" s="71">
        <v>0.5</v>
      </c>
      <c r="C4003" s="71">
        <v>2.0</v>
      </c>
      <c r="D4003" s="71">
        <v>0.5</v>
      </c>
      <c r="E4003" s="71">
        <v>3.0</v>
      </c>
      <c r="F4003" s="172">
        <f>vlookup(VLOOKUP(A4003,'Meal Plan Combinations'!A$5:E$17,2,false),indirect(I$1),2,false)*B4003+vlookup(VLOOKUP(A4003,'Meal Plan Combinations'!A$5:E$17,3,false),indirect(I$1),2,false)*C4003+vlookup(VLOOKUP(A4003,'Meal Plan Combinations'!A$5:E$17,4,false),indirect(I$1),2,false)*D4003+vlookup(VLOOKUP(A4003,'Meal Plan Combinations'!A$5:E$17,5,false),indirect(I$1),2,false)*E4003</f>
        <v>1714.2815</v>
      </c>
      <c r="G4003" s="173">
        <f>abs(Generate!H$5-F4003)</f>
        <v>1355.7185</v>
      </c>
    </row>
    <row r="4004">
      <c r="A4004" s="71" t="s">
        <v>105</v>
      </c>
      <c r="B4004" s="71">
        <v>0.5</v>
      </c>
      <c r="C4004" s="71">
        <v>2.0</v>
      </c>
      <c r="D4004" s="71">
        <v>1.0</v>
      </c>
      <c r="E4004" s="71">
        <v>0.5</v>
      </c>
      <c r="F4004" s="172">
        <f>vlookup(VLOOKUP(A4004,'Meal Plan Combinations'!A$5:E$17,2,false),indirect(I$1),2,false)*B4004+vlookup(VLOOKUP(A4004,'Meal Plan Combinations'!A$5:E$17,3,false),indirect(I$1),2,false)*C4004+vlookup(VLOOKUP(A4004,'Meal Plan Combinations'!A$5:E$17,4,false),indirect(I$1),2,false)*D4004+vlookup(VLOOKUP(A4004,'Meal Plan Combinations'!A$5:E$17,5,false),indirect(I$1),2,false)*E4004</f>
        <v>1169.755</v>
      </c>
      <c r="G4004" s="173">
        <f>abs(Generate!H$5-F4004)</f>
        <v>1900.245</v>
      </c>
    </row>
    <row r="4005">
      <c r="A4005" s="71" t="s">
        <v>105</v>
      </c>
      <c r="B4005" s="71">
        <v>0.5</v>
      </c>
      <c r="C4005" s="71">
        <v>2.0</v>
      </c>
      <c r="D4005" s="71">
        <v>1.0</v>
      </c>
      <c r="E4005" s="71">
        <v>1.0</v>
      </c>
      <c r="F4005" s="172">
        <f>vlookup(VLOOKUP(A4005,'Meal Plan Combinations'!A$5:E$17,2,false),indirect(I$1),2,false)*B4005+vlookup(VLOOKUP(A4005,'Meal Plan Combinations'!A$5:E$17,3,false),indirect(I$1),2,false)*C4005+vlookup(VLOOKUP(A4005,'Meal Plan Combinations'!A$5:E$17,4,false),indirect(I$1),2,false)*D4005+vlookup(VLOOKUP(A4005,'Meal Plan Combinations'!A$5:E$17,5,false),indirect(I$1),2,false)*E4005</f>
        <v>1306.749</v>
      </c>
      <c r="G4005" s="173">
        <f>abs(Generate!H$5-F4005)</f>
        <v>1763.251</v>
      </c>
    </row>
    <row r="4006">
      <c r="A4006" s="71" t="s">
        <v>105</v>
      </c>
      <c r="B4006" s="71">
        <v>0.5</v>
      </c>
      <c r="C4006" s="71">
        <v>2.0</v>
      </c>
      <c r="D4006" s="71">
        <v>1.0</v>
      </c>
      <c r="E4006" s="71">
        <v>1.5</v>
      </c>
      <c r="F4006" s="172">
        <f>vlookup(VLOOKUP(A4006,'Meal Plan Combinations'!A$5:E$17,2,false),indirect(I$1),2,false)*B4006+vlookup(VLOOKUP(A4006,'Meal Plan Combinations'!A$5:E$17,3,false),indirect(I$1),2,false)*C4006+vlookup(VLOOKUP(A4006,'Meal Plan Combinations'!A$5:E$17,4,false),indirect(I$1),2,false)*D4006+vlookup(VLOOKUP(A4006,'Meal Plan Combinations'!A$5:E$17,5,false),indirect(I$1),2,false)*E4006</f>
        <v>1443.743</v>
      </c>
      <c r="G4006" s="173">
        <f>abs(Generate!H$5-F4006)</f>
        <v>1626.257</v>
      </c>
    </row>
    <row r="4007">
      <c r="A4007" s="71" t="s">
        <v>105</v>
      </c>
      <c r="B4007" s="71">
        <v>0.5</v>
      </c>
      <c r="C4007" s="71">
        <v>2.0</v>
      </c>
      <c r="D4007" s="71">
        <v>1.0</v>
      </c>
      <c r="E4007" s="71">
        <v>2.0</v>
      </c>
      <c r="F4007" s="172">
        <f>vlookup(VLOOKUP(A4007,'Meal Plan Combinations'!A$5:E$17,2,false),indirect(I$1),2,false)*B4007+vlookup(VLOOKUP(A4007,'Meal Plan Combinations'!A$5:E$17,3,false),indirect(I$1),2,false)*C4007+vlookup(VLOOKUP(A4007,'Meal Plan Combinations'!A$5:E$17,4,false),indirect(I$1),2,false)*D4007+vlookup(VLOOKUP(A4007,'Meal Plan Combinations'!A$5:E$17,5,false),indirect(I$1),2,false)*E4007</f>
        <v>1580.737</v>
      </c>
      <c r="G4007" s="173">
        <f>abs(Generate!H$5-F4007)</f>
        <v>1489.263</v>
      </c>
    </row>
    <row r="4008">
      <c r="A4008" s="71" t="s">
        <v>105</v>
      </c>
      <c r="B4008" s="71">
        <v>0.5</v>
      </c>
      <c r="C4008" s="71">
        <v>2.0</v>
      </c>
      <c r="D4008" s="71">
        <v>1.0</v>
      </c>
      <c r="E4008" s="71">
        <v>2.5</v>
      </c>
      <c r="F4008" s="172">
        <f>vlookup(VLOOKUP(A4008,'Meal Plan Combinations'!A$5:E$17,2,false),indirect(I$1),2,false)*B4008+vlookup(VLOOKUP(A4008,'Meal Plan Combinations'!A$5:E$17,3,false),indirect(I$1),2,false)*C4008+vlookup(VLOOKUP(A4008,'Meal Plan Combinations'!A$5:E$17,4,false),indirect(I$1),2,false)*D4008+vlookup(VLOOKUP(A4008,'Meal Plan Combinations'!A$5:E$17,5,false),indirect(I$1),2,false)*E4008</f>
        <v>1717.731</v>
      </c>
      <c r="G4008" s="173">
        <f>abs(Generate!H$5-F4008)</f>
        <v>1352.269</v>
      </c>
    </row>
    <row r="4009">
      <c r="A4009" s="71" t="s">
        <v>105</v>
      </c>
      <c r="B4009" s="71">
        <v>0.5</v>
      </c>
      <c r="C4009" s="71">
        <v>2.0</v>
      </c>
      <c r="D4009" s="71">
        <v>1.0</v>
      </c>
      <c r="E4009" s="71">
        <v>3.0</v>
      </c>
      <c r="F4009" s="172">
        <f>vlookup(VLOOKUP(A4009,'Meal Plan Combinations'!A$5:E$17,2,false),indirect(I$1),2,false)*B4009+vlookup(VLOOKUP(A4009,'Meal Plan Combinations'!A$5:E$17,3,false),indirect(I$1),2,false)*C4009+vlookup(VLOOKUP(A4009,'Meal Plan Combinations'!A$5:E$17,4,false),indirect(I$1),2,false)*D4009+vlookup(VLOOKUP(A4009,'Meal Plan Combinations'!A$5:E$17,5,false),indirect(I$1),2,false)*E4009</f>
        <v>1854.725</v>
      </c>
      <c r="G4009" s="173">
        <f>abs(Generate!H$5-F4009)</f>
        <v>1215.275</v>
      </c>
    </row>
    <row r="4010">
      <c r="A4010" s="71" t="s">
        <v>105</v>
      </c>
      <c r="B4010" s="71">
        <v>0.5</v>
      </c>
      <c r="C4010" s="71">
        <v>2.0</v>
      </c>
      <c r="D4010" s="71">
        <v>1.5</v>
      </c>
      <c r="E4010" s="71">
        <v>0.5</v>
      </c>
      <c r="F4010" s="172">
        <f>vlookup(VLOOKUP(A4010,'Meal Plan Combinations'!A$5:E$17,2,false),indirect(I$1),2,false)*B4010+vlookup(VLOOKUP(A4010,'Meal Plan Combinations'!A$5:E$17,3,false),indirect(I$1),2,false)*C4010+vlookup(VLOOKUP(A4010,'Meal Plan Combinations'!A$5:E$17,4,false),indirect(I$1),2,false)*D4010+vlookup(VLOOKUP(A4010,'Meal Plan Combinations'!A$5:E$17,5,false),indirect(I$1),2,false)*E4010</f>
        <v>1310.1985</v>
      </c>
      <c r="G4010" s="173">
        <f>abs(Generate!H$5-F4010)</f>
        <v>1759.8015</v>
      </c>
    </row>
    <row r="4011">
      <c r="A4011" s="71" t="s">
        <v>105</v>
      </c>
      <c r="B4011" s="71">
        <v>0.5</v>
      </c>
      <c r="C4011" s="71">
        <v>2.0</v>
      </c>
      <c r="D4011" s="71">
        <v>1.5</v>
      </c>
      <c r="E4011" s="71">
        <v>1.0</v>
      </c>
      <c r="F4011" s="172">
        <f>vlookup(VLOOKUP(A4011,'Meal Plan Combinations'!A$5:E$17,2,false),indirect(I$1),2,false)*B4011+vlookup(VLOOKUP(A4011,'Meal Plan Combinations'!A$5:E$17,3,false),indirect(I$1),2,false)*C4011+vlookup(VLOOKUP(A4011,'Meal Plan Combinations'!A$5:E$17,4,false),indirect(I$1),2,false)*D4011+vlookup(VLOOKUP(A4011,'Meal Plan Combinations'!A$5:E$17,5,false),indirect(I$1),2,false)*E4011</f>
        <v>1447.1925</v>
      </c>
      <c r="G4011" s="173">
        <f>abs(Generate!H$5-F4011)</f>
        <v>1622.8075</v>
      </c>
    </row>
    <row r="4012">
      <c r="A4012" s="71" t="s">
        <v>105</v>
      </c>
      <c r="B4012" s="71">
        <v>0.5</v>
      </c>
      <c r="C4012" s="71">
        <v>2.0</v>
      </c>
      <c r="D4012" s="71">
        <v>1.5</v>
      </c>
      <c r="E4012" s="71">
        <v>1.5</v>
      </c>
      <c r="F4012" s="172">
        <f>vlookup(VLOOKUP(A4012,'Meal Plan Combinations'!A$5:E$17,2,false),indirect(I$1),2,false)*B4012+vlookup(VLOOKUP(A4012,'Meal Plan Combinations'!A$5:E$17,3,false),indirect(I$1),2,false)*C4012+vlookup(VLOOKUP(A4012,'Meal Plan Combinations'!A$5:E$17,4,false),indirect(I$1),2,false)*D4012+vlookup(VLOOKUP(A4012,'Meal Plan Combinations'!A$5:E$17,5,false),indirect(I$1),2,false)*E4012</f>
        <v>1584.1865</v>
      </c>
      <c r="G4012" s="173">
        <f>abs(Generate!H$5-F4012)</f>
        <v>1485.8135</v>
      </c>
    </row>
    <row r="4013">
      <c r="A4013" s="71" t="s">
        <v>105</v>
      </c>
      <c r="B4013" s="71">
        <v>0.5</v>
      </c>
      <c r="C4013" s="71">
        <v>2.0</v>
      </c>
      <c r="D4013" s="71">
        <v>1.5</v>
      </c>
      <c r="E4013" s="71">
        <v>2.0</v>
      </c>
      <c r="F4013" s="172">
        <f>vlookup(VLOOKUP(A4013,'Meal Plan Combinations'!A$5:E$17,2,false),indirect(I$1),2,false)*B4013+vlookup(VLOOKUP(A4013,'Meal Plan Combinations'!A$5:E$17,3,false),indirect(I$1),2,false)*C4013+vlookup(VLOOKUP(A4013,'Meal Plan Combinations'!A$5:E$17,4,false),indirect(I$1),2,false)*D4013+vlookup(VLOOKUP(A4013,'Meal Plan Combinations'!A$5:E$17,5,false),indirect(I$1),2,false)*E4013</f>
        <v>1721.1805</v>
      </c>
      <c r="G4013" s="173">
        <f>abs(Generate!H$5-F4013)</f>
        <v>1348.8195</v>
      </c>
    </row>
    <row r="4014">
      <c r="A4014" s="71" t="s">
        <v>105</v>
      </c>
      <c r="B4014" s="71">
        <v>0.5</v>
      </c>
      <c r="C4014" s="71">
        <v>2.0</v>
      </c>
      <c r="D4014" s="71">
        <v>1.5</v>
      </c>
      <c r="E4014" s="71">
        <v>2.5</v>
      </c>
      <c r="F4014" s="172">
        <f>vlookup(VLOOKUP(A4014,'Meal Plan Combinations'!A$5:E$17,2,false),indirect(I$1),2,false)*B4014+vlookup(VLOOKUP(A4014,'Meal Plan Combinations'!A$5:E$17,3,false),indirect(I$1),2,false)*C4014+vlookup(VLOOKUP(A4014,'Meal Plan Combinations'!A$5:E$17,4,false),indirect(I$1),2,false)*D4014+vlookup(VLOOKUP(A4014,'Meal Plan Combinations'!A$5:E$17,5,false),indirect(I$1),2,false)*E4014</f>
        <v>1858.1745</v>
      </c>
      <c r="G4014" s="173">
        <f>abs(Generate!H$5-F4014)</f>
        <v>1211.8255</v>
      </c>
    </row>
    <row r="4015">
      <c r="A4015" s="71" t="s">
        <v>105</v>
      </c>
      <c r="B4015" s="71">
        <v>0.5</v>
      </c>
      <c r="C4015" s="71">
        <v>2.0</v>
      </c>
      <c r="D4015" s="71">
        <v>1.5</v>
      </c>
      <c r="E4015" s="71">
        <v>3.0</v>
      </c>
      <c r="F4015" s="172">
        <f>vlookup(VLOOKUP(A4015,'Meal Plan Combinations'!A$5:E$17,2,false),indirect(I$1),2,false)*B4015+vlookup(VLOOKUP(A4015,'Meal Plan Combinations'!A$5:E$17,3,false),indirect(I$1),2,false)*C4015+vlookup(VLOOKUP(A4015,'Meal Plan Combinations'!A$5:E$17,4,false),indirect(I$1),2,false)*D4015+vlookup(VLOOKUP(A4015,'Meal Plan Combinations'!A$5:E$17,5,false),indirect(I$1),2,false)*E4015</f>
        <v>1995.1685</v>
      </c>
      <c r="G4015" s="173">
        <f>abs(Generate!H$5-F4015)</f>
        <v>1074.8315</v>
      </c>
    </row>
    <row r="4016">
      <c r="A4016" s="71" t="s">
        <v>105</v>
      </c>
      <c r="B4016" s="71">
        <v>0.5</v>
      </c>
      <c r="C4016" s="71">
        <v>2.0</v>
      </c>
      <c r="D4016" s="71">
        <v>2.0</v>
      </c>
      <c r="E4016" s="71">
        <v>0.5</v>
      </c>
      <c r="F4016" s="172">
        <f>vlookup(VLOOKUP(A4016,'Meal Plan Combinations'!A$5:E$17,2,false),indirect(I$1),2,false)*B4016+vlookup(VLOOKUP(A4016,'Meal Plan Combinations'!A$5:E$17,3,false),indirect(I$1),2,false)*C4016+vlookup(VLOOKUP(A4016,'Meal Plan Combinations'!A$5:E$17,4,false),indirect(I$1),2,false)*D4016+vlookup(VLOOKUP(A4016,'Meal Plan Combinations'!A$5:E$17,5,false),indirect(I$1),2,false)*E4016</f>
        <v>1450.642</v>
      </c>
      <c r="G4016" s="173">
        <f>abs(Generate!H$5-F4016)</f>
        <v>1619.358</v>
      </c>
    </row>
    <row r="4017">
      <c r="A4017" s="71" t="s">
        <v>105</v>
      </c>
      <c r="B4017" s="71">
        <v>0.5</v>
      </c>
      <c r="C4017" s="71">
        <v>2.0</v>
      </c>
      <c r="D4017" s="71">
        <v>2.0</v>
      </c>
      <c r="E4017" s="71">
        <v>1.0</v>
      </c>
      <c r="F4017" s="172">
        <f>vlookup(VLOOKUP(A4017,'Meal Plan Combinations'!A$5:E$17,2,false),indirect(I$1),2,false)*B4017+vlookup(VLOOKUP(A4017,'Meal Plan Combinations'!A$5:E$17,3,false),indirect(I$1),2,false)*C4017+vlookup(VLOOKUP(A4017,'Meal Plan Combinations'!A$5:E$17,4,false),indirect(I$1),2,false)*D4017+vlookup(VLOOKUP(A4017,'Meal Plan Combinations'!A$5:E$17,5,false),indirect(I$1),2,false)*E4017</f>
        <v>1587.636</v>
      </c>
      <c r="G4017" s="173">
        <f>abs(Generate!H$5-F4017)</f>
        <v>1482.364</v>
      </c>
    </row>
    <row r="4018">
      <c r="A4018" s="71" t="s">
        <v>105</v>
      </c>
      <c r="B4018" s="71">
        <v>0.5</v>
      </c>
      <c r="C4018" s="71">
        <v>2.0</v>
      </c>
      <c r="D4018" s="71">
        <v>2.0</v>
      </c>
      <c r="E4018" s="71">
        <v>1.5</v>
      </c>
      <c r="F4018" s="172">
        <f>vlookup(VLOOKUP(A4018,'Meal Plan Combinations'!A$5:E$17,2,false),indirect(I$1),2,false)*B4018+vlookup(VLOOKUP(A4018,'Meal Plan Combinations'!A$5:E$17,3,false),indirect(I$1),2,false)*C4018+vlookup(VLOOKUP(A4018,'Meal Plan Combinations'!A$5:E$17,4,false),indirect(I$1),2,false)*D4018+vlookup(VLOOKUP(A4018,'Meal Plan Combinations'!A$5:E$17,5,false),indirect(I$1),2,false)*E4018</f>
        <v>1724.63</v>
      </c>
      <c r="G4018" s="173">
        <f>abs(Generate!H$5-F4018)</f>
        <v>1345.37</v>
      </c>
    </row>
    <row r="4019">
      <c r="A4019" s="71" t="s">
        <v>105</v>
      </c>
      <c r="B4019" s="71">
        <v>0.5</v>
      </c>
      <c r="C4019" s="71">
        <v>2.0</v>
      </c>
      <c r="D4019" s="71">
        <v>2.0</v>
      </c>
      <c r="E4019" s="71">
        <v>2.0</v>
      </c>
      <c r="F4019" s="172">
        <f>vlookup(VLOOKUP(A4019,'Meal Plan Combinations'!A$5:E$17,2,false),indirect(I$1),2,false)*B4019+vlookup(VLOOKUP(A4019,'Meal Plan Combinations'!A$5:E$17,3,false),indirect(I$1),2,false)*C4019+vlookup(VLOOKUP(A4019,'Meal Plan Combinations'!A$5:E$17,4,false),indirect(I$1),2,false)*D4019+vlookup(VLOOKUP(A4019,'Meal Plan Combinations'!A$5:E$17,5,false),indirect(I$1),2,false)*E4019</f>
        <v>1861.624</v>
      </c>
      <c r="G4019" s="173">
        <f>abs(Generate!H$5-F4019)</f>
        <v>1208.376</v>
      </c>
    </row>
    <row r="4020">
      <c r="A4020" s="71" t="s">
        <v>105</v>
      </c>
      <c r="B4020" s="71">
        <v>0.5</v>
      </c>
      <c r="C4020" s="71">
        <v>2.0</v>
      </c>
      <c r="D4020" s="71">
        <v>2.0</v>
      </c>
      <c r="E4020" s="71">
        <v>2.5</v>
      </c>
      <c r="F4020" s="172">
        <f>vlookup(VLOOKUP(A4020,'Meal Plan Combinations'!A$5:E$17,2,false),indirect(I$1),2,false)*B4020+vlookup(VLOOKUP(A4020,'Meal Plan Combinations'!A$5:E$17,3,false),indirect(I$1),2,false)*C4020+vlookup(VLOOKUP(A4020,'Meal Plan Combinations'!A$5:E$17,4,false),indirect(I$1),2,false)*D4020+vlookup(VLOOKUP(A4020,'Meal Plan Combinations'!A$5:E$17,5,false),indirect(I$1),2,false)*E4020</f>
        <v>1998.618</v>
      </c>
      <c r="G4020" s="173">
        <f>abs(Generate!H$5-F4020)</f>
        <v>1071.382</v>
      </c>
    </row>
    <row r="4021">
      <c r="A4021" s="71" t="s">
        <v>105</v>
      </c>
      <c r="B4021" s="71">
        <v>0.5</v>
      </c>
      <c r="C4021" s="71">
        <v>2.0</v>
      </c>
      <c r="D4021" s="71">
        <v>2.0</v>
      </c>
      <c r="E4021" s="71">
        <v>3.0</v>
      </c>
      <c r="F4021" s="172">
        <f>vlookup(VLOOKUP(A4021,'Meal Plan Combinations'!A$5:E$17,2,false),indirect(I$1),2,false)*B4021+vlookup(VLOOKUP(A4021,'Meal Plan Combinations'!A$5:E$17,3,false),indirect(I$1),2,false)*C4021+vlookup(VLOOKUP(A4021,'Meal Plan Combinations'!A$5:E$17,4,false),indirect(I$1),2,false)*D4021+vlookup(VLOOKUP(A4021,'Meal Plan Combinations'!A$5:E$17,5,false),indirect(I$1),2,false)*E4021</f>
        <v>2135.612</v>
      </c>
      <c r="G4021" s="173">
        <f>abs(Generate!H$5-F4021)</f>
        <v>934.388</v>
      </c>
    </row>
    <row r="4022">
      <c r="A4022" s="71" t="s">
        <v>105</v>
      </c>
      <c r="B4022" s="71">
        <v>0.5</v>
      </c>
      <c r="C4022" s="71">
        <v>2.0</v>
      </c>
      <c r="D4022" s="71">
        <v>2.5</v>
      </c>
      <c r="E4022" s="71">
        <v>0.5</v>
      </c>
      <c r="F4022" s="172">
        <f>vlookup(VLOOKUP(A4022,'Meal Plan Combinations'!A$5:E$17,2,false),indirect(I$1),2,false)*B4022+vlookup(VLOOKUP(A4022,'Meal Plan Combinations'!A$5:E$17,3,false),indirect(I$1),2,false)*C4022+vlookup(VLOOKUP(A4022,'Meal Plan Combinations'!A$5:E$17,4,false),indirect(I$1),2,false)*D4022+vlookup(VLOOKUP(A4022,'Meal Plan Combinations'!A$5:E$17,5,false),indirect(I$1),2,false)*E4022</f>
        <v>1591.0855</v>
      </c>
      <c r="G4022" s="173">
        <f>abs(Generate!H$5-F4022)</f>
        <v>1478.9145</v>
      </c>
    </row>
    <row r="4023">
      <c r="A4023" s="71" t="s">
        <v>105</v>
      </c>
      <c r="B4023" s="71">
        <v>0.5</v>
      </c>
      <c r="C4023" s="71">
        <v>2.0</v>
      </c>
      <c r="D4023" s="71">
        <v>2.5</v>
      </c>
      <c r="E4023" s="71">
        <v>1.0</v>
      </c>
      <c r="F4023" s="172">
        <f>vlookup(VLOOKUP(A4023,'Meal Plan Combinations'!A$5:E$17,2,false),indirect(I$1),2,false)*B4023+vlookup(VLOOKUP(A4023,'Meal Plan Combinations'!A$5:E$17,3,false),indirect(I$1),2,false)*C4023+vlookup(VLOOKUP(A4023,'Meal Plan Combinations'!A$5:E$17,4,false),indirect(I$1),2,false)*D4023+vlookup(VLOOKUP(A4023,'Meal Plan Combinations'!A$5:E$17,5,false),indirect(I$1),2,false)*E4023</f>
        <v>1728.0795</v>
      </c>
      <c r="G4023" s="173">
        <f>abs(Generate!H$5-F4023)</f>
        <v>1341.9205</v>
      </c>
    </row>
    <row r="4024">
      <c r="A4024" s="71" t="s">
        <v>105</v>
      </c>
      <c r="B4024" s="71">
        <v>0.5</v>
      </c>
      <c r="C4024" s="71">
        <v>2.0</v>
      </c>
      <c r="D4024" s="71">
        <v>2.5</v>
      </c>
      <c r="E4024" s="71">
        <v>1.5</v>
      </c>
      <c r="F4024" s="172">
        <f>vlookup(VLOOKUP(A4024,'Meal Plan Combinations'!A$5:E$17,2,false),indirect(I$1),2,false)*B4024+vlookup(VLOOKUP(A4024,'Meal Plan Combinations'!A$5:E$17,3,false),indirect(I$1),2,false)*C4024+vlookup(VLOOKUP(A4024,'Meal Plan Combinations'!A$5:E$17,4,false),indirect(I$1),2,false)*D4024+vlookup(VLOOKUP(A4024,'Meal Plan Combinations'!A$5:E$17,5,false),indirect(I$1),2,false)*E4024</f>
        <v>1865.0735</v>
      </c>
      <c r="G4024" s="173">
        <f>abs(Generate!H$5-F4024)</f>
        <v>1204.9265</v>
      </c>
    </row>
    <row r="4025">
      <c r="A4025" s="71" t="s">
        <v>105</v>
      </c>
      <c r="B4025" s="71">
        <v>0.5</v>
      </c>
      <c r="C4025" s="71">
        <v>2.0</v>
      </c>
      <c r="D4025" s="71">
        <v>2.5</v>
      </c>
      <c r="E4025" s="71">
        <v>2.0</v>
      </c>
      <c r="F4025" s="172">
        <f>vlookup(VLOOKUP(A4025,'Meal Plan Combinations'!A$5:E$17,2,false),indirect(I$1),2,false)*B4025+vlookup(VLOOKUP(A4025,'Meal Plan Combinations'!A$5:E$17,3,false),indirect(I$1),2,false)*C4025+vlookup(VLOOKUP(A4025,'Meal Plan Combinations'!A$5:E$17,4,false),indirect(I$1),2,false)*D4025+vlookup(VLOOKUP(A4025,'Meal Plan Combinations'!A$5:E$17,5,false),indirect(I$1),2,false)*E4025</f>
        <v>2002.0675</v>
      </c>
      <c r="G4025" s="173">
        <f>abs(Generate!H$5-F4025)</f>
        <v>1067.9325</v>
      </c>
    </row>
    <row r="4026">
      <c r="A4026" s="71" t="s">
        <v>105</v>
      </c>
      <c r="B4026" s="71">
        <v>0.5</v>
      </c>
      <c r="C4026" s="71">
        <v>2.0</v>
      </c>
      <c r="D4026" s="71">
        <v>2.5</v>
      </c>
      <c r="E4026" s="71">
        <v>2.5</v>
      </c>
      <c r="F4026" s="172">
        <f>vlookup(VLOOKUP(A4026,'Meal Plan Combinations'!A$5:E$17,2,false),indirect(I$1),2,false)*B4026+vlookup(VLOOKUP(A4026,'Meal Plan Combinations'!A$5:E$17,3,false),indirect(I$1),2,false)*C4026+vlookup(VLOOKUP(A4026,'Meal Plan Combinations'!A$5:E$17,4,false),indirect(I$1),2,false)*D4026+vlookup(VLOOKUP(A4026,'Meal Plan Combinations'!A$5:E$17,5,false),indirect(I$1),2,false)*E4026</f>
        <v>2139.0615</v>
      </c>
      <c r="G4026" s="173">
        <f>abs(Generate!H$5-F4026)</f>
        <v>930.9385</v>
      </c>
    </row>
    <row r="4027">
      <c r="A4027" s="71" t="s">
        <v>105</v>
      </c>
      <c r="B4027" s="71">
        <v>0.5</v>
      </c>
      <c r="C4027" s="71">
        <v>2.0</v>
      </c>
      <c r="D4027" s="71">
        <v>2.5</v>
      </c>
      <c r="E4027" s="71">
        <v>3.0</v>
      </c>
      <c r="F4027" s="172">
        <f>vlookup(VLOOKUP(A4027,'Meal Plan Combinations'!A$5:E$17,2,false),indirect(I$1),2,false)*B4027+vlookup(VLOOKUP(A4027,'Meal Plan Combinations'!A$5:E$17,3,false),indirect(I$1),2,false)*C4027+vlookup(VLOOKUP(A4027,'Meal Plan Combinations'!A$5:E$17,4,false),indirect(I$1),2,false)*D4027+vlookup(VLOOKUP(A4027,'Meal Plan Combinations'!A$5:E$17,5,false),indirect(I$1),2,false)*E4027</f>
        <v>2276.0555</v>
      </c>
      <c r="G4027" s="173">
        <f>abs(Generate!H$5-F4027)</f>
        <v>793.9445</v>
      </c>
    </row>
    <row r="4028">
      <c r="A4028" s="71" t="s">
        <v>105</v>
      </c>
      <c r="B4028" s="71">
        <v>0.5</v>
      </c>
      <c r="C4028" s="71">
        <v>2.0</v>
      </c>
      <c r="D4028" s="71">
        <v>3.0</v>
      </c>
      <c r="E4028" s="71">
        <v>0.5</v>
      </c>
      <c r="F4028" s="172">
        <f>vlookup(VLOOKUP(A4028,'Meal Plan Combinations'!A$5:E$17,2,false),indirect(I$1),2,false)*B4028+vlookup(VLOOKUP(A4028,'Meal Plan Combinations'!A$5:E$17,3,false),indirect(I$1),2,false)*C4028+vlookup(VLOOKUP(A4028,'Meal Plan Combinations'!A$5:E$17,4,false),indirect(I$1),2,false)*D4028+vlookup(VLOOKUP(A4028,'Meal Plan Combinations'!A$5:E$17,5,false),indirect(I$1),2,false)*E4028</f>
        <v>1731.529</v>
      </c>
      <c r="G4028" s="173">
        <f>abs(Generate!H$5-F4028)</f>
        <v>1338.471</v>
      </c>
    </row>
    <row r="4029">
      <c r="A4029" s="71" t="s">
        <v>105</v>
      </c>
      <c r="B4029" s="71">
        <v>0.5</v>
      </c>
      <c r="C4029" s="71">
        <v>2.0</v>
      </c>
      <c r="D4029" s="71">
        <v>3.0</v>
      </c>
      <c r="E4029" s="71">
        <v>1.0</v>
      </c>
      <c r="F4029" s="172">
        <f>vlookup(VLOOKUP(A4029,'Meal Plan Combinations'!A$5:E$17,2,false),indirect(I$1),2,false)*B4029+vlookup(VLOOKUP(A4029,'Meal Plan Combinations'!A$5:E$17,3,false),indirect(I$1),2,false)*C4029+vlookup(VLOOKUP(A4029,'Meal Plan Combinations'!A$5:E$17,4,false),indirect(I$1),2,false)*D4029+vlookup(VLOOKUP(A4029,'Meal Plan Combinations'!A$5:E$17,5,false),indirect(I$1),2,false)*E4029</f>
        <v>1868.523</v>
      </c>
      <c r="G4029" s="173">
        <f>abs(Generate!H$5-F4029)</f>
        <v>1201.477</v>
      </c>
    </row>
    <row r="4030">
      <c r="A4030" s="71" t="s">
        <v>105</v>
      </c>
      <c r="B4030" s="71">
        <v>0.5</v>
      </c>
      <c r="C4030" s="71">
        <v>2.0</v>
      </c>
      <c r="D4030" s="71">
        <v>3.0</v>
      </c>
      <c r="E4030" s="71">
        <v>1.5</v>
      </c>
      <c r="F4030" s="172">
        <f>vlookup(VLOOKUP(A4030,'Meal Plan Combinations'!A$5:E$17,2,false),indirect(I$1),2,false)*B4030+vlookup(VLOOKUP(A4030,'Meal Plan Combinations'!A$5:E$17,3,false),indirect(I$1),2,false)*C4030+vlookup(VLOOKUP(A4030,'Meal Plan Combinations'!A$5:E$17,4,false),indirect(I$1),2,false)*D4030+vlookup(VLOOKUP(A4030,'Meal Plan Combinations'!A$5:E$17,5,false),indirect(I$1),2,false)*E4030</f>
        <v>2005.517</v>
      </c>
      <c r="G4030" s="173">
        <f>abs(Generate!H$5-F4030)</f>
        <v>1064.483</v>
      </c>
    </row>
    <row r="4031">
      <c r="A4031" s="71" t="s">
        <v>105</v>
      </c>
      <c r="B4031" s="71">
        <v>0.5</v>
      </c>
      <c r="C4031" s="71">
        <v>2.0</v>
      </c>
      <c r="D4031" s="71">
        <v>3.0</v>
      </c>
      <c r="E4031" s="71">
        <v>2.0</v>
      </c>
      <c r="F4031" s="172">
        <f>vlookup(VLOOKUP(A4031,'Meal Plan Combinations'!A$5:E$17,2,false),indirect(I$1),2,false)*B4031+vlookup(VLOOKUP(A4031,'Meal Plan Combinations'!A$5:E$17,3,false),indirect(I$1),2,false)*C4031+vlookup(VLOOKUP(A4031,'Meal Plan Combinations'!A$5:E$17,4,false),indirect(I$1),2,false)*D4031+vlookup(VLOOKUP(A4031,'Meal Plan Combinations'!A$5:E$17,5,false),indirect(I$1),2,false)*E4031</f>
        <v>2142.511</v>
      </c>
      <c r="G4031" s="173">
        <f>abs(Generate!H$5-F4031)</f>
        <v>927.489</v>
      </c>
    </row>
    <row r="4032">
      <c r="A4032" s="71" t="s">
        <v>105</v>
      </c>
      <c r="B4032" s="71">
        <v>0.5</v>
      </c>
      <c r="C4032" s="71">
        <v>2.0</v>
      </c>
      <c r="D4032" s="71">
        <v>3.0</v>
      </c>
      <c r="E4032" s="71">
        <v>2.5</v>
      </c>
      <c r="F4032" s="172">
        <f>vlookup(VLOOKUP(A4032,'Meal Plan Combinations'!A$5:E$17,2,false),indirect(I$1),2,false)*B4032+vlookup(VLOOKUP(A4032,'Meal Plan Combinations'!A$5:E$17,3,false),indirect(I$1),2,false)*C4032+vlookup(VLOOKUP(A4032,'Meal Plan Combinations'!A$5:E$17,4,false),indirect(I$1),2,false)*D4032+vlookup(VLOOKUP(A4032,'Meal Plan Combinations'!A$5:E$17,5,false),indirect(I$1),2,false)*E4032</f>
        <v>2279.505</v>
      </c>
      <c r="G4032" s="173">
        <f>abs(Generate!H$5-F4032)</f>
        <v>790.495</v>
      </c>
    </row>
    <row r="4033">
      <c r="A4033" s="71" t="s">
        <v>105</v>
      </c>
      <c r="B4033" s="71">
        <v>0.5</v>
      </c>
      <c r="C4033" s="71">
        <v>2.0</v>
      </c>
      <c r="D4033" s="71">
        <v>3.0</v>
      </c>
      <c r="E4033" s="71">
        <v>3.0</v>
      </c>
      <c r="F4033" s="172">
        <f>vlookup(VLOOKUP(A4033,'Meal Plan Combinations'!A$5:E$17,2,false),indirect(I$1),2,false)*B4033+vlookup(VLOOKUP(A4033,'Meal Plan Combinations'!A$5:E$17,3,false),indirect(I$1),2,false)*C4033+vlookup(VLOOKUP(A4033,'Meal Plan Combinations'!A$5:E$17,4,false),indirect(I$1),2,false)*D4033+vlookup(VLOOKUP(A4033,'Meal Plan Combinations'!A$5:E$17,5,false),indirect(I$1),2,false)*E4033</f>
        <v>2416.499</v>
      </c>
      <c r="G4033" s="173">
        <f>abs(Generate!H$5-F4033)</f>
        <v>653.501</v>
      </c>
    </row>
    <row r="4034">
      <c r="A4034" s="71" t="s">
        <v>105</v>
      </c>
      <c r="B4034" s="71">
        <v>0.5</v>
      </c>
      <c r="C4034" s="71">
        <v>2.5</v>
      </c>
      <c r="D4034" s="71">
        <v>0.5</v>
      </c>
      <c r="E4034" s="71">
        <v>0.5</v>
      </c>
      <c r="F4034" s="172">
        <f>vlookup(VLOOKUP(A4034,'Meal Plan Combinations'!A$5:E$17,2,false),indirect(I$1),2,false)*B4034+vlookup(VLOOKUP(A4034,'Meal Plan Combinations'!A$5:E$17,3,false),indirect(I$1),2,false)*C4034+vlookup(VLOOKUP(A4034,'Meal Plan Combinations'!A$5:E$17,4,false),indirect(I$1),2,false)*D4034+vlookup(VLOOKUP(A4034,'Meal Plan Combinations'!A$5:E$17,5,false),indirect(I$1),2,false)*E4034</f>
        <v>1160.4075</v>
      </c>
      <c r="G4034" s="173">
        <f>abs(Generate!H$5-F4034)</f>
        <v>1909.5925</v>
      </c>
    </row>
    <row r="4035">
      <c r="A4035" s="71" t="s">
        <v>105</v>
      </c>
      <c r="B4035" s="71">
        <v>0.5</v>
      </c>
      <c r="C4035" s="71">
        <v>2.5</v>
      </c>
      <c r="D4035" s="71">
        <v>0.5</v>
      </c>
      <c r="E4035" s="71">
        <v>1.0</v>
      </c>
      <c r="F4035" s="172">
        <f>vlookup(VLOOKUP(A4035,'Meal Plan Combinations'!A$5:E$17,2,false),indirect(I$1),2,false)*B4035+vlookup(VLOOKUP(A4035,'Meal Plan Combinations'!A$5:E$17,3,false),indirect(I$1),2,false)*C4035+vlookup(VLOOKUP(A4035,'Meal Plan Combinations'!A$5:E$17,4,false),indirect(I$1),2,false)*D4035+vlookup(VLOOKUP(A4035,'Meal Plan Combinations'!A$5:E$17,5,false),indirect(I$1),2,false)*E4035</f>
        <v>1297.4015</v>
      </c>
      <c r="G4035" s="173">
        <f>abs(Generate!H$5-F4035)</f>
        <v>1772.5985</v>
      </c>
    </row>
    <row r="4036">
      <c r="A4036" s="71" t="s">
        <v>105</v>
      </c>
      <c r="B4036" s="71">
        <v>0.5</v>
      </c>
      <c r="C4036" s="71">
        <v>2.5</v>
      </c>
      <c r="D4036" s="71">
        <v>0.5</v>
      </c>
      <c r="E4036" s="71">
        <v>1.5</v>
      </c>
      <c r="F4036" s="172">
        <f>vlookup(VLOOKUP(A4036,'Meal Plan Combinations'!A$5:E$17,2,false),indirect(I$1),2,false)*B4036+vlookup(VLOOKUP(A4036,'Meal Plan Combinations'!A$5:E$17,3,false),indirect(I$1),2,false)*C4036+vlookup(VLOOKUP(A4036,'Meal Plan Combinations'!A$5:E$17,4,false),indirect(I$1),2,false)*D4036+vlookup(VLOOKUP(A4036,'Meal Plan Combinations'!A$5:E$17,5,false),indirect(I$1),2,false)*E4036</f>
        <v>1434.3955</v>
      </c>
      <c r="G4036" s="173">
        <f>abs(Generate!H$5-F4036)</f>
        <v>1635.6045</v>
      </c>
    </row>
    <row r="4037">
      <c r="A4037" s="71" t="s">
        <v>105</v>
      </c>
      <c r="B4037" s="71">
        <v>0.5</v>
      </c>
      <c r="C4037" s="71">
        <v>2.5</v>
      </c>
      <c r="D4037" s="71">
        <v>0.5</v>
      </c>
      <c r="E4037" s="71">
        <v>2.0</v>
      </c>
      <c r="F4037" s="172">
        <f>vlookup(VLOOKUP(A4037,'Meal Plan Combinations'!A$5:E$17,2,false),indirect(I$1),2,false)*B4037+vlookup(VLOOKUP(A4037,'Meal Plan Combinations'!A$5:E$17,3,false),indirect(I$1),2,false)*C4037+vlookup(VLOOKUP(A4037,'Meal Plan Combinations'!A$5:E$17,4,false),indirect(I$1),2,false)*D4037+vlookup(VLOOKUP(A4037,'Meal Plan Combinations'!A$5:E$17,5,false),indirect(I$1),2,false)*E4037</f>
        <v>1571.3895</v>
      </c>
      <c r="G4037" s="173">
        <f>abs(Generate!H$5-F4037)</f>
        <v>1498.6105</v>
      </c>
    </row>
    <row r="4038">
      <c r="A4038" s="71" t="s">
        <v>105</v>
      </c>
      <c r="B4038" s="71">
        <v>0.5</v>
      </c>
      <c r="C4038" s="71">
        <v>2.5</v>
      </c>
      <c r="D4038" s="71">
        <v>0.5</v>
      </c>
      <c r="E4038" s="71">
        <v>2.5</v>
      </c>
      <c r="F4038" s="172">
        <f>vlookup(VLOOKUP(A4038,'Meal Plan Combinations'!A$5:E$17,2,false),indirect(I$1),2,false)*B4038+vlookup(VLOOKUP(A4038,'Meal Plan Combinations'!A$5:E$17,3,false),indirect(I$1),2,false)*C4038+vlookup(VLOOKUP(A4038,'Meal Plan Combinations'!A$5:E$17,4,false),indirect(I$1),2,false)*D4038+vlookup(VLOOKUP(A4038,'Meal Plan Combinations'!A$5:E$17,5,false),indirect(I$1),2,false)*E4038</f>
        <v>1708.3835</v>
      </c>
      <c r="G4038" s="173">
        <f>abs(Generate!H$5-F4038)</f>
        <v>1361.6165</v>
      </c>
    </row>
    <row r="4039">
      <c r="A4039" s="71" t="s">
        <v>105</v>
      </c>
      <c r="B4039" s="71">
        <v>0.5</v>
      </c>
      <c r="C4039" s="71">
        <v>2.5</v>
      </c>
      <c r="D4039" s="71">
        <v>0.5</v>
      </c>
      <c r="E4039" s="71">
        <v>3.0</v>
      </c>
      <c r="F4039" s="172">
        <f>vlookup(VLOOKUP(A4039,'Meal Plan Combinations'!A$5:E$17,2,false),indirect(I$1),2,false)*B4039+vlookup(VLOOKUP(A4039,'Meal Plan Combinations'!A$5:E$17,3,false),indirect(I$1),2,false)*C4039+vlookup(VLOOKUP(A4039,'Meal Plan Combinations'!A$5:E$17,4,false),indirect(I$1),2,false)*D4039+vlookup(VLOOKUP(A4039,'Meal Plan Combinations'!A$5:E$17,5,false),indirect(I$1),2,false)*E4039</f>
        <v>1845.3775</v>
      </c>
      <c r="G4039" s="173">
        <f>abs(Generate!H$5-F4039)</f>
        <v>1224.6225</v>
      </c>
    </row>
    <row r="4040">
      <c r="A4040" s="71" t="s">
        <v>105</v>
      </c>
      <c r="B4040" s="71">
        <v>0.5</v>
      </c>
      <c r="C4040" s="71">
        <v>2.5</v>
      </c>
      <c r="D4040" s="71">
        <v>1.0</v>
      </c>
      <c r="E4040" s="71">
        <v>0.5</v>
      </c>
      <c r="F4040" s="172">
        <f>vlookup(VLOOKUP(A4040,'Meal Plan Combinations'!A$5:E$17,2,false),indirect(I$1),2,false)*B4040+vlookup(VLOOKUP(A4040,'Meal Plan Combinations'!A$5:E$17,3,false),indirect(I$1),2,false)*C4040+vlookup(VLOOKUP(A4040,'Meal Plan Combinations'!A$5:E$17,4,false),indirect(I$1),2,false)*D4040+vlookup(VLOOKUP(A4040,'Meal Plan Combinations'!A$5:E$17,5,false),indirect(I$1),2,false)*E4040</f>
        <v>1300.851</v>
      </c>
      <c r="G4040" s="173">
        <f>abs(Generate!H$5-F4040)</f>
        <v>1769.149</v>
      </c>
    </row>
    <row r="4041">
      <c r="A4041" s="71" t="s">
        <v>105</v>
      </c>
      <c r="B4041" s="71">
        <v>0.5</v>
      </c>
      <c r="C4041" s="71">
        <v>2.5</v>
      </c>
      <c r="D4041" s="71">
        <v>1.0</v>
      </c>
      <c r="E4041" s="71">
        <v>1.0</v>
      </c>
      <c r="F4041" s="172">
        <f>vlookup(VLOOKUP(A4041,'Meal Plan Combinations'!A$5:E$17,2,false),indirect(I$1),2,false)*B4041+vlookup(VLOOKUP(A4041,'Meal Plan Combinations'!A$5:E$17,3,false),indirect(I$1),2,false)*C4041+vlookup(VLOOKUP(A4041,'Meal Plan Combinations'!A$5:E$17,4,false),indirect(I$1),2,false)*D4041+vlookup(VLOOKUP(A4041,'Meal Plan Combinations'!A$5:E$17,5,false),indirect(I$1),2,false)*E4041</f>
        <v>1437.845</v>
      </c>
      <c r="G4041" s="173">
        <f>abs(Generate!H$5-F4041)</f>
        <v>1632.155</v>
      </c>
    </row>
    <row r="4042">
      <c r="A4042" s="71" t="s">
        <v>105</v>
      </c>
      <c r="B4042" s="71">
        <v>0.5</v>
      </c>
      <c r="C4042" s="71">
        <v>2.5</v>
      </c>
      <c r="D4042" s="71">
        <v>1.0</v>
      </c>
      <c r="E4042" s="71">
        <v>1.5</v>
      </c>
      <c r="F4042" s="172">
        <f>vlookup(VLOOKUP(A4042,'Meal Plan Combinations'!A$5:E$17,2,false),indirect(I$1),2,false)*B4042+vlookup(VLOOKUP(A4042,'Meal Plan Combinations'!A$5:E$17,3,false),indirect(I$1),2,false)*C4042+vlookup(VLOOKUP(A4042,'Meal Plan Combinations'!A$5:E$17,4,false),indirect(I$1),2,false)*D4042+vlookup(VLOOKUP(A4042,'Meal Plan Combinations'!A$5:E$17,5,false),indirect(I$1),2,false)*E4042</f>
        <v>1574.839</v>
      </c>
      <c r="G4042" s="173">
        <f>abs(Generate!H$5-F4042)</f>
        <v>1495.161</v>
      </c>
    </row>
    <row r="4043">
      <c r="A4043" s="71" t="s">
        <v>105</v>
      </c>
      <c r="B4043" s="71">
        <v>0.5</v>
      </c>
      <c r="C4043" s="71">
        <v>2.5</v>
      </c>
      <c r="D4043" s="71">
        <v>1.0</v>
      </c>
      <c r="E4043" s="71">
        <v>2.0</v>
      </c>
      <c r="F4043" s="172">
        <f>vlookup(VLOOKUP(A4043,'Meal Plan Combinations'!A$5:E$17,2,false),indirect(I$1),2,false)*B4043+vlookup(VLOOKUP(A4043,'Meal Plan Combinations'!A$5:E$17,3,false),indirect(I$1),2,false)*C4043+vlookup(VLOOKUP(A4043,'Meal Plan Combinations'!A$5:E$17,4,false),indirect(I$1),2,false)*D4043+vlookup(VLOOKUP(A4043,'Meal Plan Combinations'!A$5:E$17,5,false),indirect(I$1),2,false)*E4043</f>
        <v>1711.833</v>
      </c>
      <c r="G4043" s="173">
        <f>abs(Generate!H$5-F4043)</f>
        <v>1358.167</v>
      </c>
    </row>
    <row r="4044">
      <c r="A4044" s="71" t="s">
        <v>105</v>
      </c>
      <c r="B4044" s="71">
        <v>0.5</v>
      </c>
      <c r="C4044" s="71">
        <v>2.5</v>
      </c>
      <c r="D4044" s="71">
        <v>1.0</v>
      </c>
      <c r="E4044" s="71">
        <v>2.5</v>
      </c>
      <c r="F4044" s="172">
        <f>vlookup(VLOOKUP(A4044,'Meal Plan Combinations'!A$5:E$17,2,false),indirect(I$1),2,false)*B4044+vlookup(VLOOKUP(A4044,'Meal Plan Combinations'!A$5:E$17,3,false),indirect(I$1),2,false)*C4044+vlookup(VLOOKUP(A4044,'Meal Plan Combinations'!A$5:E$17,4,false),indirect(I$1),2,false)*D4044+vlookup(VLOOKUP(A4044,'Meal Plan Combinations'!A$5:E$17,5,false),indirect(I$1),2,false)*E4044</f>
        <v>1848.827</v>
      </c>
      <c r="G4044" s="173">
        <f>abs(Generate!H$5-F4044)</f>
        <v>1221.173</v>
      </c>
    </row>
    <row r="4045">
      <c r="A4045" s="71" t="s">
        <v>105</v>
      </c>
      <c r="B4045" s="71">
        <v>0.5</v>
      </c>
      <c r="C4045" s="71">
        <v>2.5</v>
      </c>
      <c r="D4045" s="71">
        <v>1.0</v>
      </c>
      <c r="E4045" s="71">
        <v>3.0</v>
      </c>
      <c r="F4045" s="172">
        <f>vlookup(VLOOKUP(A4045,'Meal Plan Combinations'!A$5:E$17,2,false),indirect(I$1),2,false)*B4045+vlookup(VLOOKUP(A4045,'Meal Plan Combinations'!A$5:E$17,3,false),indirect(I$1),2,false)*C4045+vlookup(VLOOKUP(A4045,'Meal Plan Combinations'!A$5:E$17,4,false),indirect(I$1),2,false)*D4045+vlookup(VLOOKUP(A4045,'Meal Plan Combinations'!A$5:E$17,5,false),indirect(I$1),2,false)*E4045</f>
        <v>1985.821</v>
      </c>
      <c r="G4045" s="173">
        <f>abs(Generate!H$5-F4045)</f>
        <v>1084.179</v>
      </c>
    </row>
    <row r="4046">
      <c r="A4046" s="71" t="s">
        <v>105</v>
      </c>
      <c r="B4046" s="71">
        <v>0.5</v>
      </c>
      <c r="C4046" s="71">
        <v>2.5</v>
      </c>
      <c r="D4046" s="71">
        <v>1.5</v>
      </c>
      <c r="E4046" s="71">
        <v>0.5</v>
      </c>
      <c r="F4046" s="172">
        <f>vlookup(VLOOKUP(A4046,'Meal Plan Combinations'!A$5:E$17,2,false),indirect(I$1),2,false)*B4046+vlookup(VLOOKUP(A4046,'Meal Plan Combinations'!A$5:E$17,3,false),indirect(I$1),2,false)*C4046+vlookup(VLOOKUP(A4046,'Meal Plan Combinations'!A$5:E$17,4,false),indirect(I$1),2,false)*D4046+vlookup(VLOOKUP(A4046,'Meal Plan Combinations'!A$5:E$17,5,false),indirect(I$1),2,false)*E4046</f>
        <v>1441.2945</v>
      </c>
      <c r="G4046" s="173">
        <f>abs(Generate!H$5-F4046)</f>
        <v>1628.7055</v>
      </c>
    </row>
    <row r="4047">
      <c r="A4047" s="71" t="s">
        <v>105</v>
      </c>
      <c r="B4047" s="71">
        <v>0.5</v>
      </c>
      <c r="C4047" s="71">
        <v>2.5</v>
      </c>
      <c r="D4047" s="71">
        <v>1.5</v>
      </c>
      <c r="E4047" s="71">
        <v>1.0</v>
      </c>
      <c r="F4047" s="172">
        <f>vlookup(VLOOKUP(A4047,'Meal Plan Combinations'!A$5:E$17,2,false),indirect(I$1),2,false)*B4047+vlookup(VLOOKUP(A4047,'Meal Plan Combinations'!A$5:E$17,3,false),indirect(I$1),2,false)*C4047+vlookup(VLOOKUP(A4047,'Meal Plan Combinations'!A$5:E$17,4,false),indirect(I$1),2,false)*D4047+vlookup(VLOOKUP(A4047,'Meal Plan Combinations'!A$5:E$17,5,false),indirect(I$1),2,false)*E4047</f>
        <v>1578.2885</v>
      </c>
      <c r="G4047" s="173">
        <f>abs(Generate!H$5-F4047)</f>
        <v>1491.7115</v>
      </c>
    </row>
    <row r="4048">
      <c r="A4048" s="71" t="s">
        <v>105</v>
      </c>
      <c r="B4048" s="71">
        <v>0.5</v>
      </c>
      <c r="C4048" s="71">
        <v>2.5</v>
      </c>
      <c r="D4048" s="71">
        <v>1.5</v>
      </c>
      <c r="E4048" s="71">
        <v>1.5</v>
      </c>
      <c r="F4048" s="172">
        <f>vlookup(VLOOKUP(A4048,'Meal Plan Combinations'!A$5:E$17,2,false),indirect(I$1),2,false)*B4048+vlookup(VLOOKUP(A4048,'Meal Plan Combinations'!A$5:E$17,3,false),indirect(I$1),2,false)*C4048+vlookup(VLOOKUP(A4048,'Meal Plan Combinations'!A$5:E$17,4,false),indirect(I$1),2,false)*D4048+vlookup(VLOOKUP(A4048,'Meal Plan Combinations'!A$5:E$17,5,false),indirect(I$1),2,false)*E4048</f>
        <v>1715.2825</v>
      </c>
      <c r="G4048" s="173">
        <f>abs(Generate!H$5-F4048)</f>
        <v>1354.7175</v>
      </c>
    </row>
    <row r="4049">
      <c r="A4049" s="71" t="s">
        <v>105</v>
      </c>
      <c r="B4049" s="71">
        <v>0.5</v>
      </c>
      <c r="C4049" s="71">
        <v>2.5</v>
      </c>
      <c r="D4049" s="71">
        <v>1.5</v>
      </c>
      <c r="E4049" s="71">
        <v>2.0</v>
      </c>
      <c r="F4049" s="172">
        <f>vlookup(VLOOKUP(A4049,'Meal Plan Combinations'!A$5:E$17,2,false),indirect(I$1),2,false)*B4049+vlookup(VLOOKUP(A4049,'Meal Plan Combinations'!A$5:E$17,3,false),indirect(I$1),2,false)*C4049+vlookup(VLOOKUP(A4049,'Meal Plan Combinations'!A$5:E$17,4,false),indirect(I$1),2,false)*D4049+vlookup(VLOOKUP(A4049,'Meal Plan Combinations'!A$5:E$17,5,false),indirect(I$1),2,false)*E4049</f>
        <v>1852.2765</v>
      </c>
      <c r="G4049" s="173">
        <f>abs(Generate!H$5-F4049)</f>
        <v>1217.7235</v>
      </c>
    </row>
    <row r="4050">
      <c r="A4050" s="71" t="s">
        <v>105</v>
      </c>
      <c r="B4050" s="71">
        <v>0.5</v>
      </c>
      <c r="C4050" s="71">
        <v>2.5</v>
      </c>
      <c r="D4050" s="71">
        <v>1.5</v>
      </c>
      <c r="E4050" s="71">
        <v>2.5</v>
      </c>
      <c r="F4050" s="172">
        <f>vlookup(VLOOKUP(A4050,'Meal Plan Combinations'!A$5:E$17,2,false),indirect(I$1),2,false)*B4050+vlookup(VLOOKUP(A4050,'Meal Plan Combinations'!A$5:E$17,3,false),indirect(I$1),2,false)*C4050+vlookup(VLOOKUP(A4050,'Meal Plan Combinations'!A$5:E$17,4,false),indirect(I$1),2,false)*D4050+vlookup(VLOOKUP(A4050,'Meal Plan Combinations'!A$5:E$17,5,false),indirect(I$1),2,false)*E4050</f>
        <v>1989.2705</v>
      </c>
      <c r="G4050" s="173">
        <f>abs(Generate!H$5-F4050)</f>
        <v>1080.7295</v>
      </c>
    </row>
    <row r="4051">
      <c r="A4051" s="71" t="s">
        <v>105</v>
      </c>
      <c r="B4051" s="71">
        <v>0.5</v>
      </c>
      <c r="C4051" s="71">
        <v>2.5</v>
      </c>
      <c r="D4051" s="71">
        <v>1.5</v>
      </c>
      <c r="E4051" s="71">
        <v>3.0</v>
      </c>
      <c r="F4051" s="172">
        <f>vlookup(VLOOKUP(A4051,'Meal Plan Combinations'!A$5:E$17,2,false),indirect(I$1),2,false)*B4051+vlookup(VLOOKUP(A4051,'Meal Plan Combinations'!A$5:E$17,3,false),indirect(I$1),2,false)*C4051+vlookup(VLOOKUP(A4051,'Meal Plan Combinations'!A$5:E$17,4,false),indirect(I$1),2,false)*D4051+vlookup(VLOOKUP(A4051,'Meal Plan Combinations'!A$5:E$17,5,false),indirect(I$1),2,false)*E4051</f>
        <v>2126.2645</v>
      </c>
      <c r="G4051" s="173">
        <f>abs(Generate!H$5-F4051)</f>
        <v>943.7355</v>
      </c>
    </row>
    <row r="4052">
      <c r="A4052" s="71" t="s">
        <v>105</v>
      </c>
      <c r="B4052" s="71">
        <v>0.5</v>
      </c>
      <c r="C4052" s="71">
        <v>2.5</v>
      </c>
      <c r="D4052" s="71">
        <v>2.0</v>
      </c>
      <c r="E4052" s="71">
        <v>0.5</v>
      </c>
      <c r="F4052" s="172">
        <f>vlookup(VLOOKUP(A4052,'Meal Plan Combinations'!A$5:E$17,2,false),indirect(I$1),2,false)*B4052+vlookup(VLOOKUP(A4052,'Meal Plan Combinations'!A$5:E$17,3,false),indirect(I$1),2,false)*C4052+vlookup(VLOOKUP(A4052,'Meal Plan Combinations'!A$5:E$17,4,false),indirect(I$1),2,false)*D4052+vlookup(VLOOKUP(A4052,'Meal Plan Combinations'!A$5:E$17,5,false),indirect(I$1),2,false)*E4052</f>
        <v>1581.738</v>
      </c>
      <c r="G4052" s="173">
        <f>abs(Generate!H$5-F4052)</f>
        <v>1488.262</v>
      </c>
    </row>
    <row r="4053">
      <c r="A4053" s="71" t="s">
        <v>105</v>
      </c>
      <c r="B4053" s="71">
        <v>0.5</v>
      </c>
      <c r="C4053" s="71">
        <v>2.5</v>
      </c>
      <c r="D4053" s="71">
        <v>2.0</v>
      </c>
      <c r="E4053" s="71">
        <v>1.0</v>
      </c>
      <c r="F4053" s="172">
        <f>vlookup(VLOOKUP(A4053,'Meal Plan Combinations'!A$5:E$17,2,false),indirect(I$1),2,false)*B4053+vlookup(VLOOKUP(A4053,'Meal Plan Combinations'!A$5:E$17,3,false),indirect(I$1),2,false)*C4053+vlookup(VLOOKUP(A4053,'Meal Plan Combinations'!A$5:E$17,4,false),indirect(I$1),2,false)*D4053+vlookup(VLOOKUP(A4053,'Meal Plan Combinations'!A$5:E$17,5,false),indirect(I$1),2,false)*E4053</f>
        <v>1718.732</v>
      </c>
      <c r="G4053" s="173">
        <f>abs(Generate!H$5-F4053)</f>
        <v>1351.268</v>
      </c>
    </row>
    <row r="4054">
      <c r="A4054" s="71" t="s">
        <v>105</v>
      </c>
      <c r="B4054" s="71">
        <v>0.5</v>
      </c>
      <c r="C4054" s="71">
        <v>2.5</v>
      </c>
      <c r="D4054" s="71">
        <v>2.0</v>
      </c>
      <c r="E4054" s="71">
        <v>1.5</v>
      </c>
      <c r="F4054" s="172">
        <f>vlookup(VLOOKUP(A4054,'Meal Plan Combinations'!A$5:E$17,2,false),indirect(I$1),2,false)*B4054+vlookup(VLOOKUP(A4054,'Meal Plan Combinations'!A$5:E$17,3,false),indirect(I$1),2,false)*C4054+vlookup(VLOOKUP(A4054,'Meal Plan Combinations'!A$5:E$17,4,false),indirect(I$1),2,false)*D4054+vlookup(VLOOKUP(A4054,'Meal Plan Combinations'!A$5:E$17,5,false),indirect(I$1),2,false)*E4054</f>
        <v>1855.726</v>
      </c>
      <c r="G4054" s="173">
        <f>abs(Generate!H$5-F4054)</f>
        <v>1214.274</v>
      </c>
    </row>
    <row r="4055">
      <c r="A4055" s="71" t="s">
        <v>105</v>
      </c>
      <c r="B4055" s="71">
        <v>0.5</v>
      </c>
      <c r="C4055" s="71">
        <v>2.5</v>
      </c>
      <c r="D4055" s="71">
        <v>2.0</v>
      </c>
      <c r="E4055" s="71">
        <v>2.0</v>
      </c>
      <c r="F4055" s="172">
        <f>vlookup(VLOOKUP(A4055,'Meal Plan Combinations'!A$5:E$17,2,false),indirect(I$1),2,false)*B4055+vlookup(VLOOKUP(A4055,'Meal Plan Combinations'!A$5:E$17,3,false),indirect(I$1),2,false)*C4055+vlookup(VLOOKUP(A4055,'Meal Plan Combinations'!A$5:E$17,4,false),indirect(I$1),2,false)*D4055+vlookup(VLOOKUP(A4055,'Meal Plan Combinations'!A$5:E$17,5,false),indirect(I$1),2,false)*E4055</f>
        <v>1992.72</v>
      </c>
      <c r="G4055" s="173">
        <f>abs(Generate!H$5-F4055)</f>
        <v>1077.28</v>
      </c>
    </row>
    <row r="4056">
      <c r="A4056" s="71" t="s">
        <v>105</v>
      </c>
      <c r="B4056" s="71">
        <v>0.5</v>
      </c>
      <c r="C4056" s="71">
        <v>2.5</v>
      </c>
      <c r="D4056" s="71">
        <v>2.0</v>
      </c>
      <c r="E4056" s="71">
        <v>2.5</v>
      </c>
      <c r="F4056" s="172">
        <f>vlookup(VLOOKUP(A4056,'Meal Plan Combinations'!A$5:E$17,2,false),indirect(I$1),2,false)*B4056+vlookup(VLOOKUP(A4056,'Meal Plan Combinations'!A$5:E$17,3,false),indirect(I$1),2,false)*C4056+vlookup(VLOOKUP(A4056,'Meal Plan Combinations'!A$5:E$17,4,false),indirect(I$1),2,false)*D4056+vlookup(VLOOKUP(A4056,'Meal Plan Combinations'!A$5:E$17,5,false),indirect(I$1),2,false)*E4056</f>
        <v>2129.714</v>
      </c>
      <c r="G4056" s="173">
        <f>abs(Generate!H$5-F4056)</f>
        <v>940.286</v>
      </c>
    </row>
    <row r="4057">
      <c r="A4057" s="71" t="s">
        <v>105</v>
      </c>
      <c r="B4057" s="71">
        <v>0.5</v>
      </c>
      <c r="C4057" s="71">
        <v>2.5</v>
      </c>
      <c r="D4057" s="71">
        <v>2.0</v>
      </c>
      <c r="E4057" s="71">
        <v>3.0</v>
      </c>
      <c r="F4057" s="172">
        <f>vlookup(VLOOKUP(A4057,'Meal Plan Combinations'!A$5:E$17,2,false),indirect(I$1),2,false)*B4057+vlookup(VLOOKUP(A4057,'Meal Plan Combinations'!A$5:E$17,3,false),indirect(I$1),2,false)*C4057+vlookup(VLOOKUP(A4057,'Meal Plan Combinations'!A$5:E$17,4,false),indirect(I$1),2,false)*D4057+vlookup(VLOOKUP(A4057,'Meal Plan Combinations'!A$5:E$17,5,false),indirect(I$1),2,false)*E4057</f>
        <v>2266.708</v>
      </c>
      <c r="G4057" s="173">
        <f>abs(Generate!H$5-F4057)</f>
        <v>803.292</v>
      </c>
    </row>
    <row r="4058">
      <c r="A4058" s="71" t="s">
        <v>105</v>
      </c>
      <c r="B4058" s="71">
        <v>0.5</v>
      </c>
      <c r="C4058" s="71">
        <v>2.5</v>
      </c>
      <c r="D4058" s="71">
        <v>2.5</v>
      </c>
      <c r="E4058" s="71">
        <v>0.5</v>
      </c>
      <c r="F4058" s="172">
        <f>vlookup(VLOOKUP(A4058,'Meal Plan Combinations'!A$5:E$17,2,false),indirect(I$1),2,false)*B4058+vlookup(VLOOKUP(A4058,'Meal Plan Combinations'!A$5:E$17,3,false),indirect(I$1),2,false)*C4058+vlookup(VLOOKUP(A4058,'Meal Plan Combinations'!A$5:E$17,4,false),indirect(I$1),2,false)*D4058+vlookup(VLOOKUP(A4058,'Meal Plan Combinations'!A$5:E$17,5,false),indirect(I$1),2,false)*E4058</f>
        <v>1722.1815</v>
      </c>
      <c r="G4058" s="173">
        <f>abs(Generate!H$5-F4058)</f>
        <v>1347.8185</v>
      </c>
    </row>
    <row r="4059">
      <c r="A4059" s="71" t="s">
        <v>105</v>
      </c>
      <c r="B4059" s="71">
        <v>0.5</v>
      </c>
      <c r="C4059" s="71">
        <v>2.5</v>
      </c>
      <c r="D4059" s="71">
        <v>2.5</v>
      </c>
      <c r="E4059" s="71">
        <v>1.0</v>
      </c>
      <c r="F4059" s="172">
        <f>vlookup(VLOOKUP(A4059,'Meal Plan Combinations'!A$5:E$17,2,false),indirect(I$1),2,false)*B4059+vlookup(VLOOKUP(A4059,'Meal Plan Combinations'!A$5:E$17,3,false),indirect(I$1),2,false)*C4059+vlookup(VLOOKUP(A4059,'Meal Plan Combinations'!A$5:E$17,4,false),indirect(I$1),2,false)*D4059+vlookup(VLOOKUP(A4059,'Meal Plan Combinations'!A$5:E$17,5,false),indirect(I$1),2,false)*E4059</f>
        <v>1859.1755</v>
      </c>
      <c r="G4059" s="173">
        <f>abs(Generate!H$5-F4059)</f>
        <v>1210.8245</v>
      </c>
    </row>
    <row r="4060">
      <c r="A4060" s="71" t="s">
        <v>105</v>
      </c>
      <c r="B4060" s="71">
        <v>0.5</v>
      </c>
      <c r="C4060" s="71">
        <v>2.5</v>
      </c>
      <c r="D4060" s="71">
        <v>2.5</v>
      </c>
      <c r="E4060" s="71">
        <v>1.5</v>
      </c>
      <c r="F4060" s="172">
        <f>vlookup(VLOOKUP(A4060,'Meal Plan Combinations'!A$5:E$17,2,false),indirect(I$1),2,false)*B4060+vlookup(VLOOKUP(A4060,'Meal Plan Combinations'!A$5:E$17,3,false),indirect(I$1),2,false)*C4060+vlookup(VLOOKUP(A4060,'Meal Plan Combinations'!A$5:E$17,4,false),indirect(I$1),2,false)*D4060+vlookup(VLOOKUP(A4060,'Meal Plan Combinations'!A$5:E$17,5,false),indirect(I$1),2,false)*E4060</f>
        <v>1996.1695</v>
      </c>
      <c r="G4060" s="173">
        <f>abs(Generate!H$5-F4060)</f>
        <v>1073.8305</v>
      </c>
    </row>
    <row r="4061">
      <c r="A4061" s="71" t="s">
        <v>105</v>
      </c>
      <c r="B4061" s="71">
        <v>0.5</v>
      </c>
      <c r="C4061" s="71">
        <v>2.5</v>
      </c>
      <c r="D4061" s="71">
        <v>2.5</v>
      </c>
      <c r="E4061" s="71">
        <v>2.0</v>
      </c>
      <c r="F4061" s="172">
        <f>vlookup(VLOOKUP(A4061,'Meal Plan Combinations'!A$5:E$17,2,false),indirect(I$1),2,false)*B4061+vlookup(VLOOKUP(A4061,'Meal Plan Combinations'!A$5:E$17,3,false),indirect(I$1),2,false)*C4061+vlookup(VLOOKUP(A4061,'Meal Plan Combinations'!A$5:E$17,4,false),indirect(I$1),2,false)*D4061+vlookup(VLOOKUP(A4061,'Meal Plan Combinations'!A$5:E$17,5,false),indirect(I$1),2,false)*E4061</f>
        <v>2133.1635</v>
      </c>
      <c r="G4061" s="173">
        <f>abs(Generate!H$5-F4061)</f>
        <v>936.8365</v>
      </c>
    </row>
    <row r="4062">
      <c r="A4062" s="71" t="s">
        <v>105</v>
      </c>
      <c r="B4062" s="71">
        <v>0.5</v>
      </c>
      <c r="C4062" s="71">
        <v>2.5</v>
      </c>
      <c r="D4062" s="71">
        <v>2.5</v>
      </c>
      <c r="E4062" s="71">
        <v>2.5</v>
      </c>
      <c r="F4062" s="172">
        <f>vlookup(VLOOKUP(A4062,'Meal Plan Combinations'!A$5:E$17,2,false),indirect(I$1),2,false)*B4062+vlookup(VLOOKUP(A4062,'Meal Plan Combinations'!A$5:E$17,3,false),indirect(I$1),2,false)*C4062+vlookup(VLOOKUP(A4062,'Meal Plan Combinations'!A$5:E$17,4,false),indirect(I$1),2,false)*D4062+vlookup(VLOOKUP(A4062,'Meal Plan Combinations'!A$5:E$17,5,false),indirect(I$1),2,false)*E4062</f>
        <v>2270.1575</v>
      </c>
      <c r="G4062" s="173">
        <f>abs(Generate!H$5-F4062)</f>
        <v>799.8425</v>
      </c>
    </row>
    <row r="4063">
      <c r="A4063" s="71" t="s">
        <v>105</v>
      </c>
      <c r="B4063" s="71">
        <v>0.5</v>
      </c>
      <c r="C4063" s="71">
        <v>2.5</v>
      </c>
      <c r="D4063" s="71">
        <v>2.5</v>
      </c>
      <c r="E4063" s="71">
        <v>3.0</v>
      </c>
      <c r="F4063" s="172">
        <f>vlookup(VLOOKUP(A4063,'Meal Plan Combinations'!A$5:E$17,2,false),indirect(I$1),2,false)*B4063+vlookup(VLOOKUP(A4063,'Meal Plan Combinations'!A$5:E$17,3,false),indirect(I$1),2,false)*C4063+vlookup(VLOOKUP(A4063,'Meal Plan Combinations'!A$5:E$17,4,false),indirect(I$1),2,false)*D4063+vlookup(VLOOKUP(A4063,'Meal Plan Combinations'!A$5:E$17,5,false),indirect(I$1),2,false)*E4063</f>
        <v>2407.1515</v>
      </c>
      <c r="G4063" s="173">
        <f>abs(Generate!H$5-F4063)</f>
        <v>662.8485</v>
      </c>
    </row>
    <row r="4064">
      <c r="A4064" s="71" t="s">
        <v>105</v>
      </c>
      <c r="B4064" s="71">
        <v>0.5</v>
      </c>
      <c r="C4064" s="71">
        <v>2.5</v>
      </c>
      <c r="D4064" s="71">
        <v>3.0</v>
      </c>
      <c r="E4064" s="71">
        <v>0.5</v>
      </c>
      <c r="F4064" s="172">
        <f>vlookup(VLOOKUP(A4064,'Meal Plan Combinations'!A$5:E$17,2,false),indirect(I$1),2,false)*B4064+vlookup(VLOOKUP(A4064,'Meal Plan Combinations'!A$5:E$17,3,false),indirect(I$1),2,false)*C4064+vlookup(VLOOKUP(A4064,'Meal Plan Combinations'!A$5:E$17,4,false),indirect(I$1),2,false)*D4064+vlookup(VLOOKUP(A4064,'Meal Plan Combinations'!A$5:E$17,5,false),indirect(I$1),2,false)*E4064</f>
        <v>1862.625</v>
      </c>
      <c r="G4064" s="173">
        <f>abs(Generate!H$5-F4064)</f>
        <v>1207.375</v>
      </c>
    </row>
    <row r="4065">
      <c r="A4065" s="71" t="s">
        <v>105</v>
      </c>
      <c r="B4065" s="71">
        <v>0.5</v>
      </c>
      <c r="C4065" s="71">
        <v>2.5</v>
      </c>
      <c r="D4065" s="71">
        <v>3.0</v>
      </c>
      <c r="E4065" s="71">
        <v>1.0</v>
      </c>
      <c r="F4065" s="172">
        <f>vlookup(VLOOKUP(A4065,'Meal Plan Combinations'!A$5:E$17,2,false),indirect(I$1),2,false)*B4065+vlookup(VLOOKUP(A4065,'Meal Plan Combinations'!A$5:E$17,3,false),indirect(I$1),2,false)*C4065+vlookup(VLOOKUP(A4065,'Meal Plan Combinations'!A$5:E$17,4,false),indirect(I$1),2,false)*D4065+vlookup(VLOOKUP(A4065,'Meal Plan Combinations'!A$5:E$17,5,false),indirect(I$1),2,false)*E4065</f>
        <v>1999.619</v>
      </c>
      <c r="G4065" s="173">
        <f>abs(Generate!H$5-F4065)</f>
        <v>1070.381</v>
      </c>
    </row>
    <row r="4066">
      <c r="A4066" s="71" t="s">
        <v>105</v>
      </c>
      <c r="B4066" s="71">
        <v>0.5</v>
      </c>
      <c r="C4066" s="71">
        <v>2.5</v>
      </c>
      <c r="D4066" s="71">
        <v>3.0</v>
      </c>
      <c r="E4066" s="71">
        <v>1.5</v>
      </c>
      <c r="F4066" s="172">
        <f>vlookup(VLOOKUP(A4066,'Meal Plan Combinations'!A$5:E$17,2,false),indirect(I$1),2,false)*B4066+vlookup(VLOOKUP(A4066,'Meal Plan Combinations'!A$5:E$17,3,false),indirect(I$1),2,false)*C4066+vlookup(VLOOKUP(A4066,'Meal Plan Combinations'!A$5:E$17,4,false),indirect(I$1),2,false)*D4066+vlookup(VLOOKUP(A4066,'Meal Plan Combinations'!A$5:E$17,5,false),indirect(I$1),2,false)*E4066</f>
        <v>2136.613</v>
      </c>
      <c r="G4066" s="173">
        <f>abs(Generate!H$5-F4066)</f>
        <v>933.387</v>
      </c>
    </row>
    <row r="4067">
      <c r="A4067" s="71" t="s">
        <v>105</v>
      </c>
      <c r="B4067" s="71">
        <v>0.5</v>
      </c>
      <c r="C4067" s="71">
        <v>2.5</v>
      </c>
      <c r="D4067" s="71">
        <v>3.0</v>
      </c>
      <c r="E4067" s="71">
        <v>2.0</v>
      </c>
      <c r="F4067" s="172">
        <f>vlookup(VLOOKUP(A4067,'Meal Plan Combinations'!A$5:E$17,2,false),indirect(I$1),2,false)*B4067+vlookup(VLOOKUP(A4067,'Meal Plan Combinations'!A$5:E$17,3,false),indirect(I$1),2,false)*C4067+vlookup(VLOOKUP(A4067,'Meal Plan Combinations'!A$5:E$17,4,false),indirect(I$1),2,false)*D4067+vlookup(VLOOKUP(A4067,'Meal Plan Combinations'!A$5:E$17,5,false),indirect(I$1),2,false)*E4067</f>
        <v>2273.607</v>
      </c>
      <c r="G4067" s="173">
        <f>abs(Generate!H$5-F4067)</f>
        <v>796.393</v>
      </c>
    </row>
    <row r="4068">
      <c r="A4068" s="71" t="s">
        <v>105</v>
      </c>
      <c r="B4068" s="71">
        <v>0.5</v>
      </c>
      <c r="C4068" s="71">
        <v>2.5</v>
      </c>
      <c r="D4068" s="71">
        <v>3.0</v>
      </c>
      <c r="E4068" s="71">
        <v>2.5</v>
      </c>
      <c r="F4068" s="172">
        <f>vlookup(VLOOKUP(A4068,'Meal Plan Combinations'!A$5:E$17,2,false),indirect(I$1),2,false)*B4068+vlookup(VLOOKUP(A4068,'Meal Plan Combinations'!A$5:E$17,3,false),indirect(I$1),2,false)*C4068+vlookup(VLOOKUP(A4068,'Meal Plan Combinations'!A$5:E$17,4,false),indirect(I$1),2,false)*D4068+vlookup(VLOOKUP(A4068,'Meal Plan Combinations'!A$5:E$17,5,false),indirect(I$1),2,false)*E4068</f>
        <v>2410.601</v>
      </c>
      <c r="G4068" s="173">
        <f>abs(Generate!H$5-F4068)</f>
        <v>659.399</v>
      </c>
    </row>
    <row r="4069">
      <c r="A4069" s="71" t="s">
        <v>105</v>
      </c>
      <c r="B4069" s="71">
        <v>0.5</v>
      </c>
      <c r="C4069" s="71">
        <v>2.5</v>
      </c>
      <c r="D4069" s="71">
        <v>3.0</v>
      </c>
      <c r="E4069" s="71">
        <v>3.0</v>
      </c>
      <c r="F4069" s="172">
        <f>vlookup(VLOOKUP(A4069,'Meal Plan Combinations'!A$5:E$17,2,false),indirect(I$1),2,false)*B4069+vlookup(VLOOKUP(A4069,'Meal Plan Combinations'!A$5:E$17,3,false),indirect(I$1),2,false)*C4069+vlookup(VLOOKUP(A4069,'Meal Plan Combinations'!A$5:E$17,4,false),indirect(I$1),2,false)*D4069+vlookup(VLOOKUP(A4069,'Meal Plan Combinations'!A$5:E$17,5,false),indirect(I$1),2,false)*E4069</f>
        <v>2547.595</v>
      </c>
      <c r="G4069" s="173">
        <f>abs(Generate!H$5-F4069)</f>
        <v>522.405</v>
      </c>
    </row>
    <row r="4070">
      <c r="A4070" s="71" t="s">
        <v>105</v>
      </c>
      <c r="B4070" s="71">
        <v>0.5</v>
      </c>
      <c r="C4070" s="71">
        <v>3.0</v>
      </c>
      <c r="D4070" s="71">
        <v>0.5</v>
      </c>
      <c r="E4070" s="71">
        <v>0.5</v>
      </c>
      <c r="F4070" s="172">
        <f>vlookup(VLOOKUP(A4070,'Meal Plan Combinations'!A$5:E$17,2,false),indirect(I$1),2,false)*B4070+vlookup(VLOOKUP(A4070,'Meal Plan Combinations'!A$5:E$17,3,false),indirect(I$1),2,false)*C4070+vlookup(VLOOKUP(A4070,'Meal Plan Combinations'!A$5:E$17,4,false),indirect(I$1),2,false)*D4070+vlookup(VLOOKUP(A4070,'Meal Plan Combinations'!A$5:E$17,5,false),indirect(I$1),2,false)*E4070</f>
        <v>1291.5035</v>
      </c>
      <c r="G4070" s="173">
        <f>abs(Generate!H$5-F4070)</f>
        <v>1778.4965</v>
      </c>
    </row>
    <row r="4071">
      <c r="A4071" s="71" t="s">
        <v>105</v>
      </c>
      <c r="B4071" s="71">
        <v>0.5</v>
      </c>
      <c r="C4071" s="71">
        <v>3.0</v>
      </c>
      <c r="D4071" s="71">
        <v>0.5</v>
      </c>
      <c r="E4071" s="71">
        <v>1.0</v>
      </c>
      <c r="F4071" s="172">
        <f>vlookup(VLOOKUP(A4071,'Meal Plan Combinations'!A$5:E$17,2,false),indirect(I$1),2,false)*B4071+vlookup(VLOOKUP(A4071,'Meal Plan Combinations'!A$5:E$17,3,false),indirect(I$1),2,false)*C4071+vlookup(VLOOKUP(A4071,'Meal Plan Combinations'!A$5:E$17,4,false),indirect(I$1),2,false)*D4071+vlookup(VLOOKUP(A4071,'Meal Plan Combinations'!A$5:E$17,5,false),indirect(I$1),2,false)*E4071</f>
        <v>1428.4975</v>
      </c>
      <c r="G4071" s="173">
        <f>abs(Generate!H$5-F4071)</f>
        <v>1641.5025</v>
      </c>
    </row>
    <row r="4072">
      <c r="A4072" s="71" t="s">
        <v>105</v>
      </c>
      <c r="B4072" s="71">
        <v>0.5</v>
      </c>
      <c r="C4072" s="71">
        <v>3.0</v>
      </c>
      <c r="D4072" s="71">
        <v>0.5</v>
      </c>
      <c r="E4072" s="71">
        <v>1.5</v>
      </c>
      <c r="F4072" s="172">
        <f>vlookup(VLOOKUP(A4072,'Meal Plan Combinations'!A$5:E$17,2,false),indirect(I$1),2,false)*B4072+vlookup(VLOOKUP(A4072,'Meal Plan Combinations'!A$5:E$17,3,false),indirect(I$1),2,false)*C4072+vlookup(VLOOKUP(A4072,'Meal Plan Combinations'!A$5:E$17,4,false),indirect(I$1),2,false)*D4072+vlookup(VLOOKUP(A4072,'Meal Plan Combinations'!A$5:E$17,5,false),indirect(I$1),2,false)*E4072</f>
        <v>1565.4915</v>
      </c>
      <c r="G4072" s="173">
        <f>abs(Generate!H$5-F4072)</f>
        <v>1504.5085</v>
      </c>
    </row>
    <row r="4073">
      <c r="A4073" s="71" t="s">
        <v>105</v>
      </c>
      <c r="B4073" s="71">
        <v>0.5</v>
      </c>
      <c r="C4073" s="71">
        <v>3.0</v>
      </c>
      <c r="D4073" s="71">
        <v>0.5</v>
      </c>
      <c r="E4073" s="71">
        <v>2.0</v>
      </c>
      <c r="F4073" s="172">
        <f>vlookup(VLOOKUP(A4073,'Meal Plan Combinations'!A$5:E$17,2,false),indirect(I$1),2,false)*B4073+vlookup(VLOOKUP(A4073,'Meal Plan Combinations'!A$5:E$17,3,false),indirect(I$1),2,false)*C4073+vlookup(VLOOKUP(A4073,'Meal Plan Combinations'!A$5:E$17,4,false),indirect(I$1),2,false)*D4073+vlookup(VLOOKUP(A4073,'Meal Plan Combinations'!A$5:E$17,5,false),indirect(I$1),2,false)*E4073</f>
        <v>1702.4855</v>
      </c>
      <c r="G4073" s="173">
        <f>abs(Generate!H$5-F4073)</f>
        <v>1367.5145</v>
      </c>
    </row>
    <row r="4074">
      <c r="A4074" s="71" t="s">
        <v>105</v>
      </c>
      <c r="B4074" s="71">
        <v>0.5</v>
      </c>
      <c r="C4074" s="71">
        <v>3.0</v>
      </c>
      <c r="D4074" s="71">
        <v>0.5</v>
      </c>
      <c r="E4074" s="71">
        <v>2.5</v>
      </c>
      <c r="F4074" s="172">
        <f>vlookup(VLOOKUP(A4074,'Meal Plan Combinations'!A$5:E$17,2,false),indirect(I$1),2,false)*B4074+vlookup(VLOOKUP(A4074,'Meal Plan Combinations'!A$5:E$17,3,false),indirect(I$1),2,false)*C4074+vlookup(VLOOKUP(A4074,'Meal Plan Combinations'!A$5:E$17,4,false),indirect(I$1),2,false)*D4074+vlookup(VLOOKUP(A4074,'Meal Plan Combinations'!A$5:E$17,5,false),indirect(I$1),2,false)*E4074</f>
        <v>1839.4795</v>
      </c>
      <c r="G4074" s="173">
        <f>abs(Generate!H$5-F4074)</f>
        <v>1230.5205</v>
      </c>
    </row>
    <row r="4075">
      <c r="A4075" s="71" t="s">
        <v>105</v>
      </c>
      <c r="B4075" s="71">
        <v>0.5</v>
      </c>
      <c r="C4075" s="71">
        <v>3.0</v>
      </c>
      <c r="D4075" s="71">
        <v>0.5</v>
      </c>
      <c r="E4075" s="71">
        <v>3.0</v>
      </c>
      <c r="F4075" s="172">
        <f>vlookup(VLOOKUP(A4075,'Meal Plan Combinations'!A$5:E$17,2,false),indirect(I$1),2,false)*B4075+vlookup(VLOOKUP(A4075,'Meal Plan Combinations'!A$5:E$17,3,false),indirect(I$1),2,false)*C4075+vlookup(VLOOKUP(A4075,'Meal Plan Combinations'!A$5:E$17,4,false),indirect(I$1),2,false)*D4075+vlookup(VLOOKUP(A4075,'Meal Plan Combinations'!A$5:E$17,5,false),indirect(I$1),2,false)*E4075</f>
        <v>1976.4735</v>
      </c>
      <c r="G4075" s="173">
        <f>abs(Generate!H$5-F4075)</f>
        <v>1093.5265</v>
      </c>
    </row>
    <row r="4076">
      <c r="A4076" s="71" t="s">
        <v>105</v>
      </c>
      <c r="B4076" s="71">
        <v>0.5</v>
      </c>
      <c r="C4076" s="71">
        <v>3.0</v>
      </c>
      <c r="D4076" s="71">
        <v>1.0</v>
      </c>
      <c r="E4076" s="71">
        <v>0.5</v>
      </c>
      <c r="F4076" s="172">
        <f>vlookup(VLOOKUP(A4076,'Meal Plan Combinations'!A$5:E$17,2,false),indirect(I$1),2,false)*B4076+vlookup(VLOOKUP(A4076,'Meal Plan Combinations'!A$5:E$17,3,false),indirect(I$1),2,false)*C4076+vlookup(VLOOKUP(A4076,'Meal Plan Combinations'!A$5:E$17,4,false),indirect(I$1),2,false)*D4076+vlookup(VLOOKUP(A4076,'Meal Plan Combinations'!A$5:E$17,5,false),indirect(I$1),2,false)*E4076</f>
        <v>1431.947</v>
      </c>
      <c r="G4076" s="173">
        <f>abs(Generate!H$5-F4076)</f>
        <v>1638.053</v>
      </c>
    </row>
    <row r="4077">
      <c r="A4077" s="71" t="s">
        <v>105</v>
      </c>
      <c r="B4077" s="71">
        <v>0.5</v>
      </c>
      <c r="C4077" s="71">
        <v>3.0</v>
      </c>
      <c r="D4077" s="71">
        <v>1.0</v>
      </c>
      <c r="E4077" s="71">
        <v>1.0</v>
      </c>
      <c r="F4077" s="172">
        <f>vlookup(VLOOKUP(A4077,'Meal Plan Combinations'!A$5:E$17,2,false),indirect(I$1),2,false)*B4077+vlookup(VLOOKUP(A4077,'Meal Plan Combinations'!A$5:E$17,3,false),indirect(I$1),2,false)*C4077+vlookup(VLOOKUP(A4077,'Meal Plan Combinations'!A$5:E$17,4,false),indirect(I$1),2,false)*D4077+vlookup(VLOOKUP(A4077,'Meal Plan Combinations'!A$5:E$17,5,false),indirect(I$1),2,false)*E4077</f>
        <v>1568.941</v>
      </c>
      <c r="G4077" s="173">
        <f>abs(Generate!H$5-F4077)</f>
        <v>1501.059</v>
      </c>
    </row>
    <row r="4078">
      <c r="A4078" s="71" t="s">
        <v>105</v>
      </c>
      <c r="B4078" s="71">
        <v>0.5</v>
      </c>
      <c r="C4078" s="71">
        <v>3.0</v>
      </c>
      <c r="D4078" s="71">
        <v>1.0</v>
      </c>
      <c r="E4078" s="71">
        <v>1.5</v>
      </c>
      <c r="F4078" s="172">
        <f>vlookup(VLOOKUP(A4078,'Meal Plan Combinations'!A$5:E$17,2,false),indirect(I$1),2,false)*B4078+vlookup(VLOOKUP(A4078,'Meal Plan Combinations'!A$5:E$17,3,false),indirect(I$1),2,false)*C4078+vlookup(VLOOKUP(A4078,'Meal Plan Combinations'!A$5:E$17,4,false),indirect(I$1),2,false)*D4078+vlookup(VLOOKUP(A4078,'Meal Plan Combinations'!A$5:E$17,5,false),indirect(I$1),2,false)*E4078</f>
        <v>1705.935</v>
      </c>
      <c r="G4078" s="173">
        <f>abs(Generate!H$5-F4078)</f>
        <v>1364.065</v>
      </c>
    </row>
    <row r="4079">
      <c r="A4079" s="71" t="s">
        <v>105</v>
      </c>
      <c r="B4079" s="71">
        <v>0.5</v>
      </c>
      <c r="C4079" s="71">
        <v>3.0</v>
      </c>
      <c r="D4079" s="71">
        <v>1.0</v>
      </c>
      <c r="E4079" s="71">
        <v>2.0</v>
      </c>
      <c r="F4079" s="172">
        <f>vlookup(VLOOKUP(A4079,'Meal Plan Combinations'!A$5:E$17,2,false),indirect(I$1),2,false)*B4079+vlookup(VLOOKUP(A4079,'Meal Plan Combinations'!A$5:E$17,3,false),indirect(I$1),2,false)*C4079+vlookup(VLOOKUP(A4079,'Meal Plan Combinations'!A$5:E$17,4,false),indirect(I$1),2,false)*D4079+vlookup(VLOOKUP(A4079,'Meal Plan Combinations'!A$5:E$17,5,false),indirect(I$1),2,false)*E4079</f>
        <v>1842.929</v>
      </c>
      <c r="G4079" s="173">
        <f>abs(Generate!H$5-F4079)</f>
        <v>1227.071</v>
      </c>
    </row>
    <row r="4080">
      <c r="A4080" s="71" t="s">
        <v>105</v>
      </c>
      <c r="B4080" s="71">
        <v>0.5</v>
      </c>
      <c r="C4080" s="71">
        <v>3.0</v>
      </c>
      <c r="D4080" s="71">
        <v>1.0</v>
      </c>
      <c r="E4080" s="71">
        <v>2.5</v>
      </c>
      <c r="F4080" s="172">
        <f>vlookup(VLOOKUP(A4080,'Meal Plan Combinations'!A$5:E$17,2,false),indirect(I$1),2,false)*B4080+vlookup(VLOOKUP(A4080,'Meal Plan Combinations'!A$5:E$17,3,false),indirect(I$1),2,false)*C4080+vlookup(VLOOKUP(A4080,'Meal Plan Combinations'!A$5:E$17,4,false),indirect(I$1),2,false)*D4080+vlookup(VLOOKUP(A4080,'Meal Plan Combinations'!A$5:E$17,5,false),indirect(I$1),2,false)*E4080</f>
        <v>1979.923</v>
      </c>
      <c r="G4080" s="173">
        <f>abs(Generate!H$5-F4080)</f>
        <v>1090.077</v>
      </c>
    </row>
    <row r="4081">
      <c r="A4081" s="71" t="s">
        <v>105</v>
      </c>
      <c r="B4081" s="71">
        <v>0.5</v>
      </c>
      <c r="C4081" s="71">
        <v>3.0</v>
      </c>
      <c r="D4081" s="71">
        <v>1.0</v>
      </c>
      <c r="E4081" s="71">
        <v>3.0</v>
      </c>
      <c r="F4081" s="172">
        <f>vlookup(VLOOKUP(A4081,'Meal Plan Combinations'!A$5:E$17,2,false),indirect(I$1),2,false)*B4081+vlookup(VLOOKUP(A4081,'Meal Plan Combinations'!A$5:E$17,3,false),indirect(I$1),2,false)*C4081+vlookup(VLOOKUP(A4081,'Meal Plan Combinations'!A$5:E$17,4,false),indirect(I$1),2,false)*D4081+vlookup(VLOOKUP(A4081,'Meal Plan Combinations'!A$5:E$17,5,false),indirect(I$1),2,false)*E4081</f>
        <v>2116.917</v>
      </c>
      <c r="G4081" s="173">
        <f>abs(Generate!H$5-F4081)</f>
        <v>953.083</v>
      </c>
    </row>
    <row r="4082">
      <c r="A4082" s="71" t="s">
        <v>105</v>
      </c>
      <c r="B4082" s="71">
        <v>0.5</v>
      </c>
      <c r="C4082" s="71">
        <v>3.0</v>
      </c>
      <c r="D4082" s="71">
        <v>1.5</v>
      </c>
      <c r="E4082" s="71">
        <v>0.5</v>
      </c>
      <c r="F4082" s="172">
        <f>vlookup(VLOOKUP(A4082,'Meal Plan Combinations'!A$5:E$17,2,false),indirect(I$1),2,false)*B4082+vlookup(VLOOKUP(A4082,'Meal Plan Combinations'!A$5:E$17,3,false),indirect(I$1),2,false)*C4082+vlookup(VLOOKUP(A4082,'Meal Plan Combinations'!A$5:E$17,4,false),indirect(I$1),2,false)*D4082+vlookup(VLOOKUP(A4082,'Meal Plan Combinations'!A$5:E$17,5,false),indirect(I$1),2,false)*E4082</f>
        <v>1572.3905</v>
      </c>
      <c r="G4082" s="173">
        <f>abs(Generate!H$5-F4082)</f>
        <v>1497.6095</v>
      </c>
    </row>
    <row r="4083">
      <c r="A4083" s="71" t="s">
        <v>105</v>
      </c>
      <c r="B4083" s="71">
        <v>0.5</v>
      </c>
      <c r="C4083" s="71">
        <v>3.0</v>
      </c>
      <c r="D4083" s="71">
        <v>1.5</v>
      </c>
      <c r="E4083" s="71">
        <v>1.0</v>
      </c>
      <c r="F4083" s="172">
        <f>vlookup(VLOOKUP(A4083,'Meal Plan Combinations'!A$5:E$17,2,false),indirect(I$1),2,false)*B4083+vlookup(VLOOKUP(A4083,'Meal Plan Combinations'!A$5:E$17,3,false),indirect(I$1),2,false)*C4083+vlookup(VLOOKUP(A4083,'Meal Plan Combinations'!A$5:E$17,4,false),indirect(I$1),2,false)*D4083+vlookup(VLOOKUP(A4083,'Meal Plan Combinations'!A$5:E$17,5,false),indirect(I$1),2,false)*E4083</f>
        <v>1709.3845</v>
      </c>
      <c r="G4083" s="173">
        <f>abs(Generate!H$5-F4083)</f>
        <v>1360.6155</v>
      </c>
    </row>
    <row r="4084">
      <c r="A4084" s="71" t="s">
        <v>105</v>
      </c>
      <c r="B4084" s="71">
        <v>0.5</v>
      </c>
      <c r="C4084" s="71">
        <v>3.0</v>
      </c>
      <c r="D4084" s="71">
        <v>1.5</v>
      </c>
      <c r="E4084" s="71">
        <v>1.5</v>
      </c>
      <c r="F4084" s="172">
        <f>vlookup(VLOOKUP(A4084,'Meal Plan Combinations'!A$5:E$17,2,false),indirect(I$1),2,false)*B4084+vlookup(VLOOKUP(A4084,'Meal Plan Combinations'!A$5:E$17,3,false),indirect(I$1),2,false)*C4084+vlookup(VLOOKUP(A4084,'Meal Plan Combinations'!A$5:E$17,4,false),indirect(I$1),2,false)*D4084+vlookup(VLOOKUP(A4084,'Meal Plan Combinations'!A$5:E$17,5,false),indirect(I$1),2,false)*E4084</f>
        <v>1846.3785</v>
      </c>
      <c r="G4084" s="173">
        <f>abs(Generate!H$5-F4084)</f>
        <v>1223.6215</v>
      </c>
    </row>
    <row r="4085">
      <c r="A4085" s="71" t="s">
        <v>105</v>
      </c>
      <c r="B4085" s="71">
        <v>0.5</v>
      </c>
      <c r="C4085" s="71">
        <v>3.0</v>
      </c>
      <c r="D4085" s="71">
        <v>1.5</v>
      </c>
      <c r="E4085" s="71">
        <v>2.0</v>
      </c>
      <c r="F4085" s="172">
        <f>vlookup(VLOOKUP(A4085,'Meal Plan Combinations'!A$5:E$17,2,false),indirect(I$1),2,false)*B4085+vlookup(VLOOKUP(A4085,'Meal Plan Combinations'!A$5:E$17,3,false),indirect(I$1),2,false)*C4085+vlookup(VLOOKUP(A4085,'Meal Plan Combinations'!A$5:E$17,4,false),indirect(I$1),2,false)*D4085+vlookup(VLOOKUP(A4085,'Meal Plan Combinations'!A$5:E$17,5,false),indirect(I$1),2,false)*E4085</f>
        <v>1983.3725</v>
      </c>
      <c r="G4085" s="173">
        <f>abs(Generate!H$5-F4085)</f>
        <v>1086.6275</v>
      </c>
    </row>
    <row r="4086">
      <c r="A4086" s="71" t="s">
        <v>105</v>
      </c>
      <c r="B4086" s="71">
        <v>0.5</v>
      </c>
      <c r="C4086" s="71">
        <v>3.0</v>
      </c>
      <c r="D4086" s="71">
        <v>1.5</v>
      </c>
      <c r="E4086" s="71">
        <v>2.5</v>
      </c>
      <c r="F4086" s="172">
        <f>vlookup(VLOOKUP(A4086,'Meal Plan Combinations'!A$5:E$17,2,false),indirect(I$1),2,false)*B4086+vlookup(VLOOKUP(A4086,'Meal Plan Combinations'!A$5:E$17,3,false),indirect(I$1),2,false)*C4086+vlookup(VLOOKUP(A4086,'Meal Plan Combinations'!A$5:E$17,4,false),indirect(I$1),2,false)*D4086+vlookup(VLOOKUP(A4086,'Meal Plan Combinations'!A$5:E$17,5,false),indirect(I$1),2,false)*E4086</f>
        <v>2120.3665</v>
      </c>
      <c r="G4086" s="173">
        <f>abs(Generate!H$5-F4086)</f>
        <v>949.6335</v>
      </c>
    </row>
    <row r="4087">
      <c r="A4087" s="71" t="s">
        <v>105</v>
      </c>
      <c r="B4087" s="71">
        <v>0.5</v>
      </c>
      <c r="C4087" s="71">
        <v>3.0</v>
      </c>
      <c r="D4087" s="71">
        <v>1.5</v>
      </c>
      <c r="E4087" s="71">
        <v>3.0</v>
      </c>
      <c r="F4087" s="172">
        <f>vlookup(VLOOKUP(A4087,'Meal Plan Combinations'!A$5:E$17,2,false),indirect(I$1),2,false)*B4087+vlookup(VLOOKUP(A4087,'Meal Plan Combinations'!A$5:E$17,3,false),indirect(I$1),2,false)*C4087+vlookup(VLOOKUP(A4087,'Meal Plan Combinations'!A$5:E$17,4,false),indirect(I$1),2,false)*D4087+vlookup(VLOOKUP(A4087,'Meal Plan Combinations'!A$5:E$17,5,false),indirect(I$1),2,false)*E4087</f>
        <v>2257.3605</v>
      </c>
      <c r="G4087" s="173">
        <f>abs(Generate!H$5-F4087)</f>
        <v>812.6395</v>
      </c>
    </row>
    <row r="4088">
      <c r="A4088" s="71" t="s">
        <v>105</v>
      </c>
      <c r="B4088" s="71">
        <v>0.5</v>
      </c>
      <c r="C4088" s="71">
        <v>3.0</v>
      </c>
      <c r="D4088" s="71">
        <v>2.0</v>
      </c>
      <c r="E4088" s="71">
        <v>0.5</v>
      </c>
      <c r="F4088" s="172">
        <f>vlookup(VLOOKUP(A4088,'Meal Plan Combinations'!A$5:E$17,2,false),indirect(I$1),2,false)*B4088+vlookup(VLOOKUP(A4088,'Meal Plan Combinations'!A$5:E$17,3,false),indirect(I$1),2,false)*C4088+vlookup(VLOOKUP(A4088,'Meal Plan Combinations'!A$5:E$17,4,false),indirect(I$1),2,false)*D4088+vlookup(VLOOKUP(A4088,'Meal Plan Combinations'!A$5:E$17,5,false),indirect(I$1),2,false)*E4088</f>
        <v>1712.834</v>
      </c>
      <c r="G4088" s="173">
        <f>abs(Generate!H$5-F4088)</f>
        <v>1357.166</v>
      </c>
    </row>
    <row r="4089">
      <c r="A4089" s="71" t="s">
        <v>105</v>
      </c>
      <c r="B4089" s="71">
        <v>0.5</v>
      </c>
      <c r="C4089" s="71">
        <v>3.0</v>
      </c>
      <c r="D4089" s="71">
        <v>2.0</v>
      </c>
      <c r="E4089" s="71">
        <v>1.0</v>
      </c>
      <c r="F4089" s="172">
        <f>vlookup(VLOOKUP(A4089,'Meal Plan Combinations'!A$5:E$17,2,false),indirect(I$1),2,false)*B4089+vlookup(VLOOKUP(A4089,'Meal Plan Combinations'!A$5:E$17,3,false),indirect(I$1),2,false)*C4089+vlookup(VLOOKUP(A4089,'Meal Plan Combinations'!A$5:E$17,4,false),indirect(I$1),2,false)*D4089+vlookup(VLOOKUP(A4089,'Meal Plan Combinations'!A$5:E$17,5,false),indirect(I$1),2,false)*E4089</f>
        <v>1849.828</v>
      </c>
      <c r="G4089" s="173">
        <f>abs(Generate!H$5-F4089)</f>
        <v>1220.172</v>
      </c>
    </row>
    <row r="4090">
      <c r="A4090" s="71" t="s">
        <v>105</v>
      </c>
      <c r="B4090" s="71">
        <v>0.5</v>
      </c>
      <c r="C4090" s="71">
        <v>3.0</v>
      </c>
      <c r="D4090" s="71">
        <v>2.0</v>
      </c>
      <c r="E4090" s="71">
        <v>1.5</v>
      </c>
      <c r="F4090" s="172">
        <f>vlookup(VLOOKUP(A4090,'Meal Plan Combinations'!A$5:E$17,2,false),indirect(I$1),2,false)*B4090+vlookup(VLOOKUP(A4090,'Meal Plan Combinations'!A$5:E$17,3,false),indirect(I$1),2,false)*C4090+vlookup(VLOOKUP(A4090,'Meal Plan Combinations'!A$5:E$17,4,false),indirect(I$1),2,false)*D4090+vlookup(VLOOKUP(A4090,'Meal Plan Combinations'!A$5:E$17,5,false),indirect(I$1),2,false)*E4090</f>
        <v>1986.822</v>
      </c>
      <c r="G4090" s="173">
        <f>abs(Generate!H$5-F4090)</f>
        <v>1083.178</v>
      </c>
    </row>
    <row r="4091">
      <c r="A4091" s="71" t="s">
        <v>105</v>
      </c>
      <c r="B4091" s="71">
        <v>0.5</v>
      </c>
      <c r="C4091" s="71">
        <v>3.0</v>
      </c>
      <c r="D4091" s="71">
        <v>2.0</v>
      </c>
      <c r="E4091" s="71">
        <v>2.0</v>
      </c>
      <c r="F4091" s="172">
        <f>vlookup(VLOOKUP(A4091,'Meal Plan Combinations'!A$5:E$17,2,false),indirect(I$1),2,false)*B4091+vlookup(VLOOKUP(A4091,'Meal Plan Combinations'!A$5:E$17,3,false),indirect(I$1),2,false)*C4091+vlookup(VLOOKUP(A4091,'Meal Plan Combinations'!A$5:E$17,4,false),indirect(I$1),2,false)*D4091+vlookup(VLOOKUP(A4091,'Meal Plan Combinations'!A$5:E$17,5,false),indirect(I$1),2,false)*E4091</f>
        <v>2123.816</v>
      </c>
      <c r="G4091" s="173">
        <f>abs(Generate!H$5-F4091)</f>
        <v>946.184</v>
      </c>
    </row>
    <row r="4092">
      <c r="A4092" s="71" t="s">
        <v>105</v>
      </c>
      <c r="B4092" s="71">
        <v>0.5</v>
      </c>
      <c r="C4092" s="71">
        <v>3.0</v>
      </c>
      <c r="D4092" s="71">
        <v>2.0</v>
      </c>
      <c r="E4092" s="71">
        <v>2.5</v>
      </c>
      <c r="F4092" s="172">
        <f>vlookup(VLOOKUP(A4092,'Meal Plan Combinations'!A$5:E$17,2,false),indirect(I$1),2,false)*B4092+vlookup(VLOOKUP(A4092,'Meal Plan Combinations'!A$5:E$17,3,false),indirect(I$1),2,false)*C4092+vlookup(VLOOKUP(A4092,'Meal Plan Combinations'!A$5:E$17,4,false),indirect(I$1),2,false)*D4092+vlookup(VLOOKUP(A4092,'Meal Plan Combinations'!A$5:E$17,5,false),indirect(I$1),2,false)*E4092</f>
        <v>2260.81</v>
      </c>
      <c r="G4092" s="173">
        <f>abs(Generate!H$5-F4092)</f>
        <v>809.19</v>
      </c>
    </row>
    <row r="4093">
      <c r="A4093" s="71" t="s">
        <v>105</v>
      </c>
      <c r="B4093" s="71">
        <v>0.5</v>
      </c>
      <c r="C4093" s="71">
        <v>3.0</v>
      </c>
      <c r="D4093" s="71">
        <v>2.0</v>
      </c>
      <c r="E4093" s="71">
        <v>3.0</v>
      </c>
      <c r="F4093" s="172">
        <f>vlookup(VLOOKUP(A4093,'Meal Plan Combinations'!A$5:E$17,2,false),indirect(I$1),2,false)*B4093+vlookup(VLOOKUP(A4093,'Meal Plan Combinations'!A$5:E$17,3,false),indirect(I$1),2,false)*C4093+vlookup(VLOOKUP(A4093,'Meal Plan Combinations'!A$5:E$17,4,false),indirect(I$1),2,false)*D4093+vlookup(VLOOKUP(A4093,'Meal Plan Combinations'!A$5:E$17,5,false),indirect(I$1),2,false)*E4093</f>
        <v>2397.804</v>
      </c>
      <c r="G4093" s="173">
        <f>abs(Generate!H$5-F4093)</f>
        <v>672.196</v>
      </c>
    </row>
    <row r="4094">
      <c r="A4094" s="71" t="s">
        <v>105</v>
      </c>
      <c r="B4094" s="71">
        <v>0.5</v>
      </c>
      <c r="C4094" s="71">
        <v>3.0</v>
      </c>
      <c r="D4094" s="71">
        <v>2.5</v>
      </c>
      <c r="E4094" s="71">
        <v>0.5</v>
      </c>
      <c r="F4094" s="172">
        <f>vlookup(VLOOKUP(A4094,'Meal Plan Combinations'!A$5:E$17,2,false),indirect(I$1),2,false)*B4094+vlookup(VLOOKUP(A4094,'Meal Plan Combinations'!A$5:E$17,3,false),indirect(I$1),2,false)*C4094+vlookup(VLOOKUP(A4094,'Meal Plan Combinations'!A$5:E$17,4,false),indirect(I$1),2,false)*D4094+vlookup(VLOOKUP(A4094,'Meal Plan Combinations'!A$5:E$17,5,false),indirect(I$1),2,false)*E4094</f>
        <v>1853.2775</v>
      </c>
      <c r="G4094" s="173">
        <f>abs(Generate!H$5-F4094)</f>
        <v>1216.7225</v>
      </c>
    </row>
    <row r="4095">
      <c r="A4095" s="71" t="s">
        <v>105</v>
      </c>
      <c r="B4095" s="71">
        <v>0.5</v>
      </c>
      <c r="C4095" s="71">
        <v>3.0</v>
      </c>
      <c r="D4095" s="71">
        <v>2.5</v>
      </c>
      <c r="E4095" s="71">
        <v>1.0</v>
      </c>
      <c r="F4095" s="172">
        <f>vlookup(VLOOKUP(A4095,'Meal Plan Combinations'!A$5:E$17,2,false),indirect(I$1),2,false)*B4095+vlookup(VLOOKUP(A4095,'Meal Plan Combinations'!A$5:E$17,3,false),indirect(I$1),2,false)*C4095+vlookup(VLOOKUP(A4095,'Meal Plan Combinations'!A$5:E$17,4,false),indirect(I$1),2,false)*D4095+vlookup(VLOOKUP(A4095,'Meal Plan Combinations'!A$5:E$17,5,false),indirect(I$1),2,false)*E4095</f>
        <v>1990.2715</v>
      </c>
      <c r="G4095" s="173">
        <f>abs(Generate!H$5-F4095)</f>
        <v>1079.7285</v>
      </c>
    </row>
    <row r="4096">
      <c r="A4096" s="71" t="s">
        <v>105</v>
      </c>
      <c r="B4096" s="71">
        <v>0.5</v>
      </c>
      <c r="C4096" s="71">
        <v>3.0</v>
      </c>
      <c r="D4096" s="71">
        <v>2.5</v>
      </c>
      <c r="E4096" s="71">
        <v>1.5</v>
      </c>
      <c r="F4096" s="172">
        <f>vlookup(VLOOKUP(A4096,'Meal Plan Combinations'!A$5:E$17,2,false),indirect(I$1),2,false)*B4096+vlookup(VLOOKUP(A4096,'Meal Plan Combinations'!A$5:E$17,3,false),indirect(I$1),2,false)*C4096+vlookup(VLOOKUP(A4096,'Meal Plan Combinations'!A$5:E$17,4,false),indirect(I$1),2,false)*D4096+vlookup(VLOOKUP(A4096,'Meal Plan Combinations'!A$5:E$17,5,false),indirect(I$1),2,false)*E4096</f>
        <v>2127.2655</v>
      </c>
      <c r="G4096" s="173">
        <f>abs(Generate!H$5-F4096)</f>
        <v>942.7345</v>
      </c>
    </row>
    <row r="4097">
      <c r="A4097" s="71" t="s">
        <v>105</v>
      </c>
      <c r="B4097" s="71">
        <v>0.5</v>
      </c>
      <c r="C4097" s="71">
        <v>3.0</v>
      </c>
      <c r="D4097" s="71">
        <v>2.5</v>
      </c>
      <c r="E4097" s="71">
        <v>2.0</v>
      </c>
      <c r="F4097" s="172">
        <f>vlookup(VLOOKUP(A4097,'Meal Plan Combinations'!A$5:E$17,2,false),indirect(I$1),2,false)*B4097+vlookup(VLOOKUP(A4097,'Meal Plan Combinations'!A$5:E$17,3,false),indirect(I$1),2,false)*C4097+vlookup(VLOOKUP(A4097,'Meal Plan Combinations'!A$5:E$17,4,false),indirect(I$1),2,false)*D4097+vlookup(VLOOKUP(A4097,'Meal Plan Combinations'!A$5:E$17,5,false),indirect(I$1),2,false)*E4097</f>
        <v>2264.2595</v>
      </c>
      <c r="G4097" s="173">
        <f>abs(Generate!H$5-F4097)</f>
        <v>805.7405</v>
      </c>
    </row>
    <row r="4098">
      <c r="A4098" s="71" t="s">
        <v>105</v>
      </c>
      <c r="B4098" s="71">
        <v>0.5</v>
      </c>
      <c r="C4098" s="71">
        <v>3.0</v>
      </c>
      <c r="D4098" s="71">
        <v>2.5</v>
      </c>
      <c r="E4098" s="71">
        <v>2.5</v>
      </c>
      <c r="F4098" s="172">
        <f>vlookup(VLOOKUP(A4098,'Meal Plan Combinations'!A$5:E$17,2,false),indirect(I$1),2,false)*B4098+vlookup(VLOOKUP(A4098,'Meal Plan Combinations'!A$5:E$17,3,false),indirect(I$1),2,false)*C4098+vlookup(VLOOKUP(A4098,'Meal Plan Combinations'!A$5:E$17,4,false),indirect(I$1),2,false)*D4098+vlookup(VLOOKUP(A4098,'Meal Plan Combinations'!A$5:E$17,5,false),indirect(I$1),2,false)*E4098</f>
        <v>2401.2535</v>
      </c>
      <c r="G4098" s="173">
        <f>abs(Generate!H$5-F4098)</f>
        <v>668.7465</v>
      </c>
    </row>
    <row r="4099">
      <c r="A4099" s="71" t="s">
        <v>105</v>
      </c>
      <c r="B4099" s="71">
        <v>0.5</v>
      </c>
      <c r="C4099" s="71">
        <v>3.0</v>
      </c>
      <c r="D4099" s="71">
        <v>2.5</v>
      </c>
      <c r="E4099" s="71">
        <v>3.0</v>
      </c>
      <c r="F4099" s="172">
        <f>vlookup(VLOOKUP(A4099,'Meal Plan Combinations'!A$5:E$17,2,false),indirect(I$1),2,false)*B4099+vlookup(VLOOKUP(A4099,'Meal Plan Combinations'!A$5:E$17,3,false),indirect(I$1),2,false)*C4099+vlookup(VLOOKUP(A4099,'Meal Plan Combinations'!A$5:E$17,4,false),indirect(I$1),2,false)*D4099+vlookup(VLOOKUP(A4099,'Meal Plan Combinations'!A$5:E$17,5,false),indirect(I$1),2,false)*E4099</f>
        <v>2538.2475</v>
      </c>
      <c r="G4099" s="173">
        <f>abs(Generate!H$5-F4099)</f>
        <v>531.7525</v>
      </c>
    </row>
    <row r="4100">
      <c r="A4100" s="71" t="s">
        <v>105</v>
      </c>
      <c r="B4100" s="71">
        <v>0.5</v>
      </c>
      <c r="C4100" s="71">
        <v>3.0</v>
      </c>
      <c r="D4100" s="71">
        <v>3.0</v>
      </c>
      <c r="E4100" s="71">
        <v>0.5</v>
      </c>
      <c r="F4100" s="172">
        <f>vlookup(VLOOKUP(A4100,'Meal Plan Combinations'!A$5:E$17,2,false),indirect(I$1),2,false)*B4100+vlookup(VLOOKUP(A4100,'Meal Plan Combinations'!A$5:E$17,3,false),indirect(I$1),2,false)*C4100+vlookup(VLOOKUP(A4100,'Meal Plan Combinations'!A$5:E$17,4,false),indirect(I$1),2,false)*D4100+vlookup(VLOOKUP(A4100,'Meal Plan Combinations'!A$5:E$17,5,false),indirect(I$1),2,false)*E4100</f>
        <v>1993.721</v>
      </c>
      <c r="G4100" s="173">
        <f>abs(Generate!H$5-F4100)</f>
        <v>1076.279</v>
      </c>
    </row>
    <row r="4101">
      <c r="A4101" s="71" t="s">
        <v>105</v>
      </c>
      <c r="B4101" s="71">
        <v>0.5</v>
      </c>
      <c r="C4101" s="71">
        <v>3.0</v>
      </c>
      <c r="D4101" s="71">
        <v>3.0</v>
      </c>
      <c r="E4101" s="71">
        <v>1.0</v>
      </c>
      <c r="F4101" s="172">
        <f>vlookup(VLOOKUP(A4101,'Meal Plan Combinations'!A$5:E$17,2,false),indirect(I$1),2,false)*B4101+vlookup(VLOOKUP(A4101,'Meal Plan Combinations'!A$5:E$17,3,false),indirect(I$1),2,false)*C4101+vlookup(VLOOKUP(A4101,'Meal Plan Combinations'!A$5:E$17,4,false),indirect(I$1),2,false)*D4101+vlookup(VLOOKUP(A4101,'Meal Plan Combinations'!A$5:E$17,5,false),indirect(I$1),2,false)*E4101</f>
        <v>2130.715</v>
      </c>
      <c r="G4101" s="173">
        <f>abs(Generate!H$5-F4101)</f>
        <v>939.285</v>
      </c>
    </row>
    <row r="4102">
      <c r="A4102" s="71" t="s">
        <v>105</v>
      </c>
      <c r="B4102" s="71">
        <v>0.5</v>
      </c>
      <c r="C4102" s="71">
        <v>3.0</v>
      </c>
      <c r="D4102" s="71">
        <v>3.0</v>
      </c>
      <c r="E4102" s="71">
        <v>1.5</v>
      </c>
      <c r="F4102" s="172">
        <f>vlookup(VLOOKUP(A4102,'Meal Plan Combinations'!A$5:E$17,2,false),indirect(I$1),2,false)*B4102+vlookup(VLOOKUP(A4102,'Meal Plan Combinations'!A$5:E$17,3,false),indirect(I$1),2,false)*C4102+vlookup(VLOOKUP(A4102,'Meal Plan Combinations'!A$5:E$17,4,false),indirect(I$1),2,false)*D4102+vlookup(VLOOKUP(A4102,'Meal Plan Combinations'!A$5:E$17,5,false),indirect(I$1),2,false)*E4102</f>
        <v>2267.709</v>
      </c>
      <c r="G4102" s="173">
        <f>abs(Generate!H$5-F4102)</f>
        <v>802.291</v>
      </c>
    </row>
    <row r="4103">
      <c r="A4103" s="71" t="s">
        <v>105</v>
      </c>
      <c r="B4103" s="71">
        <v>0.5</v>
      </c>
      <c r="C4103" s="71">
        <v>3.0</v>
      </c>
      <c r="D4103" s="71">
        <v>3.0</v>
      </c>
      <c r="E4103" s="71">
        <v>2.0</v>
      </c>
      <c r="F4103" s="172">
        <f>vlookup(VLOOKUP(A4103,'Meal Plan Combinations'!A$5:E$17,2,false),indirect(I$1),2,false)*B4103+vlookup(VLOOKUP(A4103,'Meal Plan Combinations'!A$5:E$17,3,false),indirect(I$1),2,false)*C4103+vlookup(VLOOKUP(A4103,'Meal Plan Combinations'!A$5:E$17,4,false),indirect(I$1),2,false)*D4103+vlookup(VLOOKUP(A4103,'Meal Plan Combinations'!A$5:E$17,5,false),indirect(I$1),2,false)*E4103</f>
        <v>2404.703</v>
      </c>
      <c r="G4103" s="173">
        <f>abs(Generate!H$5-F4103)</f>
        <v>665.297</v>
      </c>
    </row>
    <row r="4104">
      <c r="A4104" s="71" t="s">
        <v>105</v>
      </c>
      <c r="B4104" s="71">
        <v>0.5</v>
      </c>
      <c r="C4104" s="71">
        <v>3.0</v>
      </c>
      <c r="D4104" s="71">
        <v>3.0</v>
      </c>
      <c r="E4104" s="71">
        <v>2.5</v>
      </c>
      <c r="F4104" s="172">
        <f>vlookup(VLOOKUP(A4104,'Meal Plan Combinations'!A$5:E$17,2,false),indirect(I$1),2,false)*B4104+vlookup(VLOOKUP(A4104,'Meal Plan Combinations'!A$5:E$17,3,false),indirect(I$1),2,false)*C4104+vlookup(VLOOKUP(A4104,'Meal Plan Combinations'!A$5:E$17,4,false),indirect(I$1),2,false)*D4104+vlookup(VLOOKUP(A4104,'Meal Plan Combinations'!A$5:E$17,5,false),indirect(I$1),2,false)*E4104</f>
        <v>2541.697</v>
      </c>
      <c r="G4104" s="173">
        <f>abs(Generate!H$5-F4104)</f>
        <v>528.303</v>
      </c>
    </row>
    <row r="4105">
      <c r="A4105" s="71" t="s">
        <v>105</v>
      </c>
      <c r="B4105" s="71">
        <v>0.5</v>
      </c>
      <c r="C4105" s="71">
        <v>3.0</v>
      </c>
      <c r="D4105" s="71">
        <v>3.0</v>
      </c>
      <c r="E4105" s="71">
        <v>3.0</v>
      </c>
      <c r="F4105" s="172">
        <f>vlookup(VLOOKUP(A4105,'Meal Plan Combinations'!A$5:E$17,2,false),indirect(I$1),2,false)*B4105+vlookup(VLOOKUP(A4105,'Meal Plan Combinations'!A$5:E$17,3,false),indirect(I$1),2,false)*C4105+vlookup(VLOOKUP(A4105,'Meal Plan Combinations'!A$5:E$17,4,false),indirect(I$1),2,false)*D4105+vlookup(VLOOKUP(A4105,'Meal Plan Combinations'!A$5:E$17,5,false),indirect(I$1),2,false)*E4105</f>
        <v>2678.691</v>
      </c>
      <c r="G4105" s="173">
        <f>abs(Generate!H$5-F4105)</f>
        <v>391.309</v>
      </c>
    </row>
    <row r="4106">
      <c r="A4106" s="71" t="s">
        <v>105</v>
      </c>
      <c r="B4106" s="71">
        <v>1.0</v>
      </c>
      <c r="C4106" s="71">
        <v>0.5</v>
      </c>
      <c r="D4106" s="71">
        <v>0.5</v>
      </c>
      <c r="E4106" s="71">
        <v>0.5</v>
      </c>
      <c r="F4106" s="172">
        <f>vlookup(VLOOKUP(A4106,'Meal Plan Combinations'!A$5:E$17,2,false),indirect(I$1),2,false)*B4106+vlookup(VLOOKUP(A4106,'Meal Plan Combinations'!A$5:E$17,3,false),indirect(I$1),2,false)*C4106+vlookup(VLOOKUP(A4106,'Meal Plan Combinations'!A$5:E$17,4,false),indirect(I$1),2,false)*D4106+vlookup(VLOOKUP(A4106,'Meal Plan Combinations'!A$5:E$17,5,false),indirect(I$1),2,false)*E4106</f>
        <v>863.5135</v>
      </c>
      <c r="G4106" s="173">
        <f>abs(Generate!H$5-F4106)</f>
        <v>2206.4865</v>
      </c>
    </row>
    <row r="4107">
      <c r="A4107" s="71" t="s">
        <v>105</v>
      </c>
      <c r="B4107" s="71">
        <v>1.0</v>
      </c>
      <c r="C4107" s="71">
        <v>0.5</v>
      </c>
      <c r="D4107" s="71">
        <v>0.5</v>
      </c>
      <c r="E4107" s="71">
        <v>1.0</v>
      </c>
      <c r="F4107" s="172">
        <f>vlookup(VLOOKUP(A4107,'Meal Plan Combinations'!A$5:E$17,2,false),indirect(I$1),2,false)*B4107+vlookup(VLOOKUP(A4107,'Meal Plan Combinations'!A$5:E$17,3,false),indirect(I$1),2,false)*C4107+vlookup(VLOOKUP(A4107,'Meal Plan Combinations'!A$5:E$17,4,false),indirect(I$1),2,false)*D4107+vlookup(VLOOKUP(A4107,'Meal Plan Combinations'!A$5:E$17,5,false),indirect(I$1),2,false)*E4107</f>
        <v>1000.5075</v>
      </c>
      <c r="G4107" s="173">
        <f>abs(Generate!H$5-F4107)</f>
        <v>2069.4925</v>
      </c>
    </row>
    <row r="4108">
      <c r="A4108" s="71" t="s">
        <v>105</v>
      </c>
      <c r="B4108" s="71">
        <v>1.0</v>
      </c>
      <c r="C4108" s="71">
        <v>0.5</v>
      </c>
      <c r="D4108" s="71">
        <v>0.5</v>
      </c>
      <c r="E4108" s="71">
        <v>1.5</v>
      </c>
      <c r="F4108" s="172">
        <f>vlookup(VLOOKUP(A4108,'Meal Plan Combinations'!A$5:E$17,2,false),indirect(I$1),2,false)*B4108+vlookup(VLOOKUP(A4108,'Meal Plan Combinations'!A$5:E$17,3,false),indirect(I$1),2,false)*C4108+vlookup(VLOOKUP(A4108,'Meal Plan Combinations'!A$5:E$17,4,false),indirect(I$1),2,false)*D4108+vlookup(VLOOKUP(A4108,'Meal Plan Combinations'!A$5:E$17,5,false),indirect(I$1),2,false)*E4108</f>
        <v>1137.5015</v>
      </c>
      <c r="G4108" s="173">
        <f>abs(Generate!H$5-F4108)</f>
        <v>1932.4985</v>
      </c>
    </row>
    <row r="4109">
      <c r="A4109" s="71" t="s">
        <v>105</v>
      </c>
      <c r="B4109" s="71">
        <v>1.0</v>
      </c>
      <c r="C4109" s="71">
        <v>0.5</v>
      </c>
      <c r="D4109" s="71">
        <v>0.5</v>
      </c>
      <c r="E4109" s="71">
        <v>2.0</v>
      </c>
      <c r="F4109" s="172">
        <f>vlookup(VLOOKUP(A4109,'Meal Plan Combinations'!A$5:E$17,2,false),indirect(I$1),2,false)*B4109+vlookup(VLOOKUP(A4109,'Meal Plan Combinations'!A$5:E$17,3,false),indirect(I$1),2,false)*C4109+vlookup(VLOOKUP(A4109,'Meal Plan Combinations'!A$5:E$17,4,false),indirect(I$1),2,false)*D4109+vlookup(VLOOKUP(A4109,'Meal Plan Combinations'!A$5:E$17,5,false),indirect(I$1),2,false)*E4109</f>
        <v>1274.4955</v>
      </c>
      <c r="G4109" s="173">
        <f>abs(Generate!H$5-F4109)</f>
        <v>1795.5045</v>
      </c>
    </row>
    <row r="4110">
      <c r="A4110" s="71" t="s">
        <v>105</v>
      </c>
      <c r="B4110" s="71">
        <v>1.0</v>
      </c>
      <c r="C4110" s="71">
        <v>0.5</v>
      </c>
      <c r="D4110" s="71">
        <v>0.5</v>
      </c>
      <c r="E4110" s="71">
        <v>2.5</v>
      </c>
      <c r="F4110" s="172">
        <f>vlookup(VLOOKUP(A4110,'Meal Plan Combinations'!A$5:E$17,2,false),indirect(I$1),2,false)*B4110+vlookup(VLOOKUP(A4110,'Meal Plan Combinations'!A$5:E$17,3,false),indirect(I$1),2,false)*C4110+vlookup(VLOOKUP(A4110,'Meal Plan Combinations'!A$5:E$17,4,false),indirect(I$1),2,false)*D4110+vlookup(VLOOKUP(A4110,'Meal Plan Combinations'!A$5:E$17,5,false),indirect(I$1),2,false)*E4110</f>
        <v>1411.4895</v>
      </c>
      <c r="G4110" s="173">
        <f>abs(Generate!H$5-F4110)</f>
        <v>1658.5105</v>
      </c>
    </row>
    <row r="4111">
      <c r="A4111" s="71" t="s">
        <v>105</v>
      </c>
      <c r="B4111" s="71">
        <v>1.0</v>
      </c>
      <c r="C4111" s="71">
        <v>0.5</v>
      </c>
      <c r="D4111" s="71">
        <v>0.5</v>
      </c>
      <c r="E4111" s="71">
        <v>3.0</v>
      </c>
      <c r="F4111" s="172">
        <f>vlookup(VLOOKUP(A4111,'Meal Plan Combinations'!A$5:E$17,2,false),indirect(I$1),2,false)*B4111+vlookup(VLOOKUP(A4111,'Meal Plan Combinations'!A$5:E$17,3,false),indirect(I$1),2,false)*C4111+vlookup(VLOOKUP(A4111,'Meal Plan Combinations'!A$5:E$17,4,false),indirect(I$1),2,false)*D4111+vlookup(VLOOKUP(A4111,'Meal Plan Combinations'!A$5:E$17,5,false),indirect(I$1),2,false)*E4111</f>
        <v>1548.4835</v>
      </c>
      <c r="G4111" s="173">
        <f>abs(Generate!H$5-F4111)</f>
        <v>1521.5165</v>
      </c>
    </row>
    <row r="4112">
      <c r="A4112" s="71" t="s">
        <v>105</v>
      </c>
      <c r="B4112" s="71">
        <v>1.0</v>
      </c>
      <c r="C4112" s="71">
        <v>0.5</v>
      </c>
      <c r="D4112" s="71">
        <v>1.0</v>
      </c>
      <c r="E4112" s="71">
        <v>0.5</v>
      </c>
      <c r="F4112" s="172">
        <f>vlookup(VLOOKUP(A4112,'Meal Plan Combinations'!A$5:E$17,2,false),indirect(I$1),2,false)*B4112+vlookup(VLOOKUP(A4112,'Meal Plan Combinations'!A$5:E$17,3,false),indirect(I$1),2,false)*C4112+vlookup(VLOOKUP(A4112,'Meal Plan Combinations'!A$5:E$17,4,false),indirect(I$1),2,false)*D4112+vlookup(VLOOKUP(A4112,'Meal Plan Combinations'!A$5:E$17,5,false),indirect(I$1),2,false)*E4112</f>
        <v>1003.957</v>
      </c>
      <c r="G4112" s="173">
        <f>abs(Generate!H$5-F4112)</f>
        <v>2066.043</v>
      </c>
    </row>
    <row r="4113">
      <c r="A4113" s="71" t="s">
        <v>105</v>
      </c>
      <c r="B4113" s="71">
        <v>1.0</v>
      </c>
      <c r="C4113" s="71">
        <v>0.5</v>
      </c>
      <c r="D4113" s="71">
        <v>1.0</v>
      </c>
      <c r="E4113" s="71">
        <v>1.0</v>
      </c>
      <c r="F4113" s="172">
        <f>vlookup(VLOOKUP(A4113,'Meal Plan Combinations'!A$5:E$17,2,false),indirect(I$1),2,false)*B4113+vlookup(VLOOKUP(A4113,'Meal Plan Combinations'!A$5:E$17,3,false),indirect(I$1),2,false)*C4113+vlookup(VLOOKUP(A4113,'Meal Plan Combinations'!A$5:E$17,4,false),indirect(I$1),2,false)*D4113+vlookup(VLOOKUP(A4113,'Meal Plan Combinations'!A$5:E$17,5,false),indirect(I$1),2,false)*E4113</f>
        <v>1140.951</v>
      </c>
      <c r="G4113" s="173">
        <f>abs(Generate!H$5-F4113)</f>
        <v>1929.049</v>
      </c>
    </row>
    <row r="4114">
      <c r="A4114" s="71" t="s">
        <v>105</v>
      </c>
      <c r="B4114" s="71">
        <v>1.0</v>
      </c>
      <c r="C4114" s="71">
        <v>0.5</v>
      </c>
      <c r="D4114" s="71">
        <v>1.0</v>
      </c>
      <c r="E4114" s="71">
        <v>1.5</v>
      </c>
      <c r="F4114" s="172">
        <f>vlookup(VLOOKUP(A4114,'Meal Plan Combinations'!A$5:E$17,2,false),indirect(I$1),2,false)*B4114+vlookup(VLOOKUP(A4114,'Meal Plan Combinations'!A$5:E$17,3,false),indirect(I$1),2,false)*C4114+vlookup(VLOOKUP(A4114,'Meal Plan Combinations'!A$5:E$17,4,false),indirect(I$1),2,false)*D4114+vlookup(VLOOKUP(A4114,'Meal Plan Combinations'!A$5:E$17,5,false),indirect(I$1),2,false)*E4114</f>
        <v>1277.945</v>
      </c>
      <c r="G4114" s="173">
        <f>abs(Generate!H$5-F4114)</f>
        <v>1792.055</v>
      </c>
    </row>
    <row r="4115">
      <c r="A4115" s="71" t="s">
        <v>105</v>
      </c>
      <c r="B4115" s="71">
        <v>1.0</v>
      </c>
      <c r="C4115" s="71">
        <v>0.5</v>
      </c>
      <c r="D4115" s="71">
        <v>1.0</v>
      </c>
      <c r="E4115" s="71">
        <v>2.0</v>
      </c>
      <c r="F4115" s="172">
        <f>vlookup(VLOOKUP(A4115,'Meal Plan Combinations'!A$5:E$17,2,false),indirect(I$1),2,false)*B4115+vlookup(VLOOKUP(A4115,'Meal Plan Combinations'!A$5:E$17,3,false),indirect(I$1),2,false)*C4115+vlookup(VLOOKUP(A4115,'Meal Plan Combinations'!A$5:E$17,4,false),indirect(I$1),2,false)*D4115+vlookup(VLOOKUP(A4115,'Meal Plan Combinations'!A$5:E$17,5,false),indirect(I$1),2,false)*E4115</f>
        <v>1414.939</v>
      </c>
      <c r="G4115" s="173">
        <f>abs(Generate!H$5-F4115)</f>
        <v>1655.061</v>
      </c>
    </row>
    <row r="4116">
      <c r="A4116" s="71" t="s">
        <v>105</v>
      </c>
      <c r="B4116" s="71">
        <v>1.0</v>
      </c>
      <c r="C4116" s="71">
        <v>0.5</v>
      </c>
      <c r="D4116" s="71">
        <v>1.0</v>
      </c>
      <c r="E4116" s="71">
        <v>2.5</v>
      </c>
      <c r="F4116" s="172">
        <f>vlookup(VLOOKUP(A4116,'Meal Plan Combinations'!A$5:E$17,2,false),indirect(I$1),2,false)*B4116+vlookup(VLOOKUP(A4116,'Meal Plan Combinations'!A$5:E$17,3,false),indirect(I$1),2,false)*C4116+vlookup(VLOOKUP(A4116,'Meal Plan Combinations'!A$5:E$17,4,false),indirect(I$1),2,false)*D4116+vlookup(VLOOKUP(A4116,'Meal Plan Combinations'!A$5:E$17,5,false),indirect(I$1),2,false)*E4116</f>
        <v>1551.933</v>
      </c>
      <c r="G4116" s="173">
        <f>abs(Generate!H$5-F4116)</f>
        <v>1518.067</v>
      </c>
    </row>
    <row r="4117">
      <c r="A4117" s="71" t="s">
        <v>105</v>
      </c>
      <c r="B4117" s="71">
        <v>1.0</v>
      </c>
      <c r="C4117" s="71">
        <v>0.5</v>
      </c>
      <c r="D4117" s="71">
        <v>1.0</v>
      </c>
      <c r="E4117" s="71">
        <v>3.0</v>
      </c>
      <c r="F4117" s="172">
        <f>vlookup(VLOOKUP(A4117,'Meal Plan Combinations'!A$5:E$17,2,false),indirect(I$1),2,false)*B4117+vlookup(VLOOKUP(A4117,'Meal Plan Combinations'!A$5:E$17,3,false),indirect(I$1),2,false)*C4117+vlookup(VLOOKUP(A4117,'Meal Plan Combinations'!A$5:E$17,4,false),indirect(I$1),2,false)*D4117+vlookup(VLOOKUP(A4117,'Meal Plan Combinations'!A$5:E$17,5,false),indirect(I$1),2,false)*E4117</f>
        <v>1688.927</v>
      </c>
      <c r="G4117" s="173">
        <f>abs(Generate!H$5-F4117)</f>
        <v>1381.073</v>
      </c>
    </row>
    <row r="4118">
      <c r="A4118" s="71" t="s">
        <v>105</v>
      </c>
      <c r="B4118" s="71">
        <v>1.0</v>
      </c>
      <c r="C4118" s="71">
        <v>0.5</v>
      </c>
      <c r="D4118" s="71">
        <v>1.5</v>
      </c>
      <c r="E4118" s="71">
        <v>0.5</v>
      </c>
      <c r="F4118" s="172">
        <f>vlookup(VLOOKUP(A4118,'Meal Plan Combinations'!A$5:E$17,2,false),indirect(I$1),2,false)*B4118+vlookup(VLOOKUP(A4118,'Meal Plan Combinations'!A$5:E$17,3,false),indirect(I$1),2,false)*C4118+vlookup(VLOOKUP(A4118,'Meal Plan Combinations'!A$5:E$17,4,false),indirect(I$1),2,false)*D4118+vlookup(VLOOKUP(A4118,'Meal Plan Combinations'!A$5:E$17,5,false),indirect(I$1),2,false)*E4118</f>
        <v>1144.4005</v>
      </c>
      <c r="G4118" s="173">
        <f>abs(Generate!H$5-F4118)</f>
        <v>1925.5995</v>
      </c>
    </row>
    <row r="4119">
      <c r="A4119" s="71" t="s">
        <v>105</v>
      </c>
      <c r="B4119" s="71">
        <v>1.0</v>
      </c>
      <c r="C4119" s="71">
        <v>0.5</v>
      </c>
      <c r="D4119" s="71">
        <v>1.5</v>
      </c>
      <c r="E4119" s="71">
        <v>1.0</v>
      </c>
      <c r="F4119" s="172">
        <f>vlookup(VLOOKUP(A4119,'Meal Plan Combinations'!A$5:E$17,2,false),indirect(I$1),2,false)*B4119+vlookup(VLOOKUP(A4119,'Meal Plan Combinations'!A$5:E$17,3,false),indirect(I$1),2,false)*C4119+vlookup(VLOOKUP(A4119,'Meal Plan Combinations'!A$5:E$17,4,false),indirect(I$1),2,false)*D4119+vlookup(VLOOKUP(A4119,'Meal Plan Combinations'!A$5:E$17,5,false),indirect(I$1),2,false)*E4119</f>
        <v>1281.3945</v>
      </c>
      <c r="G4119" s="173">
        <f>abs(Generate!H$5-F4119)</f>
        <v>1788.6055</v>
      </c>
    </row>
    <row r="4120">
      <c r="A4120" s="71" t="s">
        <v>105</v>
      </c>
      <c r="B4120" s="71">
        <v>1.0</v>
      </c>
      <c r="C4120" s="71">
        <v>0.5</v>
      </c>
      <c r="D4120" s="71">
        <v>1.5</v>
      </c>
      <c r="E4120" s="71">
        <v>1.5</v>
      </c>
      <c r="F4120" s="172">
        <f>vlookup(VLOOKUP(A4120,'Meal Plan Combinations'!A$5:E$17,2,false),indirect(I$1),2,false)*B4120+vlookup(VLOOKUP(A4120,'Meal Plan Combinations'!A$5:E$17,3,false),indirect(I$1),2,false)*C4120+vlookup(VLOOKUP(A4120,'Meal Plan Combinations'!A$5:E$17,4,false),indirect(I$1),2,false)*D4120+vlookup(VLOOKUP(A4120,'Meal Plan Combinations'!A$5:E$17,5,false),indirect(I$1),2,false)*E4120</f>
        <v>1418.3885</v>
      </c>
      <c r="G4120" s="173">
        <f>abs(Generate!H$5-F4120)</f>
        <v>1651.6115</v>
      </c>
    </row>
    <row r="4121">
      <c r="A4121" s="71" t="s">
        <v>105</v>
      </c>
      <c r="B4121" s="71">
        <v>1.0</v>
      </c>
      <c r="C4121" s="71">
        <v>0.5</v>
      </c>
      <c r="D4121" s="71">
        <v>1.5</v>
      </c>
      <c r="E4121" s="71">
        <v>2.0</v>
      </c>
      <c r="F4121" s="172">
        <f>vlookup(VLOOKUP(A4121,'Meal Plan Combinations'!A$5:E$17,2,false),indirect(I$1),2,false)*B4121+vlookup(VLOOKUP(A4121,'Meal Plan Combinations'!A$5:E$17,3,false),indirect(I$1),2,false)*C4121+vlookup(VLOOKUP(A4121,'Meal Plan Combinations'!A$5:E$17,4,false),indirect(I$1),2,false)*D4121+vlookup(VLOOKUP(A4121,'Meal Plan Combinations'!A$5:E$17,5,false),indirect(I$1),2,false)*E4121</f>
        <v>1555.3825</v>
      </c>
      <c r="G4121" s="173">
        <f>abs(Generate!H$5-F4121)</f>
        <v>1514.6175</v>
      </c>
    </row>
    <row r="4122">
      <c r="A4122" s="71" t="s">
        <v>105</v>
      </c>
      <c r="B4122" s="71">
        <v>1.0</v>
      </c>
      <c r="C4122" s="71">
        <v>0.5</v>
      </c>
      <c r="D4122" s="71">
        <v>1.5</v>
      </c>
      <c r="E4122" s="71">
        <v>2.5</v>
      </c>
      <c r="F4122" s="172">
        <f>vlookup(VLOOKUP(A4122,'Meal Plan Combinations'!A$5:E$17,2,false),indirect(I$1),2,false)*B4122+vlookup(VLOOKUP(A4122,'Meal Plan Combinations'!A$5:E$17,3,false),indirect(I$1),2,false)*C4122+vlookup(VLOOKUP(A4122,'Meal Plan Combinations'!A$5:E$17,4,false),indirect(I$1),2,false)*D4122+vlookup(VLOOKUP(A4122,'Meal Plan Combinations'!A$5:E$17,5,false),indirect(I$1),2,false)*E4122</f>
        <v>1692.3765</v>
      </c>
      <c r="G4122" s="173">
        <f>abs(Generate!H$5-F4122)</f>
        <v>1377.6235</v>
      </c>
    </row>
    <row r="4123">
      <c r="A4123" s="71" t="s">
        <v>105</v>
      </c>
      <c r="B4123" s="71">
        <v>1.0</v>
      </c>
      <c r="C4123" s="71">
        <v>0.5</v>
      </c>
      <c r="D4123" s="71">
        <v>1.5</v>
      </c>
      <c r="E4123" s="71">
        <v>3.0</v>
      </c>
      <c r="F4123" s="172">
        <f>vlookup(VLOOKUP(A4123,'Meal Plan Combinations'!A$5:E$17,2,false),indirect(I$1),2,false)*B4123+vlookup(VLOOKUP(A4123,'Meal Plan Combinations'!A$5:E$17,3,false),indirect(I$1),2,false)*C4123+vlookup(VLOOKUP(A4123,'Meal Plan Combinations'!A$5:E$17,4,false),indirect(I$1),2,false)*D4123+vlookup(VLOOKUP(A4123,'Meal Plan Combinations'!A$5:E$17,5,false),indirect(I$1),2,false)*E4123</f>
        <v>1829.3705</v>
      </c>
      <c r="G4123" s="173">
        <f>abs(Generate!H$5-F4123)</f>
        <v>1240.6295</v>
      </c>
    </row>
    <row r="4124">
      <c r="A4124" s="71" t="s">
        <v>105</v>
      </c>
      <c r="B4124" s="71">
        <v>1.0</v>
      </c>
      <c r="C4124" s="71">
        <v>0.5</v>
      </c>
      <c r="D4124" s="71">
        <v>2.0</v>
      </c>
      <c r="E4124" s="71">
        <v>0.5</v>
      </c>
      <c r="F4124" s="172">
        <f>vlookup(VLOOKUP(A4124,'Meal Plan Combinations'!A$5:E$17,2,false),indirect(I$1),2,false)*B4124+vlookup(VLOOKUP(A4124,'Meal Plan Combinations'!A$5:E$17,3,false),indirect(I$1),2,false)*C4124+vlookup(VLOOKUP(A4124,'Meal Plan Combinations'!A$5:E$17,4,false),indirect(I$1),2,false)*D4124+vlookup(VLOOKUP(A4124,'Meal Plan Combinations'!A$5:E$17,5,false),indirect(I$1),2,false)*E4124</f>
        <v>1284.844</v>
      </c>
      <c r="G4124" s="173">
        <f>abs(Generate!H$5-F4124)</f>
        <v>1785.156</v>
      </c>
    </row>
    <row r="4125">
      <c r="A4125" s="71" t="s">
        <v>105</v>
      </c>
      <c r="B4125" s="71">
        <v>1.0</v>
      </c>
      <c r="C4125" s="71">
        <v>0.5</v>
      </c>
      <c r="D4125" s="71">
        <v>2.0</v>
      </c>
      <c r="E4125" s="71">
        <v>1.0</v>
      </c>
      <c r="F4125" s="172">
        <f>vlookup(VLOOKUP(A4125,'Meal Plan Combinations'!A$5:E$17,2,false),indirect(I$1),2,false)*B4125+vlookup(VLOOKUP(A4125,'Meal Plan Combinations'!A$5:E$17,3,false),indirect(I$1),2,false)*C4125+vlookup(VLOOKUP(A4125,'Meal Plan Combinations'!A$5:E$17,4,false),indirect(I$1),2,false)*D4125+vlookup(VLOOKUP(A4125,'Meal Plan Combinations'!A$5:E$17,5,false),indirect(I$1),2,false)*E4125</f>
        <v>1421.838</v>
      </c>
      <c r="G4125" s="173">
        <f>abs(Generate!H$5-F4125)</f>
        <v>1648.162</v>
      </c>
    </row>
    <row r="4126">
      <c r="A4126" s="71" t="s">
        <v>105</v>
      </c>
      <c r="B4126" s="71">
        <v>1.0</v>
      </c>
      <c r="C4126" s="71">
        <v>0.5</v>
      </c>
      <c r="D4126" s="71">
        <v>2.0</v>
      </c>
      <c r="E4126" s="71">
        <v>1.5</v>
      </c>
      <c r="F4126" s="172">
        <f>vlookup(VLOOKUP(A4126,'Meal Plan Combinations'!A$5:E$17,2,false),indirect(I$1),2,false)*B4126+vlookup(VLOOKUP(A4126,'Meal Plan Combinations'!A$5:E$17,3,false),indirect(I$1),2,false)*C4126+vlookup(VLOOKUP(A4126,'Meal Plan Combinations'!A$5:E$17,4,false),indirect(I$1),2,false)*D4126+vlookup(VLOOKUP(A4126,'Meal Plan Combinations'!A$5:E$17,5,false),indirect(I$1),2,false)*E4126</f>
        <v>1558.832</v>
      </c>
      <c r="G4126" s="173">
        <f>abs(Generate!H$5-F4126)</f>
        <v>1511.168</v>
      </c>
    </row>
    <row r="4127">
      <c r="A4127" s="71" t="s">
        <v>105</v>
      </c>
      <c r="B4127" s="71">
        <v>1.0</v>
      </c>
      <c r="C4127" s="71">
        <v>0.5</v>
      </c>
      <c r="D4127" s="71">
        <v>2.0</v>
      </c>
      <c r="E4127" s="71">
        <v>2.0</v>
      </c>
      <c r="F4127" s="172">
        <f>vlookup(VLOOKUP(A4127,'Meal Plan Combinations'!A$5:E$17,2,false),indirect(I$1),2,false)*B4127+vlookup(VLOOKUP(A4127,'Meal Plan Combinations'!A$5:E$17,3,false),indirect(I$1),2,false)*C4127+vlookup(VLOOKUP(A4127,'Meal Plan Combinations'!A$5:E$17,4,false),indirect(I$1),2,false)*D4127+vlookup(VLOOKUP(A4127,'Meal Plan Combinations'!A$5:E$17,5,false),indirect(I$1),2,false)*E4127</f>
        <v>1695.826</v>
      </c>
      <c r="G4127" s="173">
        <f>abs(Generate!H$5-F4127)</f>
        <v>1374.174</v>
      </c>
    </row>
    <row r="4128">
      <c r="A4128" s="71" t="s">
        <v>105</v>
      </c>
      <c r="B4128" s="71">
        <v>1.0</v>
      </c>
      <c r="C4128" s="71">
        <v>0.5</v>
      </c>
      <c r="D4128" s="71">
        <v>2.0</v>
      </c>
      <c r="E4128" s="71">
        <v>2.5</v>
      </c>
      <c r="F4128" s="172">
        <f>vlookup(VLOOKUP(A4128,'Meal Plan Combinations'!A$5:E$17,2,false),indirect(I$1),2,false)*B4128+vlookup(VLOOKUP(A4128,'Meal Plan Combinations'!A$5:E$17,3,false),indirect(I$1),2,false)*C4128+vlookup(VLOOKUP(A4128,'Meal Plan Combinations'!A$5:E$17,4,false),indirect(I$1),2,false)*D4128+vlookup(VLOOKUP(A4128,'Meal Plan Combinations'!A$5:E$17,5,false),indirect(I$1),2,false)*E4128</f>
        <v>1832.82</v>
      </c>
      <c r="G4128" s="173">
        <f>abs(Generate!H$5-F4128)</f>
        <v>1237.18</v>
      </c>
    </row>
    <row r="4129">
      <c r="A4129" s="71" t="s">
        <v>105</v>
      </c>
      <c r="B4129" s="71">
        <v>1.0</v>
      </c>
      <c r="C4129" s="71">
        <v>0.5</v>
      </c>
      <c r="D4129" s="71">
        <v>2.0</v>
      </c>
      <c r="E4129" s="71">
        <v>3.0</v>
      </c>
      <c r="F4129" s="172">
        <f>vlookup(VLOOKUP(A4129,'Meal Plan Combinations'!A$5:E$17,2,false),indirect(I$1),2,false)*B4129+vlookup(VLOOKUP(A4129,'Meal Plan Combinations'!A$5:E$17,3,false),indirect(I$1),2,false)*C4129+vlookup(VLOOKUP(A4129,'Meal Plan Combinations'!A$5:E$17,4,false),indirect(I$1),2,false)*D4129+vlookup(VLOOKUP(A4129,'Meal Plan Combinations'!A$5:E$17,5,false),indirect(I$1),2,false)*E4129</f>
        <v>1969.814</v>
      </c>
      <c r="G4129" s="173">
        <f>abs(Generate!H$5-F4129)</f>
        <v>1100.186</v>
      </c>
    </row>
    <row r="4130">
      <c r="A4130" s="71" t="s">
        <v>105</v>
      </c>
      <c r="B4130" s="71">
        <v>1.0</v>
      </c>
      <c r="C4130" s="71">
        <v>0.5</v>
      </c>
      <c r="D4130" s="71">
        <v>2.5</v>
      </c>
      <c r="E4130" s="71">
        <v>0.5</v>
      </c>
      <c r="F4130" s="172">
        <f>vlookup(VLOOKUP(A4130,'Meal Plan Combinations'!A$5:E$17,2,false),indirect(I$1),2,false)*B4130+vlookup(VLOOKUP(A4130,'Meal Plan Combinations'!A$5:E$17,3,false),indirect(I$1),2,false)*C4130+vlookup(VLOOKUP(A4130,'Meal Plan Combinations'!A$5:E$17,4,false),indirect(I$1),2,false)*D4130+vlookup(VLOOKUP(A4130,'Meal Plan Combinations'!A$5:E$17,5,false),indirect(I$1),2,false)*E4130</f>
        <v>1425.2875</v>
      </c>
      <c r="G4130" s="173">
        <f>abs(Generate!H$5-F4130)</f>
        <v>1644.7125</v>
      </c>
    </row>
    <row r="4131">
      <c r="A4131" s="71" t="s">
        <v>105</v>
      </c>
      <c r="B4131" s="71">
        <v>1.0</v>
      </c>
      <c r="C4131" s="71">
        <v>0.5</v>
      </c>
      <c r="D4131" s="71">
        <v>2.5</v>
      </c>
      <c r="E4131" s="71">
        <v>1.0</v>
      </c>
      <c r="F4131" s="172">
        <f>vlookup(VLOOKUP(A4131,'Meal Plan Combinations'!A$5:E$17,2,false),indirect(I$1),2,false)*B4131+vlookup(VLOOKUP(A4131,'Meal Plan Combinations'!A$5:E$17,3,false),indirect(I$1),2,false)*C4131+vlookup(VLOOKUP(A4131,'Meal Plan Combinations'!A$5:E$17,4,false),indirect(I$1),2,false)*D4131+vlookup(VLOOKUP(A4131,'Meal Plan Combinations'!A$5:E$17,5,false),indirect(I$1),2,false)*E4131</f>
        <v>1562.2815</v>
      </c>
      <c r="G4131" s="173">
        <f>abs(Generate!H$5-F4131)</f>
        <v>1507.7185</v>
      </c>
    </row>
    <row r="4132">
      <c r="A4132" s="71" t="s">
        <v>105</v>
      </c>
      <c r="B4132" s="71">
        <v>1.0</v>
      </c>
      <c r="C4132" s="71">
        <v>0.5</v>
      </c>
      <c r="D4132" s="71">
        <v>2.5</v>
      </c>
      <c r="E4132" s="71">
        <v>1.5</v>
      </c>
      <c r="F4132" s="172">
        <f>vlookup(VLOOKUP(A4132,'Meal Plan Combinations'!A$5:E$17,2,false),indirect(I$1),2,false)*B4132+vlookup(VLOOKUP(A4132,'Meal Plan Combinations'!A$5:E$17,3,false),indirect(I$1),2,false)*C4132+vlookup(VLOOKUP(A4132,'Meal Plan Combinations'!A$5:E$17,4,false),indirect(I$1),2,false)*D4132+vlookup(VLOOKUP(A4132,'Meal Plan Combinations'!A$5:E$17,5,false),indirect(I$1),2,false)*E4132</f>
        <v>1699.2755</v>
      </c>
      <c r="G4132" s="173">
        <f>abs(Generate!H$5-F4132)</f>
        <v>1370.7245</v>
      </c>
    </row>
    <row r="4133">
      <c r="A4133" s="71" t="s">
        <v>105</v>
      </c>
      <c r="B4133" s="71">
        <v>1.0</v>
      </c>
      <c r="C4133" s="71">
        <v>0.5</v>
      </c>
      <c r="D4133" s="71">
        <v>2.5</v>
      </c>
      <c r="E4133" s="71">
        <v>2.0</v>
      </c>
      <c r="F4133" s="172">
        <f>vlookup(VLOOKUP(A4133,'Meal Plan Combinations'!A$5:E$17,2,false),indirect(I$1),2,false)*B4133+vlookup(VLOOKUP(A4133,'Meal Plan Combinations'!A$5:E$17,3,false),indirect(I$1),2,false)*C4133+vlookup(VLOOKUP(A4133,'Meal Plan Combinations'!A$5:E$17,4,false),indirect(I$1),2,false)*D4133+vlookup(VLOOKUP(A4133,'Meal Plan Combinations'!A$5:E$17,5,false),indirect(I$1),2,false)*E4133</f>
        <v>1836.2695</v>
      </c>
      <c r="G4133" s="173">
        <f>abs(Generate!H$5-F4133)</f>
        <v>1233.7305</v>
      </c>
    </row>
    <row r="4134">
      <c r="A4134" s="71" t="s">
        <v>105</v>
      </c>
      <c r="B4134" s="71">
        <v>1.0</v>
      </c>
      <c r="C4134" s="71">
        <v>0.5</v>
      </c>
      <c r="D4134" s="71">
        <v>2.5</v>
      </c>
      <c r="E4134" s="71">
        <v>2.5</v>
      </c>
      <c r="F4134" s="172">
        <f>vlookup(VLOOKUP(A4134,'Meal Plan Combinations'!A$5:E$17,2,false),indirect(I$1),2,false)*B4134+vlookup(VLOOKUP(A4134,'Meal Plan Combinations'!A$5:E$17,3,false),indirect(I$1),2,false)*C4134+vlookup(VLOOKUP(A4134,'Meal Plan Combinations'!A$5:E$17,4,false),indirect(I$1),2,false)*D4134+vlookup(VLOOKUP(A4134,'Meal Plan Combinations'!A$5:E$17,5,false),indirect(I$1),2,false)*E4134</f>
        <v>1973.2635</v>
      </c>
      <c r="G4134" s="173">
        <f>abs(Generate!H$5-F4134)</f>
        <v>1096.7365</v>
      </c>
    </row>
    <row r="4135">
      <c r="A4135" s="71" t="s">
        <v>105</v>
      </c>
      <c r="B4135" s="71">
        <v>1.0</v>
      </c>
      <c r="C4135" s="71">
        <v>0.5</v>
      </c>
      <c r="D4135" s="71">
        <v>2.5</v>
      </c>
      <c r="E4135" s="71">
        <v>3.0</v>
      </c>
      <c r="F4135" s="172">
        <f>vlookup(VLOOKUP(A4135,'Meal Plan Combinations'!A$5:E$17,2,false),indirect(I$1),2,false)*B4135+vlookup(VLOOKUP(A4135,'Meal Plan Combinations'!A$5:E$17,3,false),indirect(I$1),2,false)*C4135+vlookup(VLOOKUP(A4135,'Meal Plan Combinations'!A$5:E$17,4,false),indirect(I$1),2,false)*D4135+vlookup(VLOOKUP(A4135,'Meal Plan Combinations'!A$5:E$17,5,false),indirect(I$1),2,false)*E4135</f>
        <v>2110.2575</v>
      </c>
      <c r="G4135" s="173">
        <f>abs(Generate!H$5-F4135)</f>
        <v>959.7425</v>
      </c>
    </row>
    <row r="4136">
      <c r="A4136" s="71" t="s">
        <v>105</v>
      </c>
      <c r="B4136" s="71">
        <v>1.0</v>
      </c>
      <c r="C4136" s="71">
        <v>0.5</v>
      </c>
      <c r="D4136" s="71">
        <v>3.0</v>
      </c>
      <c r="E4136" s="71">
        <v>0.5</v>
      </c>
      <c r="F4136" s="172">
        <f>vlookup(VLOOKUP(A4136,'Meal Plan Combinations'!A$5:E$17,2,false),indirect(I$1),2,false)*B4136+vlookup(VLOOKUP(A4136,'Meal Plan Combinations'!A$5:E$17,3,false),indirect(I$1),2,false)*C4136+vlookup(VLOOKUP(A4136,'Meal Plan Combinations'!A$5:E$17,4,false),indirect(I$1),2,false)*D4136+vlookup(VLOOKUP(A4136,'Meal Plan Combinations'!A$5:E$17,5,false),indirect(I$1),2,false)*E4136</f>
        <v>1565.731</v>
      </c>
      <c r="G4136" s="173">
        <f>abs(Generate!H$5-F4136)</f>
        <v>1504.269</v>
      </c>
    </row>
    <row r="4137">
      <c r="A4137" s="71" t="s">
        <v>105</v>
      </c>
      <c r="B4137" s="71">
        <v>1.0</v>
      </c>
      <c r="C4137" s="71">
        <v>0.5</v>
      </c>
      <c r="D4137" s="71">
        <v>3.0</v>
      </c>
      <c r="E4137" s="71">
        <v>1.0</v>
      </c>
      <c r="F4137" s="172">
        <f>vlookup(VLOOKUP(A4137,'Meal Plan Combinations'!A$5:E$17,2,false),indirect(I$1),2,false)*B4137+vlookup(VLOOKUP(A4137,'Meal Plan Combinations'!A$5:E$17,3,false),indirect(I$1),2,false)*C4137+vlookup(VLOOKUP(A4137,'Meal Plan Combinations'!A$5:E$17,4,false),indirect(I$1),2,false)*D4137+vlookup(VLOOKUP(A4137,'Meal Plan Combinations'!A$5:E$17,5,false),indirect(I$1),2,false)*E4137</f>
        <v>1702.725</v>
      </c>
      <c r="G4137" s="173">
        <f>abs(Generate!H$5-F4137)</f>
        <v>1367.275</v>
      </c>
    </row>
    <row r="4138">
      <c r="A4138" s="71" t="s">
        <v>105</v>
      </c>
      <c r="B4138" s="71">
        <v>1.0</v>
      </c>
      <c r="C4138" s="71">
        <v>0.5</v>
      </c>
      <c r="D4138" s="71">
        <v>3.0</v>
      </c>
      <c r="E4138" s="71">
        <v>1.5</v>
      </c>
      <c r="F4138" s="172">
        <f>vlookup(VLOOKUP(A4138,'Meal Plan Combinations'!A$5:E$17,2,false),indirect(I$1),2,false)*B4138+vlookup(VLOOKUP(A4138,'Meal Plan Combinations'!A$5:E$17,3,false),indirect(I$1),2,false)*C4138+vlookup(VLOOKUP(A4138,'Meal Plan Combinations'!A$5:E$17,4,false),indirect(I$1),2,false)*D4138+vlookup(VLOOKUP(A4138,'Meal Plan Combinations'!A$5:E$17,5,false),indirect(I$1),2,false)*E4138</f>
        <v>1839.719</v>
      </c>
      <c r="G4138" s="173">
        <f>abs(Generate!H$5-F4138)</f>
        <v>1230.281</v>
      </c>
    </row>
    <row r="4139">
      <c r="A4139" s="71" t="s">
        <v>105</v>
      </c>
      <c r="B4139" s="71">
        <v>1.0</v>
      </c>
      <c r="C4139" s="71">
        <v>0.5</v>
      </c>
      <c r="D4139" s="71">
        <v>3.0</v>
      </c>
      <c r="E4139" s="71">
        <v>2.0</v>
      </c>
      <c r="F4139" s="172">
        <f>vlookup(VLOOKUP(A4139,'Meal Plan Combinations'!A$5:E$17,2,false),indirect(I$1),2,false)*B4139+vlookup(VLOOKUP(A4139,'Meal Plan Combinations'!A$5:E$17,3,false),indirect(I$1),2,false)*C4139+vlookup(VLOOKUP(A4139,'Meal Plan Combinations'!A$5:E$17,4,false),indirect(I$1),2,false)*D4139+vlookup(VLOOKUP(A4139,'Meal Plan Combinations'!A$5:E$17,5,false),indirect(I$1),2,false)*E4139</f>
        <v>1976.713</v>
      </c>
      <c r="G4139" s="173">
        <f>abs(Generate!H$5-F4139)</f>
        <v>1093.287</v>
      </c>
    </row>
    <row r="4140">
      <c r="A4140" s="71" t="s">
        <v>105</v>
      </c>
      <c r="B4140" s="71">
        <v>1.0</v>
      </c>
      <c r="C4140" s="71">
        <v>0.5</v>
      </c>
      <c r="D4140" s="71">
        <v>3.0</v>
      </c>
      <c r="E4140" s="71">
        <v>2.5</v>
      </c>
      <c r="F4140" s="172">
        <f>vlookup(VLOOKUP(A4140,'Meal Plan Combinations'!A$5:E$17,2,false),indirect(I$1),2,false)*B4140+vlookup(VLOOKUP(A4140,'Meal Plan Combinations'!A$5:E$17,3,false),indirect(I$1),2,false)*C4140+vlookup(VLOOKUP(A4140,'Meal Plan Combinations'!A$5:E$17,4,false),indirect(I$1),2,false)*D4140+vlookup(VLOOKUP(A4140,'Meal Plan Combinations'!A$5:E$17,5,false),indirect(I$1),2,false)*E4140</f>
        <v>2113.707</v>
      </c>
      <c r="G4140" s="173">
        <f>abs(Generate!H$5-F4140)</f>
        <v>956.293</v>
      </c>
    </row>
    <row r="4141">
      <c r="A4141" s="71" t="s">
        <v>105</v>
      </c>
      <c r="B4141" s="71">
        <v>1.0</v>
      </c>
      <c r="C4141" s="71">
        <v>0.5</v>
      </c>
      <c r="D4141" s="71">
        <v>3.0</v>
      </c>
      <c r="E4141" s="71">
        <v>3.0</v>
      </c>
      <c r="F4141" s="172">
        <f>vlookup(VLOOKUP(A4141,'Meal Plan Combinations'!A$5:E$17,2,false),indirect(I$1),2,false)*B4141+vlookup(VLOOKUP(A4141,'Meal Plan Combinations'!A$5:E$17,3,false),indirect(I$1),2,false)*C4141+vlookup(VLOOKUP(A4141,'Meal Plan Combinations'!A$5:E$17,4,false),indirect(I$1),2,false)*D4141+vlookup(VLOOKUP(A4141,'Meal Plan Combinations'!A$5:E$17,5,false),indirect(I$1),2,false)*E4141</f>
        <v>2250.701</v>
      </c>
      <c r="G4141" s="173">
        <f>abs(Generate!H$5-F4141)</f>
        <v>819.299</v>
      </c>
    </row>
    <row r="4142">
      <c r="A4142" s="71" t="s">
        <v>105</v>
      </c>
      <c r="B4142" s="71">
        <v>1.0</v>
      </c>
      <c r="C4142" s="71">
        <v>1.0</v>
      </c>
      <c r="D4142" s="71">
        <v>0.5</v>
      </c>
      <c r="E4142" s="71">
        <v>0.5</v>
      </c>
      <c r="F4142" s="172">
        <f>vlookup(VLOOKUP(A4142,'Meal Plan Combinations'!A$5:E$17,2,false),indirect(I$1),2,false)*B4142+vlookup(VLOOKUP(A4142,'Meal Plan Combinations'!A$5:E$17,3,false),indirect(I$1),2,false)*C4142+vlookup(VLOOKUP(A4142,'Meal Plan Combinations'!A$5:E$17,4,false),indirect(I$1),2,false)*D4142+vlookup(VLOOKUP(A4142,'Meal Plan Combinations'!A$5:E$17,5,false),indirect(I$1),2,false)*E4142</f>
        <v>994.6095</v>
      </c>
      <c r="G4142" s="173">
        <f>abs(Generate!H$5-F4142)</f>
        <v>2075.3905</v>
      </c>
    </row>
    <row r="4143">
      <c r="A4143" s="71" t="s">
        <v>105</v>
      </c>
      <c r="B4143" s="71">
        <v>1.0</v>
      </c>
      <c r="C4143" s="71">
        <v>1.0</v>
      </c>
      <c r="D4143" s="71">
        <v>0.5</v>
      </c>
      <c r="E4143" s="71">
        <v>1.0</v>
      </c>
      <c r="F4143" s="172">
        <f>vlookup(VLOOKUP(A4143,'Meal Plan Combinations'!A$5:E$17,2,false),indirect(I$1),2,false)*B4143+vlookup(VLOOKUP(A4143,'Meal Plan Combinations'!A$5:E$17,3,false),indirect(I$1),2,false)*C4143+vlookup(VLOOKUP(A4143,'Meal Plan Combinations'!A$5:E$17,4,false),indirect(I$1),2,false)*D4143+vlookup(VLOOKUP(A4143,'Meal Plan Combinations'!A$5:E$17,5,false),indirect(I$1),2,false)*E4143</f>
        <v>1131.6035</v>
      </c>
      <c r="G4143" s="173">
        <f>abs(Generate!H$5-F4143)</f>
        <v>1938.3965</v>
      </c>
    </row>
    <row r="4144">
      <c r="A4144" s="71" t="s">
        <v>105</v>
      </c>
      <c r="B4144" s="71">
        <v>1.0</v>
      </c>
      <c r="C4144" s="71">
        <v>1.0</v>
      </c>
      <c r="D4144" s="71">
        <v>0.5</v>
      </c>
      <c r="E4144" s="71">
        <v>1.5</v>
      </c>
      <c r="F4144" s="172">
        <f>vlookup(VLOOKUP(A4144,'Meal Plan Combinations'!A$5:E$17,2,false),indirect(I$1),2,false)*B4144+vlookup(VLOOKUP(A4144,'Meal Plan Combinations'!A$5:E$17,3,false),indirect(I$1),2,false)*C4144+vlookup(VLOOKUP(A4144,'Meal Plan Combinations'!A$5:E$17,4,false),indirect(I$1),2,false)*D4144+vlookup(VLOOKUP(A4144,'Meal Plan Combinations'!A$5:E$17,5,false),indirect(I$1),2,false)*E4144</f>
        <v>1268.5975</v>
      </c>
      <c r="G4144" s="173">
        <f>abs(Generate!H$5-F4144)</f>
        <v>1801.4025</v>
      </c>
    </row>
    <row r="4145">
      <c r="A4145" s="71" t="s">
        <v>105</v>
      </c>
      <c r="B4145" s="71">
        <v>1.0</v>
      </c>
      <c r="C4145" s="71">
        <v>1.0</v>
      </c>
      <c r="D4145" s="71">
        <v>0.5</v>
      </c>
      <c r="E4145" s="71">
        <v>2.0</v>
      </c>
      <c r="F4145" s="172">
        <f>vlookup(VLOOKUP(A4145,'Meal Plan Combinations'!A$5:E$17,2,false),indirect(I$1),2,false)*B4145+vlookup(VLOOKUP(A4145,'Meal Plan Combinations'!A$5:E$17,3,false),indirect(I$1),2,false)*C4145+vlookup(VLOOKUP(A4145,'Meal Plan Combinations'!A$5:E$17,4,false),indirect(I$1),2,false)*D4145+vlookup(VLOOKUP(A4145,'Meal Plan Combinations'!A$5:E$17,5,false),indirect(I$1),2,false)*E4145</f>
        <v>1405.5915</v>
      </c>
      <c r="G4145" s="173">
        <f>abs(Generate!H$5-F4145)</f>
        <v>1664.4085</v>
      </c>
    </row>
    <row r="4146">
      <c r="A4146" s="71" t="s">
        <v>105</v>
      </c>
      <c r="B4146" s="71">
        <v>1.0</v>
      </c>
      <c r="C4146" s="71">
        <v>1.0</v>
      </c>
      <c r="D4146" s="71">
        <v>0.5</v>
      </c>
      <c r="E4146" s="71">
        <v>2.5</v>
      </c>
      <c r="F4146" s="172">
        <f>vlookup(VLOOKUP(A4146,'Meal Plan Combinations'!A$5:E$17,2,false),indirect(I$1),2,false)*B4146+vlookup(VLOOKUP(A4146,'Meal Plan Combinations'!A$5:E$17,3,false),indirect(I$1),2,false)*C4146+vlookup(VLOOKUP(A4146,'Meal Plan Combinations'!A$5:E$17,4,false),indirect(I$1),2,false)*D4146+vlookup(VLOOKUP(A4146,'Meal Plan Combinations'!A$5:E$17,5,false),indirect(I$1),2,false)*E4146</f>
        <v>1542.5855</v>
      </c>
      <c r="G4146" s="173">
        <f>abs(Generate!H$5-F4146)</f>
        <v>1527.4145</v>
      </c>
    </row>
    <row r="4147">
      <c r="A4147" s="71" t="s">
        <v>105</v>
      </c>
      <c r="B4147" s="71">
        <v>1.0</v>
      </c>
      <c r="C4147" s="71">
        <v>1.0</v>
      </c>
      <c r="D4147" s="71">
        <v>0.5</v>
      </c>
      <c r="E4147" s="71">
        <v>3.0</v>
      </c>
      <c r="F4147" s="172">
        <f>vlookup(VLOOKUP(A4147,'Meal Plan Combinations'!A$5:E$17,2,false),indirect(I$1),2,false)*B4147+vlookup(VLOOKUP(A4147,'Meal Plan Combinations'!A$5:E$17,3,false),indirect(I$1),2,false)*C4147+vlookup(VLOOKUP(A4147,'Meal Plan Combinations'!A$5:E$17,4,false),indirect(I$1),2,false)*D4147+vlookup(VLOOKUP(A4147,'Meal Plan Combinations'!A$5:E$17,5,false),indirect(I$1),2,false)*E4147</f>
        <v>1679.5795</v>
      </c>
      <c r="G4147" s="173">
        <f>abs(Generate!H$5-F4147)</f>
        <v>1390.4205</v>
      </c>
    </row>
    <row r="4148">
      <c r="A4148" s="71" t="s">
        <v>105</v>
      </c>
      <c r="B4148" s="71">
        <v>1.0</v>
      </c>
      <c r="C4148" s="71">
        <v>1.0</v>
      </c>
      <c r="D4148" s="71">
        <v>1.0</v>
      </c>
      <c r="E4148" s="71">
        <v>0.5</v>
      </c>
      <c r="F4148" s="172">
        <f>vlookup(VLOOKUP(A4148,'Meal Plan Combinations'!A$5:E$17,2,false),indirect(I$1),2,false)*B4148+vlookup(VLOOKUP(A4148,'Meal Plan Combinations'!A$5:E$17,3,false),indirect(I$1),2,false)*C4148+vlookup(VLOOKUP(A4148,'Meal Plan Combinations'!A$5:E$17,4,false),indirect(I$1),2,false)*D4148+vlookup(VLOOKUP(A4148,'Meal Plan Combinations'!A$5:E$17,5,false),indirect(I$1),2,false)*E4148</f>
        <v>1135.053</v>
      </c>
      <c r="G4148" s="173">
        <f>abs(Generate!H$5-F4148)</f>
        <v>1934.947</v>
      </c>
    </row>
    <row r="4149">
      <c r="A4149" s="71" t="s">
        <v>105</v>
      </c>
      <c r="B4149" s="71">
        <v>1.0</v>
      </c>
      <c r="C4149" s="71">
        <v>1.0</v>
      </c>
      <c r="D4149" s="71">
        <v>1.0</v>
      </c>
      <c r="E4149" s="71">
        <v>1.0</v>
      </c>
      <c r="F4149" s="172">
        <f>vlookup(VLOOKUP(A4149,'Meal Plan Combinations'!A$5:E$17,2,false),indirect(I$1),2,false)*B4149+vlookup(VLOOKUP(A4149,'Meal Plan Combinations'!A$5:E$17,3,false),indirect(I$1),2,false)*C4149+vlookup(VLOOKUP(A4149,'Meal Plan Combinations'!A$5:E$17,4,false),indirect(I$1),2,false)*D4149+vlookup(VLOOKUP(A4149,'Meal Plan Combinations'!A$5:E$17,5,false),indirect(I$1),2,false)*E4149</f>
        <v>1272.047</v>
      </c>
      <c r="G4149" s="173">
        <f>abs(Generate!H$5-F4149)</f>
        <v>1797.953</v>
      </c>
    </row>
    <row r="4150">
      <c r="A4150" s="71" t="s">
        <v>105</v>
      </c>
      <c r="B4150" s="71">
        <v>1.0</v>
      </c>
      <c r="C4150" s="71">
        <v>1.0</v>
      </c>
      <c r="D4150" s="71">
        <v>1.0</v>
      </c>
      <c r="E4150" s="71">
        <v>1.5</v>
      </c>
      <c r="F4150" s="172">
        <f>vlookup(VLOOKUP(A4150,'Meal Plan Combinations'!A$5:E$17,2,false),indirect(I$1),2,false)*B4150+vlookup(VLOOKUP(A4150,'Meal Plan Combinations'!A$5:E$17,3,false),indirect(I$1),2,false)*C4150+vlookup(VLOOKUP(A4150,'Meal Plan Combinations'!A$5:E$17,4,false),indirect(I$1),2,false)*D4150+vlookup(VLOOKUP(A4150,'Meal Plan Combinations'!A$5:E$17,5,false),indirect(I$1),2,false)*E4150</f>
        <v>1409.041</v>
      </c>
      <c r="G4150" s="173">
        <f>abs(Generate!H$5-F4150)</f>
        <v>1660.959</v>
      </c>
    </row>
    <row r="4151">
      <c r="A4151" s="71" t="s">
        <v>105</v>
      </c>
      <c r="B4151" s="71">
        <v>1.0</v>
      </c>
      <c r="C4151" s="71">
        <v>1.0</v>
      </c>
      <c r="D4151" s="71">
        <v>1.0</v>
      </c>
      <c r="E4151" s="71">
        <v>2.0</v>
      </c>
      <c r="F4151" s="172">
        <f>vlookup(VLOOKUP(A4151,'Meal Plan Combinations'!A$5:E$17,2,false),indirect(I$1),2,false)*B4151+vlookup(VLOOKUP(A4151,'Meal Plan Combinations'!A$5:E$17,3,false),indirect(I$1),2,false)*C4151+vlookup(VLOOKUP(A4151,'Meal Plan Combinations'!A$5:E$17,4,false),indirect(I$1),2,false)*D4151+vlookup(VLOOKUP(A4151,'Meal Plan Combinations'!A$5:E$17,5,false),indirect(I$1),2,false)*E4151</f>
        <v>1546.035</v>
      </c>
      <c r="G4151" s="173">
        <f>abs(Generate!H$5-F4151)</f>
        <v>1523.965</v>
      </c>
    </row>
    <row r="4152">
      <c r="A4152" s="71" t="s">
        <v>105</v>
      </c>
      <c r="B4152" s="71">
        <v>1.0</v>
      </c>
      <c r="C4152" s="71">
        <v>1.0</v>
      </c>
      <c r="D4152" s="71">
        <v>1.0</v>
      </c>
      <c r="E4152" s="71">
        <v>2.5</v>
      </c>
      <c r="F4152" s="172">
        <f>vlookup(VLOOKUP(A4152,'Meal Plan Combinations'!A$5:E$17,2,false),indirect(I$1),2,false)*B4152+vlookup(VLOOKUP(A4152,'Meal Plan Combinations'!A$5:E$17,3,false),indirect(I$1),2,false)*C4152+vlookup(VLOOKUP(A4152,'Meal Plan Combinations'!A$5:E$17,4,false),indirect(I$1),2,false)*D4152+vlookup(VLOOKUP(A4152,'Meal Plan Combinations'!A$5:E$17,5,false),indirect(I$1),2,false)*E4152</f>
        <v>1683.029</v>
      </c>
      <c r="G4152" s="173">
        <f>abs(Generate!H$5-F4152)</f>
        <v>1386.971</v>
      </c>
    </row>
    <row r="4153">
      <c r="A4153" s="71" t="s">
        <v>105</v>
      </c>
      <c r="B4153" s="71">
        <v>1.0</v>
      </c>
      <c r="C4153" s="71">
        <v>1.0</v>
      </c>
      <c r="D4153" s="71">
        <v>1.0</v>
      </c>
      <c r="E4153" s="71">
        <v>3.0</v>
      </c>
      <c r="F4153" s="172">
        <f>vlookup(VLOOKUP(A4153,'Meal Plan Combinations'!A$5:E$17,2,false),indirect(I$1),2,false)*B4153+vlookup(VLOOKUP(A4153,'Meal Plan Combinations'!A$5:E$17,3,false),indirect(I$1),2,false)*C4153+vlookup(VLOOKUP(A4153,'Meal Plan Combinations'!A$5:E$17,4,false),indirect(I$1),2,false)*D4153+vlookup(VLOOKUP(A4153,'Meal Plan Combinations'!A$5:E$17,5,false),indirect(I$1),2,false)*E4153</f>
        <v>1820.023</v>
      </c>
      <c r="G4153" s="173">
        <f>abs(Generate!H$5-F4153)</f>
        <v>1249.977</v>
      </c>
    </row>
    <row r="4154">
      <c r="A4154" s="71" t="s">
        <v>105</v>
      </c>
      <c r="B4154" s="71">
        <v>1.0</v>
      </c>
      <c r="C4154" s="71">
        <v>1.0</v>
      </c>
      <c r="D4154" s="71">
        <v>1.5</v>
      </c>
      <c r="E4154" s="71">
        <v>0.5</v>
      </c>
      <c r="F4154" s="172">
        <f>vlookup(VLOOKUP(A4154,'Meal Plan Combinations'!A$5:E$17,2,false),indirect(I$1),2,false)*B4154+vlookup(VLOOKUP(A4154,'Meal Plan Combinations'!A$5:E$17,3,false),indirect(I$1),2,false)*C4154+vlookup(VLOOKUP(A4154,'Meal Plan Combinations'!A$5:E$17,4,false),indirect(I$1),2,false)*D4154+vlookup(VLOOKUP(A4154,'Meal Plan Combinations'!A$5:E$17,5,false),indirect(I$1),2,false)*E4154</f>
        <v>1275.4965</v>
      </c>
      <c r="G4154" s="173">
        <f>abs(Generate!H$5-F4154)</f>
        <v>1794.5035</v>
      </c>
    </row>
    <row r="4155">
      <c r="A4155" s="71" t="s">
        <v>105</v>
      </c>
      <c r="B4155" s="71">
        <v>1.0</v>
      </c>
      <c r="C4155" s="71">
        <v>1.0</v>
      </c>
      <c r="D4155" s="71">
        <v>1.5</v>
      </c>
      <c r="E4155" s="71">
        <v>1.0</v>
      </c>
      <c r="F4155" s="172">
        <f>vlookup(VLOOKUP(A4155,'Meal Plan Combinations'!A$5:E$17,2,false),indirect(I$1),2,false)*B4155+vlookup(VLOOKUP(A4155,'Meal Plan Combinations'!A$5:E$17,3,false),indirect(I$1),2,false)*C4155+vlookup(VLOOKUP(A4155,'Meal Plan Combinations'!A$5:E$17,4,false),indirect(I$1),2,false)*D4155+vlookup(VLOOKUP(A4155,'Meal Plan Combinations'!A$5:E$17,5,false),indirect(I$1),2,false)*E4155</f>
        <v>1412.4905</v>
      </c>
      <c r="G4155" s="173">
        <f>abs(Generate!H$5-F4155)</f>
        <v>1657.5095</v>
      </c>
    </row>
    <row r="4156">
      <c r="A4156" s="71" t="s">
        <v>105</v>
      </c>
      <c r="B4156" s="71">
        <v>1.0</v>
      </c>
      <c r="C4156" s="71">
        <v>1.0</v>
      </c>
      <c r="D4156" s="71">
        <v>1.5</v>
      </c>
      <c r="E4156" s="71">
        <v>1.5</v>
      </c>
      <c r="F4156" s="172">
        <f>vlookup(VLOOKUP(A4156,'Meal Plan Combinations'!A$5:E$17,2,false),indirect(I$1),2,false)*B4156+vlookup(VLOOKUP(A4156,'Meal Plan Combinations'!A$5:E$17,3,false),indirect(I$1),2,false)*C4156+vlookup(VLOOKUP(A4156,'Meal Plan Combinations'!A$5:E$17,4,false),indirect(I$1),2,false)*D4156+vlookup(VLOOKUP(A4156,'Meal Plan Combinations'!A$5:E$17,5,false),indirect(I$1),2,false)*E4156</f>
        <v>1549.4845</v>
      </c>
      <c r="G4156" s="173">
        <f>abs(Generate!H$5-F4156)</f>
        <v>1520.5155</v>
      </c>
    </row>
    <row r="4157">
      <c r="A4157" s="71" t="s">
        <v>105</v>
      </c>
      <c r="B4157" s="71">
        <v>1.0</v>
      </c>
      <c r="C4157" s="71">
        <v>1.0</v>
      </c>
      <c r="D4157" s="71">
        <v>1.5</v>
      </c>
      <c r="E4157" s="71">
        <v>2.0</v>
      </c>
      <c r="F4157" s="172">
        <f>vlookup(VLOOKUP(A4157,'Meal Plan Combinations'!A$5:E$17,2,false),indirect(I$1),2,false)*B4157+vlookup(VLOOKUP(A4157,'Meal Plan Combinations'!A$5:E$17,3,false),indirect(I$1),2,false)*C4157+vlookup(VLOOKUP(A4157,'Meal Plan Combinations'!A$5:E$17,4,false),indirect(I$1),2,false)*D4157+vlookup(VLOOKUP(A4157,'Meal Plan Combinations'!A$5:E$17,5,false),indirect(I$1),2,false)*E4157</f>
        <v>1686.4785</v>
      </c>
      <c r="G4157" s="173">
        <f>abs(Generate!H$5-F4157)</f>
        <v>1383.5215</v>
      </c>
    </row>
    <row r="4158">
      <c r="A4158" s="71" t="s">
        <v>105</v>
      </c>
      <c r="B4158" s="71">
        <v>1.0</v>
      </c>
      <c r="C4158" s="71">
        <v>1.0</v>
      </c>
      <c r="D4158" s="71">
        <v>1.5</v>
      </c>
      <c r="E4158" s="71">
        <v>2.5</v>
      </c>
      <c r="F4158" s="172">
        <f>vlookup(VLOOKUP(A4158,'Meal Plan Combinations'!A$5:E$17,2,false),indirect(I$1),2,false)*B4158+vlookup(VLOOKUP(A4158,'Meal Plan Combinations'!A$5:E$17,3,false),indirect(I$1),2,false)*C4158+vlookup(VLOOKUP(A4158,'Meal Plan Combinations'!A$5:E$17,4,false),indirect(I$1),2,false)*D4158+vlookup(VLOOKUP(A4158,'Meal Plan Combinations'!A$5:E$17,5,false),indirect(I$1),2,false)*E4158</f>
        <v>1823.4725</v>
      </c>
      <c r="G4158" s="173">
        <f>abs(Generate!H$5-F4158)</f>
        <v>1246.5275</v>
      </c>
    </row>
    <row r="4159">
      <c r="A4159" s="71" t="s">
        <v>105</v>
      </c>
      <c r="B4159" s="71">
        <v>1.0</v>
      </c>
      <c r="C4159" s="71">
        <v>1.0</v>
      </c>
      <c r="D4159" s="71">
        <v>1.5</v>
      </c>
      <c r="E4159" s="71">
        <v>3.0</v>
      </c>
      <c r="F4159" s="172">
        <f>vlookup(VLOOKUP(A4159,'Meal Plan Combinations'!A$5:E$17,2,false),indirect(I$1),2,false)*B4159+vlookup(VLOOKUP(A4159,'Meal Plan Combinations'!A$5:E$17,3,false),indirect(I$1),2,false)*C4159+vlookup(VLOOKUP(A4159,'Meal Plan Combinations'!A$5:E$17,4,false),indirect(I$1),2,false)*D4159+vlookup(VLOOKUP(A4159,'Meal Plan Combinations'!A$5:E$17,5,false),indirect(I$1),2,false)*E4159</f>
        <v>1960.4665</v>
      </c>
      <c r="G4159" s="173">
        <f>abs(Generate!H$5-F4159)</f>
        <v>1109.5335</v>
      </c>
    </row>
    <row r="4160">
      <c r="A4160" s="71" t="s">
        <v>105</v>
      </c>
      <c r="B4160" s="71">
        <v>1.0</v>
      </c>
      <c r="C4160" s="71">
        <v>1.0</v>
      </c>
      <c r="D4160" s="71">
        <v>2.0</v>
      </c>
      <c r="E4160" s="71">
        <v>0.5</v>
      </c>
      <c r="F4160" s="172">
        <f>vlookup(VLOOKUP(A4160,'Meal Plan Combinations'!A$5:E$17,2,false),indirect(I$1),2,false)*B4160+vlookup(VLOOKUP(A4160,'Meal Plan Combinations'!A$5:E$17,3,false),indirect(I$1),2,false)*C4160+vlookup(VLOOKUP(A4160,'Meal Plan Combinations'!A$5:E$17,4,false),indirect(I$1),2,false)*D4160+vlookup(VLOOKUP(A4160,'Meal Plan Combinations'!A$5:E$17,5,false),indirect(I$1),2,false)*E4160</f>
        <v>1415.94</v>
      </c>
      <c r="G4160" s="173">
        <f>abs(Generate!H$5-F4160)</f>
        <v>1654.06</v>
      </c>
    </row>
    <row r="4161">
      <c r="A4161" s="71" t="s">
        <v>105</v>
      </c>
      <c r="B4161" s="71">
        <v>1.0</v>
      </c>
      <c r="C4161" s="71">
        <v>1.0</v>
      </c>
      <c r="D4161" s="71">
        <v>2.0</v>
      </c>
      <c r="E4161" s="71">
        <v>1.0</v>
      </c>
      <c r="F4161" s="172">
        <f>vlookup(VLOOKUP(A4161,'Meal Plan Combinations'!A$5:E$17,2,false),indirect(I$1),2,false)*B4161+vlookup(VLOOKUP(A4161,'Meal Plan Combinations'!A$5:E$17,3,false),indirect(I$1),2,false)*C4161+vlookup(VLOOKUP(A4161,'Meal Plan Combinations'!A$5:E$17,4,false),indirect(I$1),2,false)*D4161+vlookup(VLOOKUP(A4161,'Meal Plan Combinations'!A$5:E$17,5,false),indirect(I$1),2,false)*E4161</f>
        <v>1552.934</v>
      </c>
      <c r="G4161" s="173">
        <f>abs(Generate!H$5-F4161)</f>
        <v>1517.066</v>
      </c>
    </row>
    <row r="4162">
      <c r="A4162" s="71" t="s">
        <v>105</v>
      </c>
      <c r="B4162" s="71">
        <v>1.0</v>
      </c>
      <c r="C4162" s="71">
        <v>1.0</v>
      </c>
      <c r="D4162" s="71">
        <v>2.0</v>
      </c>
      <c r="E4162" s="71">
        <v>1.5</v>
      </c>
      <c r="F4162" s="172">
        <f>vlookup(VLOOKUP(A4162,'Meal Plan Combinations'!A$5:E$17,2,false),indirect(I$1),2,false)*B4162+vlookup(VLOOKUP(A4162,'Meal Plan Combinations'!A$5:E$17,3,false),indirect(I$1),2,false)*C4162+vlookup(VLOOKUP(A4162,'Meal Plan Combinations'!A$5:E$17,4,false),indirect(I$1),2,false)*D4162+vlookup(VLOOKUP(A4162,'Meal Plan Combinations'!A$5:E$17,5,false),indirect(I$1),2,false)*E4162</f>
        <v>1689.928</v>
      </c>
      <c r="G4162" s="173">
        <f>abs(Generate!H$5-F4162)</f>
        <v>1380.072</v>
      </c>
    </row>
    <row r="4163">
      <c r="A4163" s="71" t="s">
        <v>105</v>
      </c>
      <c r="B4163" s="71">
        <v>1.0</v>
      </c>
      <c r="C4163" s="71">
        <v>1.0</v>
      </c>
      <c r="D4163" s="71">
        <v>2.0</v>
      </c>
      <c r="E4163" s="71">
        <v>2.0</v>
      </c>
      <c r="F4163" s="172">
        <f>vlookup(VLOOKUP(A4163,'Meal Plan Combinations'!A$5:E$17,2,false),indirect(I$1),2,false)*B4163+vlookup(VLOOKUP(A4163,'Meal Plan Combinations'!A$5:E$17,3,false),indirect(I$1),2,false)*C4163+vlookup(VLOOKUP(A4163,'Meal Plan Combinations'!A$5:E$17,4,false),indirect(I$1),2,false)*D4163+vlookup(VLOOKUP(A4163,'Meal Plan Combinations'!A$5:E$17,5,false),indirect(I$1),2,false)*E4163</f>
        <v>1826.922</v>
      </c>
      <c r="G4163" s="173">
        <f>abs(Generate!H$5-F4163)</f>
        <v>1243.078</v>
      </c>
    </row>
    <row r="4164">
      <c r="A4164" s="71" t="s">
        <v>105</v>
      </c>
      <c r="B4164" s="71">
        <v>1.0</v>
      </c>
      <c r="C4164" s="71">
        <v>1.0</v>
      </c>
      <c r="D4164" s="71">
        <v>2.0</v>
      </c>
      <c r="E4164" s="71">
        <v>2.5</v>
      </c>
      <c r="F4164" s="172">
        <f>vlookup(VLOOKUP(A4164,'Meal Plan Combinations'!A$5:E$17,2,false),indirect(I$1),2,false)*B4164+vlookup(VLOOKUP(A4164,'Meal Plan Combinations'!A$5:E$17,3,false),indirect(I$1),2,false)*C4164+vlookup(VLOOKUP(A4164,'Meal Plan Combinations'!A$5:E$17,4,false),indirect(I$1),2,false)*D4164+vlookup(VLOOKUP(A4164,'Meal Plan Combinations'!A$5:E$17,5,false),indirect(I$1),2,false)*E4164</f>
        <v>1963.916</v>
      </c>
      <c r="G4164" s="173">
        <f>abs(Generate!H$5-F4164)</f>
        <v>1106.084</v>
      </c>
    </row>
    <row r="4165">
      <c r="A4165" s="71" t="s">
        <v>105</v>
      </c>
      <c r="B4165" s="71">
        <v>1.0</v>
      </c>
      <c r="C4165" s="71">
        <v>1.0</v>
      </c>
      <c r="D4165" s="71">
        <v>2.0</v>
      </c>
      <c r="E4165" s="71">
        <v>3.0</v>
      </c>
      <c r="F4165" s="172">
        <f>vlookup(VLOOKUP(A4165,'Meal Plan Combinations'!A$5:E$17,2,false),indirect(I$1),2,false)*B4165+vlookup(VLOOKUP(A4165,'Meal Plan Combinations'!A$5:E$17,3,false),indirect(I$1),2,false)*C4165+vlookup(VLOOKUP(A4165,'Meal Plan Combinations'!A$5:E$17,4,false),indirect(I$1),2,false)*D4165+vlookup(VLOOKUP(A4165,'Meal Plan Combinations'!A$5:E$17,5,false),indirect(I$1),2,false)*E4165</f>
        <v>2100.91</v>
      </c>
      <c r="G4165" s="173">
        <f>abs(Generate!H$5-F4165)</f>
        <v>969.09</v>
      </c>
    </row>
    <row r="4166">
      <c r="A4166" s="71" t="s">
        <v>105</v>
      </c>
      <c r="B4166" s="71">
        <v>1.0</v>
      </c>
      <c r="C4166" s="71">
        <v>1.0</v>
      </c>
      <c r="D4166" s="71">
        <v>2.5</v>
      </c>
      <c r="E4166" s="71">
        <v>0.5</v>
      </c>
      <c r="F4166" s="172">
        <f>vlookup(VLOOKUP(A4166,'Meal Plan Combinations'!A$5:E$17,2,false),indirect(I$1),2,false)*B4166+vlookup(VLOOKUP(A4166,'Meal Plan Combinations'!A$5:E$17,3,false),indirect(I$1),2,false)*C4166+vlookup(VLOOKUP(A4166,'Meal Plan Combinations'!A$5:E$17,4,false),indirect(I$1),2,false)*D4166+vlookup(VLOOKUP(A4166,'Meal Plan Combinations'!A$5:E$17,5,false),indirect(I$1),2,false)*E4166</f>
        <v>1556.3835</v>
      </c>
      <c r="G4166" s="173">
        <f>abs(Generate!H$5-F4166)</f>
        <v>1513.6165</v>
      </c>
    </row>
    <row r="4167">
      <c r="A4167" s="71" t="s">
        <v>105</v>
      </c>
      <c r="B4167" s="71">
        <v>1.0</v>
      </c>
      <c r="C4167" s="71">
        <v>1.0</v>
      </c>
      <c r="D4167" s="71">
        <v>2.5</v>
      </c>
      <c r="E4167" s="71">
        <v>1.0</v>
      </c>
      <c r="F4167" s="172">
        <f>vlookup(VLOOKUP(A4167,'Meal Plan Combinations'!A$5:E$17,2,false),indirect(I$1),2,false)*B4167+vlookup(VLOOKUP(A4167,'Meal Plan Combinations'!A$5:E$17,3,false),indirect(I$1),2,false)*C4167+vlookup(VLOOKUP(A4167,'Meal Plan Combinations'!A$5:E$17,4,false),indirect(I$1),2,false)*D4167+vlookup(VLOOKUP(A4167,'Meal Plan Combinations'!A$5:E$17,5,false),indirect(I$1),2,false)*E4167</f>
        <v>1693.3775</v>
      </c>
      <c r="G4167" s="173">
        <f>abs(Generate!H$5-F4167)</f>
        <v>1376.6225</v>
      </c>
    </row>
    <row r="4168">
      <c r="A4168" s="71" t="s">
        <v>105</v>
      </c>
      <c r="B4168" s="71">
        <v>1.0</v>
      </c>
      <c r="C4168" s="71">
        <v>1.0</v>
      </c>
      <c r="D4168" s="71">
        <v>2.5</v>
      </c>
      <c r="E4168" s="71">
        <v>1.5</v>
      </c>
      <c r="F4168" s="172">
        <f>vlookup(VLOOKUP(A4168,'Meal Plan Combinations'!A$5:E$17,2,false),indirect(I$1),2,false)*B4168+vlookup(VLOOKUP(A4168,'Meal Plan Combinations'!A$5:E$17,3,false),indirect(I$1),2,false)*C4168+vlookup(VLOOKUP(A4168,'Meal Plan Combinations'!A$5:E$17,4,false),indirect(I$1),2,false)*D4168+vlookup(VLOOKUP(A4168,'Meal Plan Combinations'!A$5:E$17,5,false),indirect(I$1),2,false)*E4168</f>
        <v>1830.3715</v>
      </c>
      <c r="G4168" s="173">
        <f>abs(Generate!H$5-F4168)</f>
        <v>1239.6285</v>
      </c>
    </row>
    <row r="4169">
      <c r="A4169" s="71" t="s">
        <v>105</v>
      </c>
      <c r="B4169" s="71">
        <v>1.0</v>
      </c>
      <c r="C4169" s="71">
        <v>1.0</v>
      </c>
      <c r="D4169" s="71">
        <v>2.5</v>
      </c>
      <c r="E4169" s="71">
        <v>2.0</v>
      </c>
      <c r="F4169" s="172">
        <f>vlookup(VLOOKUP(A4169,'Meal Plan Combinations'!A$5:E$17,2,false),indirect(I$1),2,false)*B4169+vlookup(VLOOKUP(A4169,'Meal Plan Combinations'!A$5:E$17,3,false),indirect(I$1),2,false)*C4169+vlookup(VLOOKUP(A4169,'Meal Plan Combinations'!A$5:E$17,4,false),indirect(I$1),2,false)*D4169+vlookup(VLOOKUP(A4169,'Meal Plan Combinations'!A$5:E$17,5,false),indirect(I$1),2,false)*E4169</f>
        <v>1967.3655</v>
      </c>
      <c r="G4169" s="173">
        <f>abs(Generate!H$5-F4169)</f>
        <v>1102.6345</v>
      </c>
    </row>
    <row r="4170">
      <c r="A4170" s="71" t="s">
        <v>105</v>
      </c>
      <c r="B4170" s="71">
        <v>1.0</v>
      </c>
      <c r="C4170" s="71">
        <v>1.0</v>
      </c>
      <c r="D4170" s="71">
        <v>2.5</v>
      </c>
      <c r="E4170" s="71">
        <v>2.5</v>
      </c>
      <c r="F4170" s="172">
        <f>vlookup(VLOOKUP(A4170,'Meal Plan Combinations'!A$5:E$17,2,false),indirect(I$1),2,false)*B4170+vlookup(VLOOKUP(A4170,'Meal Plan Combinations'!A$5:E$17,3,false),indirect(I$1),2,false)*C4170+vlookup(VLOOKUP(A4170,'Meal Plan Combinations'!A$5:E$17,4,false),indirect(I$1),2,false)*D4170+vlookup(VLOOKUP(A4170,'Meal Plan Combinations'!A$5:E$17,5,false),indirect(I$1),2,false)*E4170</f>
        <v>2104.3595</v>
      </c>
      <c r="G4170" s="173">
        <f>abs(Generate!H$5-F4170)</f>
        <v>965.6405</v>
      </c>
    </row>
    <row r="4171">
      <c r="A4171" s="71" t="s">
        <v>105</v>
      </c>
      <c r="B4171" s="71">
        <v>1.0</v>
      </c>
      <c r="C4171" s="71">
        <v>1.0</v>
      </c>
      <c r="D4171" s="71">
        <v>2.5</v>
      </c>
      <c r="E4171" s="71">
        <v>3.0</v>
      </c>
      <c r="F4171" s="172">
        <f>vlookup(VLOOKUP(A4171,'Meal Plan Combinations'!A$5:E$17,2,false),indirect(I$1),2,false)*B4171+vlookup(VLOOKUP(A4171,'Meal Plan Combinations'!A$5:E$17,3,false),indirect(I$1),2,false)*C4171+vlookup(VLOOKUP(A4171,'Meal Plan Combinations'!A$5:E$17,4,false),indirect(I$1),2,false)*D4171+vlookup(VLOOKUP(A4171,'Meal Plan Combinations'!A$5:E$17,5,false),indirect(I$1),2,false)*E4171</f>
        <v>2241.3535</v>
      </c>
      <c r="G4171" s="173">
        <f>abs(Generate!H$5-F4171)</f>
        <v>828.6465</v>
      </c>
    </row>
    <row r="4172">
      <c r="A4172" s="71" t="s">
        <v>105</v>
      </c>
      <c r="B4172" s="71">
        <v>1.0</v>
      </c>
      <c r="C4172" s="71">
        <v>1.0</v>
      </c>
      <c r="D4172" s="71">
        <v>3.0</v>
      </c>
      <c r="E4172" s="71">
        <v>0.5</v>
      </c>
      <c r="F4172" s="172">
        <f>vlookup(VLOOKUP(A4172,'Meal Plan Combinations'!A$5:E$17,2,false),indirect(I$1),2,false)*B4172+vlookup(VLOOKUP(A4172,'Meal Plan Combinations'!A$5:E$17,3,false),indirect(I$1),2,false)*C4172+vlookup(VLOOKUP(A4172,'Meal Plan Combinations'!A$5:E$17,4,false),indirect(I$1),2,false)*D4172+vlookup(VLOOKUP(A4172,'Meal Plan Combinations'!A$5:E$17,5,false),indirect(I$1),2,false)*E4172</f>
        <v>1696.827</v>
      </c>
      <c r="G4172" s="173">
        <f>abs(Generate!H$5-F4172)</f>
        <v>1373.173</v>
      </c>
    </row>
    <row r="4173">
      <c r="A4173" s="71" t="s">
        <v>105</v>
      </c>
      <c r="B4173" s="71">
        <v>1.0</v>
      </c>
      <c r="C4173" s="71">
        <v>1.0</v>
      </c>
      <c r="D4173" s="71">
        <v>3.0</v>
      </c>
      <c r="E4173" s="71">
        <v>1.0</v>
      </c>
      <c r="F4173" s="172">
        <f>vlookup(VLOOKUP(A4173,'Meal Plan Combinations'!A$5:E$17,2,false),indirect(I$1),2,false)*B4173+vlookup(VLOOKUP(A4173,'Meal Plan Combinations'!A$5:E$17,3,false),indirect(I$1),2,false)*C4173+vlookup(VLOOKUP(A4173,'Meal Plan Combinations'!A$5:E$17,4,false),indirect(I$1),2,false)*D4173+vlookup(VLOOKUP(A4173,'Meal Plan Combinations'!A$5:E$17,5,false),indirect(I$1),2,false)*E4173</f>
        <v>1833.821</v>
      </c>
      <c r="G4173" s="173">
        <f>abs(Generate!H$5-F4173)</f>
        <v>1236.179</v>
      </c>
    </row>
    <row r="4174">
      <c r="A4174" s="71" t="s">
        <v>105</v>
      </c>
      <c r="B4174" s="71">
        <v>1.0</v>
      </c>
      <c r="C4174" s="71">
        <v>1.0</v>
      </c>
      <c r="D4174" s="71">
        <v>3.0</v>
      </c>
      <c r="E4174" s="71">
        <v>1.5</v>
      </c>
      <c r="F4174" s="172">
        <f>vlookup(VLOOKUP(A4174,'Meal Plan Combinations'!A$5:E$17,2,false),indirect(I$1),2,false)*B4174+vlookup(VLOOKUP(A4174,'Meal Plan Combinations'!A$5:E$17,3,false),indirect(I$1),2,false)*C4174+vlookup(VLOOKUP(A4174,'Meal Plan Combinations'!A$5:E$17,4,false),indirect(I$1),2,false)*D4174+vlookup(VLOOKUP(A4174,'Meal Plan Combinations'!A$5:E$17,5,false),indirect(I$1),2,false)*E4174</f>
        <v>1970.815</v>
      </c>
      <c r="G4174" s="173">
        <f>abs(Generate!H$5-F4174)</f>
        <v>1099.185</v>
      </c>
    </row>
    <row r="4175">
      <c r="A4175" s="71" t="s">
        <v>105</v>
      </c>
      <c r="B4175" s="71">
        <v>1.0</v>
      </c>
      <c r="C4175" s="71">
        <v>1.0</v>
      </c>
      <c r="D4175" s="71">
        <v>3.0</v>
      </c>
      <c r="E4175" s="71">
        <v>2.0</v>
      </c>
      <c r="F4175" s="172">
        <f>vlookup(VLOOKUP(A4175,'Meal Plan Combinations'!A$5:E$17,2,false),indirect(I$1),2,false)*B4175+vlookup(VLOOKUP(A4175,'Meal Plan Combinations'!A$5:E$17,3,false),indirect(I$1),2,false)*C4175+vlookup(VLOOKUP(A4175,'Meal Plan Combinations'!A$5:E$17,4,false),indirect(I$1),2,false)*D4175+vlookup(VLOOKUP(A4175,'Meal Plan Combinations'!A$5:E$17,5,false),indirect(I$1),2,false)*E4175</f>
        <v>2107.809</v>
      </c>
      <c r="G4175" s="173">
        <f>abs(Generate!H$5-F4175)</f>
        <v>962.191</v>
      </c>
    </row>
    <row r="4176">
      <c r="A4176" s="71" t="s">
        <v>105</v>
      </c>
      <c r="B4176" s="71">
        <v>1.0</v>
      </c>
      <c r="C4176" s="71">
        <v>1.0</v>
      </c>
      <c r="D4176" s="71">
        <v>3.0</v>
      </c>
      <c r="E4176" s="71">
        <v>2.5</v>
      </c>
      <c r="F4176" s="172">
        <f>vlookup(VLOOKUP(A4176,'Meal Plan Combinations'!A$5:E$17,2,false),indirect(I$1),2,false)*B4176+vlookup(VLOOKUP(A4176,'Meal Plan Combinations'!A$5:E$17,3,false),indirect(I$1),2,false)*C4176+vlookup(VLOOKUP(A4176,'Meal Plan Combinations'!A$5:E$17,4,false),indirect(I$1),2,false)*D4176+vlookup(VLOOKUP(A4176,'Meal Plan Combinations'!A$5:E$17,5,false),indirect(I$1),2,false)*E4176</f>
        <v>2244.803</v>
      </c>
      <c r="G4176" s="173">
        <f>abs(Generate!H$5-F4176)</f>
        <v>825.197</v>
      </c>
    </row>
    <row r="4177">
      <c r="A4177" s="71" t="s">
        <v>105</v>
      </c>
      <c r="B4177" s="71">
        <v>1.0</v>
      </c>
      <c r="C4177" s="71">
        <v>1.0</v>
      </c>
      <c r="D4177" s="71">
        <v>3.0</v>
      </c>
      <c r="E4177" s="71">
        <v>3.0</v>
      </c>
      <c r="F4177" s="172">
        <f>vlookup(VLOOKUP(A4177,'Meal Plan Combinations'!A$5:E$17,2,false),indirect(I$1),2,false)*B4177+vlookup(VLOOKUP(A4177,'Meal Plan Combinations'!A$5:E$17,3,false),indirect(I$1),2,false)*C4177+vlookup(VLOOKUP(A4177,'Meal Plan Combinations'!A$5:E$17,4,false),indirect(I$1),2,false)*D4177+vlookup(VLOOKUP(A4177,'Meal Plan Combinations'!A$5:E$17,5,false),indirect(I$1),2,false)*E4177</f>
        <v>2381.797</v>
      </c>
      <c r="G4177" s="173">
        <f>abs(Generate!H$5-F4177)</f>
        <v>688.203</v>
      </c>
    </row>
    <row r="4178">
      <c r="A4178" s="71" t="s">
        <v>105</v>
      </c>
      <c r="B4178" s="71">
        <v>1.0</v>
      </c>
      <c r="C4178" s="71">
        <v>1.5</v>
      </c>
      <c r="D4178" s="71">
        <v>0.5</v>
      </c>
      <c r="E4178" s="71">
        <v>0.5</v>
      </c>
      <c r="F4178" s="172">
        <f>vlookup(VLOOKUP(A4178,'Meal Plan Combinations'!A$5:E$17,2,false),indirect(I$1),2,false)*B4178+vlookup(VLOOKUP(A4178,'Meal Plan Combinations'!A$5:E$17,3,false),indirect(I$1),2,false)*C4178+vlookup(VLOOKUP(A4178,'Meal Plan Combinations'!A$5:E$17,4,false),indirect(I$1),2,false)*D4178+vlookup(VLOOKUP(A4178,'Meal Plan Combinations'!A$5:E$17,5,false),indirect(I$1),2,false)*E4178</f>
        <v>1125.7055</v>
      </c>
      <c r="G4178" s="173">
        <f>abs(Generate!H$5-F4178)</f>
        <v>1944.2945</v>
      </c>
    </row>
    <row r="4179">
      <c r="A4179" s="71" t="s">
        <v>105</v>
      </c>
      <c r="B4179" s="71">
        <v>1.0</v>
      </c>
      <c r="C4179" s="71">
        <v>1.5</v>
      </c>
      <c r="D4179" s="71">
        <v>0.5</v>
      </c>
      <c r="E4179" s="71">
        <v>1.0</v>
      </c>
      <c r="F4179" s="172">
        <f>vlookup(VLOOKUP(A4179,'Meal Plan Combinations'!A$5:E$17,2,false),indirect(I$1),2,false)*B4179+vlookup(VLOOKUP(A4179,'Meal Plan Combinations'!A$5:E$17,3,false),indirect(I$1),2,false)*C4179+vlookup(VLOOKUP(A4179,'Meal Plan Combinations'!A$5:E$17,4,false),indirect(I$1),2,false)*D4179+vlookup(VLOOKUP(A4179,'Meal Plan Combinations'!A$5:E$17,5,false),indirect(I$1),2,false)*E4179</f>
        <v>1262.6995</v>
      </c>
      <c r="G4179" s="173">
        <f>abs(Generate!H$5-F4179)</f>
        <v>1807.3005</v>
      </c>
    </row>
    <row r="4180">
      <c r="A4180" s="71" t="s">
        <v>105</v>
      </c>
      <c r="B4180" s="71">
        <v>1.0</v>
      </c>
      <c r="C4180" s="71">
        <v>1.5</v>
      </c>
      <c r="D4180" s="71">
        <v>0.5</v>
      </c>
      <c r="E4180" s="71">
        <v>1.5</v>
      </c>
      <c r="F4180" s="172">
        <f>vlookup(VLOOKUP(A4180,'Meal Plan Combinations'!A$5:E$17,2,false),indirect(I$1),2,false)*B4180+vlookup(VLOOKUP(A4180,'Meal Plan Combinations'!A$5:E$17,3,false),indirect(I$1),2,false)*C4180+vlookup(VLOOKUP(A4180,'Meal Plan Combinations'!A$5:E$17,4,false),indirect(I$1),2,false)*D4180+vlookup(VLOOKUP(A4180,'Meal Plan Combinations'!A$5:E$17,5,false),indirect(I$1),2,false)*E4180</f>
        <v>1399.6935</v>
      </c>
      <c r="G4180" s="173">
        <f>abs(Generate!H$5-F4180)</f>
        <v>1670.3065</v>
      </c>
    </row>
    <row r="4181">
      <c r="A4181" s="71" t="s">
        <v>105</v>
      </c>
      <c r="B4181" s="71">
        <v>1.0</v>
      </c>
      <c r="C4181" s="71">
        <v>1.5</v>
      </c>
      <c r="D4181" s="71">
        <v>0.5</v>
      </c>
      <c r="E4181" s="71">
        <v>2.0</v>
      </c>
      <c r="F4181" s="172">
        <f>vlookup(VLOOKUP(A4181,'Meal Plan Combinations'!A$5:E$17,2,false),indirect(I$1),2,false)*B4181+vlookup(VLOOKUP(A4181,'Meal Plan Combinations'!A$5:E$17,3,false),indirect(I$1),2,false)*C4181+vlookup(VLOOKUP(A4181,'Meal Plan Combinations'!A$5:E$17,4,false),indirect(I$1),2,false)*D4181+vlookup(VLOOKUP(A4181,'Meal Plan Combinations'!A$5:E$17,5,false),indirect(I$1),2,false)*E4181</f>
        <v>1536.6875</v>
      </c>
      <c r="G4181" s="173">
        <f>abs(Generate!H$5-F4181)</f>
        <v>1533.3125</v>
      </c>
    </row>
    <row r="4182">
      <c r="A4182" s="71" t="s">
        <v>105</v>
      </c>
      <c r="B4182" s="71">
        <v>1.0</v>
      </c>
      <c r="C4182" s="71">
        <v>1.5</v>
      </c>
      <c r="D4182" s="71">
        <v>0.5</v>
      </c>
      <c r="E4182" s="71">
        <v>2.5</v>
      </c>
      <c r="F4182" s="172">
        <f>vlookup(VLOOKUP(A4182,'Meal Plan Combinations'!A$5:E$17,2,false),indirect(I$1),2,false)*B4182+vlookup(VLOOKUP(A4182,'Meal Plan Combinations'!A$5:E$17,3,false),indirect(I$1),2,false)*C4182+vlookup(VLOOKUP(A4182,'Meal Plan Combinations'!A$5:E$17,4,false),indirect(I$1),2,false)*D4182+vlookup(VLOOKUP(A4182,'Meal Plan Combinations'!A$5:E$17,5,false),indirect(I$1),2,false)*E4182</f>
        <v>1673.6815</v>
      </c>
      <c r="G4182" s="173">
        <f>abs(Generate!H$5-F4182)</f>
        <v>1396.3185</v>
      </c>
    </row>
    <row r="4183">
      <c r="A4183" s="71" t="s">
        <v>105</v>
      </c>
      <c r="B4183" s="71">
        <v>1.0</v>
      </c>
      <c r="C4183" s="71">
        <v>1.5</v>
      </c>
      <c r="D4183" s="71">
        <v>0.5</v>
      </c>
      <c r="E4183" s="71">
        <v>3.0</v>
      </c>
      <c r="F4183" s="172">
        <f>vlookup(VLOOKUP(A4183,'Meal Plan Combinations'!A$5:E$17,2,false),indirect(I$1),2,false)*B4183+vlookup(VLOOKUP(A4183,'Meal Plan Combinations'!A$5:E$17,3,false),indirect(I$1),2,false)*C4183+vlookup(VLOOKUP(A4183,'Meal Plan Combinations'!A$5:E$17,4,false),indirect(I$1),2,false)*D4183+vlookup(VLOOKUP(A4183,'Meal Plan Combinations'!A$5:E$17,5,false),indirect(I$1),2,false)*E4183</f>
        <v>1810.6755</v>
      </c>
      <c r="G4183" s="173">
        <f>abs(Generate!H$5-F4183)</f>
        <v>1259.3245</v>
      </c>
    </row>
    <row r="4184">
      <c r="A4184" s="71" t="s">
        <v>105</v>
      </c>
      <c r="B4184" s="71">
        <v>1.0</v>
      </c>
      <c r="C4184" s="71">
        <v>1.5</v>
      </c>
      <c r="D4184" s="71">
        <v>1.0</v>
      </c>
      <c r="E4184" s="71">
        <v>0.5</v>
      </c>
      <c r="F4184" s="172">
        <f>vlookup(VLOOKUP(A4184,'Meal Plan Combinations'!A$5:E$17,2,false),indirect(I$1),2,false)*B4184+vlookup(VLOOKUP(A4184,'Meal Plan Combinations'!A$5:E$17,3,false),indirect(I$1),2,false)*C4184+vlookup(VLOOKUP(A4184,'Meal Plan Combinations'!A$5:E$17,4,false),indirect(I$1),2,false)*D4184+vlookup(VLOOKUP(A4184,'Meal Plan Combinations'!A$5:E$17,5,false),indirect(I$1),2,false)*E4184</f>
        <v>1266.149</v>
      </c>
      <c r="G4184" s="173">
        <f>abs(Generate!H$5-F4184)</f>
        <v>1803.851</v>
      </c>
    </row>
    <row r="4185">
      <c r="A4185" s="71" t="s">
        <v>105</v>
      </c>
      <c r="B4185" s="71">
        <v>1.0</v>
      </c>
      <c r="C4185" s="71">
        <v>1.5</v>
      </c>
      <c r="D4185" s="71">
        <v>1.0</v>
      </c>
      <c r="E4185" s="71">
        <v>1.0</v>
      </c>
      <c r="F4185" s="172">
        <f>vlookup(VLOOKUP(A4185,'Meal Plan Combinations'!A$5:E$17,2,false),indirect(I$1),2,false)*B4185+vlookup(VLOOKUP(A4185,'Meal Plan Combinations'!A$5:E$17,3,false),indirect(I$1),2,false)*C4185+vlookup(VLOOKUP(A4185,'Meal Plan Combinations'!A$5:E$17,4,false),indirect(I$1),2,false)*D4185+vlookup(VLOOKUP(A4185,'Meal Plan Combinations'!A$5:E$17,5,false),indirect(I$1),2,false)*E4185</f>
        <v>1403.143</v>
      </c>
      <c r="G4185" s="173">
        <f>abs(Generate!H$5-F4185)</f>
        <v>1666.857</v>
      </c>
    </row>
    <row r="4186">
      <c r="A4186" s="71" t="s">
        <v>105</v>
      </c>
      <c r="B4186" s="71">
        <v>1.0</v>
      </c>
      <c r="C4186" s="71">
        <v>1.5</v>
      </c>
      <c r="D4186" s="71">
        <v>1.0</v>
      </c>
      <c r="E4186" s="71">
        <v>1.5</v>
      </c>
      <c r="F4186" s="172">
        <f>vlookup(VLOOKUP(A4186,'Meal Plan Combinations'!A$5:E$17,2,false),indirect(I$1),2,false)*B4186+vlookup(VLOOKUP(A4186,'Meal Plan Combinations'!A$5:E$17,3,false),indirect(I$1),2,false)*C4186+vlookup(VLOOKUP(A4186,'Meal Plan Combinations'!A$5:E$17,4,false),indirect(I$1),2,false)*D4186+vlookup(VLOOKUP(A4186,'Meal Plan Combinations'!A$5:E$17,5,false),indirect(I$1),2,false)*E4186</f>
        <v>1540.137</v>
      </c>
      <c r="G4186" s="173">
        <f>abs(Generate!H$5-F4186)</f>
        <v>1529.863</v>
      </c>
    </row>
    <row r="4187">
      <c r="A4187" s="71" t="s">
        <v>105</v>
      </c>
      <c r="B4187" s="71">
        <v>1.0</v>
      </c>
      <c r="C4187" s="71">
        <v>1.5</v>
      </c>
      <c r="D4187" s="71">
        <v>1.0</v>
      </c>
      <c r="E4187" s="71">
        <v>2.0</v>
      </c>
      <c r="F4187" s="172">
        <f>vlookup(VLOOKUP(A4187,'Meal Plan Combinations'!A$5:E$17,2,false),indirect(I$1),2,false)*B4187+vlookup(VLOOKUP(A4187,'Meal Plan Combinations'!A$5:E$17,3,false),indirect(I$1),2,false)*C4187+vlookup(VLOOKUP(A4187,'Meal Plan Combinations'!A$5:E$17,4,false),indirect(I$1),2,false)*D4187+vlookup(VLOOKUP(A4187,'Meal Plan Combinations'!A$5:E$17,5,false),indirect(I$1),2,false)*E4187</f>
        <v>1677.131</v>
      </c>
      <c r="G4187" s="173">
        <f>abs(Generate!H$5-F4187)</f>
        <v>1392.869</v>
      </c>
    </row>
    <row r="4188">
      <c r="A4188" s="71" t="s">
        <v>105</v>
      </c>
      <c r="B4188" s="71">
        <v>1.0</v>
      </c>
      <c r="C4188" s="71">
        <v>1.5</v>
      </c>
      <c r="D4188" s="71">
        <v>1.0</v>
      </c>
      <c r="E4188" s="71">
        <v>2.5</v>
      </c>
      <c r="F4188" s="172">
        <f>vlookup(VLOOKUP(A4188,'Meal Plan Combinations'!A$5:E$17,2,false),indirect(I$1),2,false)*B4188+vlookup(VLOOKUP(A4188,'Meal Plan Combinations'!A$5:E$17,3,false),indirect(I$1),2,false)*C4188+vlookup(VLOOKUP(A4188,'Meal Plan Combinations'!A$5:E$17,4,false),indirect(I$1),2,false)*D4188+vlookup(VLOOKUP(A4188,'Meal Plan Combinations'!A$5:E$17,5,false),indirect(I$1),2,false)*E4188</f>
        <v>1814.125</v>
      </c>
      <c r="G4188" s="173">
        <f>abs(Generate!H$5-F4188)</f>
        <v>1255.875</v>
      </c>
    </row>
    <row r="4189">
      <c r="A4189" s="71" t="s">
        <v>105</v>
      </c>
      <c r="B4189" s="71">
        <v>1.0</v>
      </c>
      <c r="C4189" s="71">
        <v>1.5</v>
      </c>
      <c r="D4189" s="71">
        <v>1.0</v>
      </c>
      <c r="E4189" s="71">
        <v>3.0</v>
      </c>
      <c r="F4189" s="172">
        <f>vlookup(VLOOKUP(A4189,'Meal Plan Combinations'!A$5:E$17,2,false),indirect(I$1),2,false)*B4189+vlookup(VLOOKUP(A4189,'Meal Plan Combinations'!A$5:E$17,3,false),indirect(I$1),2,false)*C4189+vlookup(VLOOKUP(A4189,'Meal Plan Combinations'!A$5:E$17,4,false),indirect(I$1),2,false)*D4189+vlookup(VLOOKUP(A4189,'Meal Plan Combinations'!A$5:E$17,5,false),indirect(I$1),2,false)*E4189</f>
        <v>1951.119</v>
      </c>
      <c r="G4189" s="173">
        <f>abs(Generate!H$5-F4189)</f>
        <v>1118.881</v>
      </c>
    </row>
    <row r="4190">
      <c r="A4190" s="71" t="s">
        <v>105</v>
      </c>
      <c r="B4190" s="71">
        <v>1.0</v>
      </c>
      <c r="C4190" s="71">
        <v>1.5</v>
      </c>
      <c r="D4190" s="71">
        <v>1.5</v>
      </c>
      <c r="E4190" s="71">
        <v>0.5</v>
      </c>
      <c r="F4190" s="172">
        <f>vlookup(VLOOKUP(A4190,'Meal Plan Combinations'!A$5:E$17,2,false),indirect(I$1),2,false)*B4190+vlookup(VLOOKUP(A4190,'Meal Plan Combinations'!A$5:E$17,3,false),indirect(I$1),2,false)*C4190+vlookup(VLOOKUP(A4190,'Meal Plan Combinations'!A$5:E$17,4,false),indirect(I$1),2,false)*D4190+vlookup(VLOOKUP(A4190,'Meal Plan Combinations'!A$5:E$17,5,false),indirect(I$1),2,false)*E4190</f>
        <v>1406.5925</v>
      </c>
      <c r="G4190" s="173">
        <f>abs(Generate!H$5-F4190)</f>
        <v>1663.4075</v>
      </c>
    </row>
    <row r="4191">
      <c r="A4191" s="71" t="s">
        <v>105</v>
      </c>
      <c r="B4191" s="71">
        <v>1.0</v>
      </c>
      <c r="C4191" s="71">
        <v>1.5</v>
      </c>
      <c r="D4191" s="71">
        <v>1.5</v>
      </c>
      <c r="E4191" s="71">
        <v>1.0</v>
      </c>
      <c r="F4191" s="172">
        <f>vlookup(VLOOKUP(A4191,'Meal Plan Combinations'!A$5:E$17,2,false),indirect(I$1),2,false)*B4191+vlookup(VLOOKUP(A4191,'Meal Plan Combinations'!A$5:E$17,3,false),indirect(I$1),2,false)*C4191+vlookup(VLOOKUP(A4191,'Meal Plan Combinations'!A$5:E$17,4,false),indirect(I$1),2,false)*D4191+vlookup(VLOOKUP(A4191,'Meal Plan Combinations'!A$5:E$17,5,false),indirect(I$1),2,false)*E4191</f>
        <v>1543.5865</v>
      </c>
      <c r="G4191" s="173">
        <f>abs(Generate!H$5-F4191)</f>
        <v>1526.4135</v>
      </c>
    </row>
    <row r="4192">
      <c r="A4192" s="71" t="s">
        <v>105</v>
      </c>
      <c r="B4192" s="71">
        <v>1.0</v>
      </c>
      <c r="C4192" s="71">
        <v>1.5</v>
      </c>
      <c r="D4192" s="71">
        <v>1.5</v>
      </c>
      <c r="E4192" s="71">
        <v>1.5</v>
      </c>
      <c r="F4192" s="172">
        <f>vlookup(VLOOKUP(A4192,'Meal Plan Combinations'!A$5:E$17,2,false),indirect(I$1),2,false)*B4192+vlookup(VLOOKUP(A4192,'Meal Plan Combinations'!A$5:E$17,3,false),indirect(I$1),2,false)*C4192+vlookup(VLOOKUP(A4192,'Meal Plan Combinations'!A$5:E$17,4,false),indirect(I$1),2,false)*D4192+vlookup(VLOOKUP(A4192,'Meal Plan Combinations'!A$5:E$17,5,false),indirect(I$1),2,false)*E4192</f>
        <v>1680.5805</v>
      </c>
      <c r="G4192" s="173">
        <f>abs(Generate!H$5-F4192)</f>
        <v>1389.4195</v>
      </c>
    </row>
    <row r="4193">
      <c r="A4193" s="71" t="s">
        <v>105</v>
      </c>
      <c r="B4193" s="71">
        <v>1.0</v>
      </c>
      <c r="C4193" s="71">
        <v>1.5</v>
      </c>
      <c r="D4193" s="71">
        <v>1.5</v>
      </c>
      <c r="E4193" s="71">
        <v>2.0</v>
      </c>
      <c r="F4193" s="172">
        <f>vlookup(VLOOKUP(A4193,'Meal Plan Combinations'!A$5:E$17,2,false),indirect(I$1),2,false)*B4193+vlookup(VLOOKUP(A4193,'Meal Plan Combinations'!A$5:E$17,3,false),indirect(I$1),2,false)*C4193+vlookup(VLOOKUP(A4193,'Meal Plan Combinations'!A$5:E$17,4,false),indirect(I$1),2,false)*D4193+vlookup(VLOOKUP(A4193,'Meal Plan Combinations'!A$5:E$17,5,false),indirect(I$1),2,false)*E4193</f>
        <v>1817.5745</v>
      </c>
      <c r="G4193" s="173">
        <f>abs(Generate!H$5-F4193)</f>
        <v>1252.4255</v>
      </c>
    </row>
    <row r="4194">
      <c r="A4194" s="71" t="s">
        <v>105</v>
      </c>
      <c r="B4194" s="71">
        <v>1.0</v>
      </c>
      <c r="C4194" s="71">
        <v>1.5</v>
      </c>
      <c r="D4194" s="71">
        <v>1.5</v>
      </c>
      <c r="E4194" s="71">
        <v>2.5</v>
      </c>
      <c r="F4194" s="172">
        <f>vlookup(VLOOKUP(A4194,'Meal Plan Combinations'!A$5:E$17,2,false),indirect(I$1),2,false)*B4194+vlookup(VLOOKUP(A4194,'Meal Plan Combinations'!A$5:E$17,3,false),indirect(I$1),2,false)*C4194+vlookup(VLOOKUP(A4194,'Meal Plan Combinations'!A$5:E$17,4,false),indirect(I$1),2,false)*D4194+vlookup(VLOOKUP(A4194,'Meal Plan Combinations'!A$5:E$17,5,false),indirect(I$1),2,false)*E4194</f>
        <v>1954.5685</v>
      </c>
      <c r="G4194" s="173">
        <f>abs(Generate!H$5-F4194)</f>
        <v>1115.4315</v>
      </c>
    </row>
    <row r="4195">
      <c r="A4195" s="71" t="s">
        <v>105</v>
      </c>
      <c r="B4195" s="71">
        <v>1.0</v>
      </c>
      <c r="C4195" s="71">
        <v>1.5</v>
      </c>
      <c r="D4195" s="71">
        <v>1.5</v>
      </c>
      <c r="E4195" s="71">
        <v>3.0</v>
      </c>
      <c r="F4195" s="172">
        <f>vlookup(VLOOKUP(A4195,'Meal Plan Combinations'!A$5:E$17,2,false),indirect(I$1),2,false)*B4195+vlookup(VLOOKUP(A4195,'Meal Plan Combinations'!A$5:E$17,3,false),indirect(I$1),2,false)*C4195+vlookup(VLOOKUP(A4195,'Meal Plan Combinations'!A$5:E$17,4,false),indirect(I$1),2,false)*D4195+vlookup(VLOOKUP(A4195,'Meal Plan Combinations'!A$5:E$17,5,false),indirect(I$1),2,false)*E4195</f>
        <v>2091.5625</v>
      </c>
      <c r="G4195" s="173">
        <f>abs(Generate!H$5-F4195)</f>
        <v>978.4375</v>
      </c>
    </row>
    <row r="4196">
      <c r="A4196" s="71" t="s">
        <v>105</v>
      </c>
      <c r="B4196" s="71">
        <v>1.0</v>
      </c>
      <c r="C4196" s="71">
        <v>1.5</v>
      </c>
      <c r="D4196" s="71">
        <v>2.0</v>
      </c>
      <c r="E4196" s="71">
        <v>0.5</v>
      </c>
      <c r="F4196" s="172">
        <f>vlookup(VLOOKUP(A4196,'Meal Plan Combinations'!A$5:E$17,2,false),indirect(I$1),2,false)*B4196+vlookup(VLOOKUP(A4196,'Meal Plan Combinations'!A$5:E$17,3,false),indirect(I$1),2,false)*C4196+vlookup(VLOOKUP(A4196,'Meal Plan Combinations'!A$5:E$17,4,false),indirect(I$1),2,false)*D4196+vlookup(VLOOKUP(A4196,'Meal Plan Combinations'!A$5:E$17,5,false),indirect(I$1),2,false)*E4196</f>
        <v>1547.036</v>
      </c>
      <c r="G4196" s="173">
        <f>abs(Generate!H$5-F4196)</f>
        <v>1522.964</v>
      </c>
    </row>
    <row r="4197">
      <c r="A4197" s="71" t="s">
        <v>105</v>
      </c>
      <c r="B4197" s="71">
        <v>1.0</v>
      </c>
      <c r="C4197" s="71">
        <v>1.5</v>
      </c>
      <c r="D4197" s="71">
        <v>2.0</v>
      </c>
      <c r="E4197" s="71">
        <v>1.0</v>
      </c>
      <c r="F4197" s="172">
        <f>vlookup(VLOOKUP(A4197,'Meal Plan Combinations'!A$5:E$17,2,false),indirect(I$1),2,false)*B4197+vlookup(VLOOKUP(A4197,'Meal Plan Combinations'!A$5:E$17,3,false),indirect(I$1),2,false)*C4197+vlookup(VLOOKUP(A4197,'Meal Plan Combinations'!A$5:E$17,4,false),indirect(I$1),2,false)*D4197+vlookup(VLOOKUP(A4197,'Meal Plan Combinations'!A$5:E$17,5,false),indirect(I$1),2,false)*E4197</f>
        <v>1684.03</v>
      </c>
      <c r="G4197" s="173">
        <f>abs(Generate!H$5-F4197)</f>
        <v>1385.97</v>
      </c>
    </row>
    <row r="4198">
      <c r="A4198" s="71" t="s">
        <v>105</v>
      </c>
      <c r="B4198" s="71">
        <v>1.0</v>
      </c>
      <c r="C4198" s="71">
        <v>1.5</v>
      </c>
      <c r="D4198" s="71">
        <v>2.0</v>
      </c>
      <c r="E4198" s="71">
        <v>1.5</v>
      </c>
      <c r="F4198" s="172">
        <f>vlookup(VLOOKUP(A4198,'Meal Plan Combinations'!A$5:E$17,2,false),indirect(I$1),2,false)*B4198+vlookup(VLOOKUP(A4198,'Meal Plan Combinations'!A$5:E$17,3,false),indirect(I$1),2,false)*C4198+vlookup(VLOOKUP(A4198,'Meal Plan Combinations'!A$5:E$17,4,false),indirect(I$1),2,false)*D4198+vlookup(VLOOKUP(A4198,'Meal Plan Combinations'!A$5:E$17,5,false),indirect(I$1),2,false)*E4198</f>
        <v>1821.024</v>
      </c>
      <c r="G4198" s="173">
        <f>abs(Generate!H$5-F4198)</f>
        <v>1248.976</v>
      </c>
    </row>
    <row r="4199">
      <c r="A4199" s="71" t="s">
        <v>105</v>
      </c>
      <c r="B4199" s="71">
        <v>1.0</v>
      </c>
      <c r="C4199" s="71">
        <v>1.5</v>
      </c>
      <c r="D4199" s="71">
        <v>2.0</v>
      </c>
      <c r="E4199" s="71">
        <v>2.0</v>
      </c>
      <c r="F4199" s="172">
        <f>vlookup(VLOOKUP(A4199,'Meal Plan Combinations'!A$5:E$17,2,false),indirect(I$1),2,false)*B4199+vlookup(VLOOKUP(A4199,'Meal Plan Combinations'!A$5:E$17,3,false),indirect(I$1),2,false)*C4199+vlookup(VLOOKUP(A4199,'Meal Plan Combinations'!A$5:E$17,4,false),indirect(I$1),2,false)*D4199+vlookup(VLOOKUP(A4199,'Meal Plan Combinations'!A$5:E$17,5,false),indirect(I$1),2,false)*E4199</f>
        <v>1958.018</v>
      </c>
      <c r="G4199" s="173">
        <f>abs(Generate!H$5-F4199)</f>
        <v>1111.982</v>
      </c>
    </row>
    <row r="4200">
      <c r="A4200" s="71" t="s">
        <v>105</v>
      </c>
      <c r="B4200" s="71">
        <v>1.0</v>
      </c>
      <c r="C4200" s="71">
        <v>1.5</v>
      </c>
      <c r="D4200" s="71">
        <v>2.0</v>
      </c>
      <c r="E4200" s="71">
        <v>2.5</v>
      </c>
      <c r="F4200" s="172">
        <f>vlookup(VLOOKUP(A4200,'Meal Plan Combinations'!A$5:E$17,2,false),indirect(I$1),2,false)*B4200+vlookup(VLOOKUP(A4200,'Meal Plan Combinations'!A$5:E$17,3,false),indirect(I$1),2,false)*C4200+vlookup(VLOOKUP(A4200,'Meal Plan Combinations'!A$5:E$17,4,false),indirect(I$1),2,false)*D4200+vlookup(VLOOKUP(A4200,'Meal Plan Combinations'!A$5:E$17,5,false),indirect(I$1),2,false)*E4200</f>
        <v>2095.012</v>
      </c>
      <c r="G4200" s="173">
        <f>abs(Generate!H$5-F4200)</f>
        <v>974.988</v>
      </c>
    </row>
    <row r="4201">
      <c r="A4201" s="71" t="s">
        <v>105</v>
      </c>
      <c r="B4201" s="71">
        <v>1.0</v>
      </c>
      <c r="C4201" s="71">
        <v>1.5</v>
      </c>
      <c r="D4201" s="71">
        <v>2.0</v>
      </c>
      <c r="E4201" s="71">
        <v>3.0</v>
      </c>
      <c r="F4201" s="172">
        <f>vlookup(VLOOKUP(A4201,'Meal Plan Combinations'!A$5:E$17,2,false),indirect(I$1),2,false)*B4201+vlookup(VLOOKUP(A4201,'Meal Plan Combinations'!A$5:E$17,3,false),indirect(I$1),2,false)*C4201+vlookup(VLOOKUP(A4201,'Meal Plan Combinations'!A$5:E$17,4,false),indirect(I$1),2,false)*D4201+vlookup(VLOOKUP(A4201,'Meal Plan Combinations'!A$5:E$17,5,false),indirect(I$1),2,false)*E4201</f>
        <v>2232.006</v>
      </c>
      <c r="G4201" s="173">
        <f>abs(Generate!H$5-F4201)</f>
        <v>837.994</v>
      </c>
    </row>
    <row r="4202">
      <c r="A4202" s="71" t="s">
        <v>105</v>
      </c>
      <c r="B4202" s="71">
        <v>1.0</v>
      </c>
      <c r="C4202" s="71">
        <v>1.5</v>
      </c>
      <c r="D4202" s="71">
        <v>2.5</v>
      </c>
      <c r="E4202" s="71">
        <v>0.5</v>
      </c>
      <c r="F4202" s="172">
        <f>vlookup(VLOOKUP(A4202,'Meal Plan Combinations'!A$5:E$17,2,false),indirect(I$1),2,false)*B4202+vlookup(VLOOKUP(A4202,'Meal Plan Combinations'!A$5:E$17,3,false),indirect(I$1),2,false)*C4202+vlookup(VLOOKUP(A4202,'Meal Plan Combinations'!A$5:E$17,4,false),indirect(I$1),2,false)*D4202+vlookup(VLOOKUP(A4202,'Meal Plan Combinations'!A$5:E$17,5,false),indirect(I$1),2,false)*E4202</f>
        <v>1687.4795</v>
      </c>
      <c r="G4202" s="173">
        <f>abs(Generate!H$5-F4202)</f>
        <v>1382.5205</v>
      </c>
    </row>
    <row r="4203">
      <c r="A4203" s="71" t="s">
        <v>105</v>
      </c>
      <c r="B4203" s="71">
        <v>1.0</v>
      </c>
      <c r="C4203" s="71">
        <v>1.5</v>
      </c>
      <c r="D4203" s="71">
        <v>2.5</v>
      </c>
      <c r="E4203" s="71">
        <v>1.0</v>
      </c>
      <c r="F4203" s="172">
        <f>vlookup(VLOOKUP(A4203,'Meal Plan Combinations'!A$5:E$17,2,false),indirect(I$1),2,false)*B4203+vlookup(VLOOKUP(A4203,'Meal Plan Combinations'!A$5:E$17,3,false),indirect(I$1),2,false)*C4203+vlookup(VLOOKUP(A4203,'Meal Plan Combinations'!A$5:E$17,4,false),indirect(I$1),2,false)*D4203+vlookup(VLOOKUP(A4203,'Meal Plan Combinations'!A$5:E$17,5,false),indirect(I$1),2,false)*E4203</f>
        <v>1824.4735</v>
      </c>
      <c r="G4203" s="173">
        <f>abs(Generate!H$5-F4203)</f>
        <v>1245.5265</v>
      </c>
    </row>
    <row r="4204">
      <c r="A4204" s="71" t="s">
        <v>105</v>
      </c>
      <c r="B4204" s="71">
        <v>1.0</v>
      </c>
      <c r="C4204" s="71">
        <v>1.5</v>
      </c>
      <c r="D4204" s="71">
        <v>2.5</v>
      </c>
      <c r="E4204" s="71">
        <v>1.5</v>
      </c>
      <c r="F4204" s="172">
        <f>vlookup(VLOOKUP(A4204,'Meal Plan Combinations'!A$5:E$17,2,false),indirect(I$1),2,false)*B4204+vlookup(VLOOKUP(A4204,'Meal Plan Combinations'!A$5:E$17,3,false),indirect(I$1),2,false)*C4204+vlookup(VLOOKUP(A4204,'Meal Plan Combinations'!A$5:E$17,4,false),indirect(I$1),2,false)*D4204+vlookup(VLOOKUP(A4204,'Meal Plan Combinations'!A$5:E$17,5,false),indirect(I$1),2,false)*E4204</f>
        <v>1961.4675</v>
      </c>
      <c r="G4204" s="173">
        <f>abs(Generate!H$5-F4204)</f>
        <v>1108.5325</v>
      </c>
    </row>
    <row r="4205">
      <c r="A4205" s="71" t="s">
        <v>105</v>
      </c>
      <c r="B4205" s="71">
        <v>1.0</v>
      </c>
      <c r="C4205" s="71">
        <v>1.5</v>
      </c>
      <c r="D4205" s="71">
        <v>2.5</v>
      </c>
      <c r="E4205" s="71">
        <v>2.0</v>
      </c>
      <c r="F4205" s="172">
        <f>vlookup(VLOOKUP(A4205,'Meal Plan Combinations'!A$5:E$17,2,false),indirect(I$1),2,false)*B4205+vlookup(VLOOKUP(A4205,'Meal Plan Combinations'!A$5:E$17,3,false),indirect(I$1),2,false)*C4205+vlookup(VLOOKUP(A4205,'Meal Plan Combinations'!A$5:E$17,4,false),indirect(I$1),2,false)*D4205+vlookup(VLOOKUP(A4205,'Meal Plan Combinations'!A$5:E$17,5,false),indirect(I$1),2,false)*E4205</f>
        <v>2098.4615</v>
      </c>
      <c r="G4205" s="173">
        <f>abs(Generate!H$5-F4205)</f>
        <v>971.5385</v>
      </c>
    </row>
    <row r="4206">
      <c r="A4206" s="71" t="s">
        <v>105</v>
      </c>
      <c r="B4206" s="71">
        <v>1.0</v>
      </c>
      <c r="C4206" s="71">
        <v>1.5</v>
      </c>
      <c r="D4206" s="71">
        <v>2.5</v>
      </c>
      <c r="E4206" s="71">
        <v>2.5</v>
      </c>
      <c r="F4206" s="172">
        <f>vlookup(VLOOKUP(A4206,'Meal Plan Combinations'!A$5:E$17,2,false),indirect(I$1),2,false)*B4206+vlookup(VLOOKUP(A4206,'Meal Plan Combinations'!A$5:E$17,3,false),indirect(I$1),2,false)*C4206+vlookup(VLOOKUP(A4206,'Meal Plan Combinations'!A$5:E$17,4,false),indirect(I$1),2,false)*D4206+vlookup(VLOOKUP(A4206,'Meal Plan Combinations'!A$5:E$17,5,false),indirect(I$1),2,false)*E4206</f>
        <v>2235.4555</v>
      </c>
      <c r="G4206" s="173">
        <f>abs(Generate!H$5-F4206)</f>
        <v>834.5445</v>
      </c>
    </row>
    <row r="4207">
      <c r="A4207" s="71" t="s">
        <v>105</v>
      </c>
      <c r="B4207" s="71">
        <v>1.0</v>
      </c>
      <c r="C4207" s="71">
        <v>1.5</v>
      </c>
      <c r="D4207" s="71">
        <v>2.5</v>
      </c>
      <c r="E4207" s="71">
        <v>3.0</v>
      </c>
      <c r="F4207" s="172">
        <f>vlookup(VLOOKUP(A4207,'Meal Plan Combinations'!A$5:E$17,2,false),indirect(I$1),2,false)*B4207+vlookup(VLOOKUP(A4207,'Meal Plan Combinations'!A$5:E$17,3,false),indirect(I$1),2,false)*C4207+vlookup(VLOOKUP(A4207,'Meal Plan Combinations'!A$5:E$17,4,false),indirect(I$1),2,false)*D4207+vlookup(VLOOKUP(A4207,'Meal Plan Combinations'!A$5:E$17,5,false),indirect(I$1),2,false)*E4207</f>
        <v>2372.4495</v>
      </c>
      <c r="G4207" s="173">
        <f>abs(Generate!H$5-F4207)</f>
        <v>697.5505</v>
      </c>
    </row>
    <row r="4208">
      <c r="A4208" s="71" t="s">
        <v>105</v>
      </c>
      <c r="B4208" s="71">
        <v>1.0</v>
      </c>
      <c r="C4208" s="71">
        <v>1.5</v>
      </c>
      <c r="D4208" s="71">
        <v>3.0</v>
      </c>
      <c r="E4208" s="71">
        <v>0.5</v>
      </c>
      <c r="F4208" s="172">
        <f>vlookup(VLOOKUP(A4208,'Meal Plan Combinations'!A$5:E$17,2,false),indirect(I$1),2,false)*B4208+vlookup(VLOOKUP(A4208,'Meal Plan Combinations'!A$5:E$17,3,false),indirect(I$1),2,false)*C4208+vlookup(VLOOKUP(A4208,'Meal Plan Combinations'!A$5:E$17,4,false),indirect(I$1),2,false)*D4208+vlookup(VLOOKUP(A4208,'Meal Plan Combinations'!A$5:E$17,5,false),indirect(I$1),2,false)*E4208</f>
        <v>1827.923</v>
      </c>
      <c r="G4208" s="173">
        <f>abs(Generate!H$5-F4208)</f>
        <v>1242.077</v>
      </c>
    </row>
    <row r="4209">
      <c r="A4209" s="71" t="s">
        <v>105</v>
      </c>
      <c r="B4209" s="71">
        <v>1.0</v>
      </c>
      <c r="C4209" s="71">
        <v>1.5</v>
      </c>
      <c r="D4209" s="71">
        <v>3.0</v>
      </c>
      <c r="E4209" s="71">
        <v>1.0</v>
      </c>
      <c r="F4209" s="172">
        <f>vlookup(VLOOKUP(A4209,'Meal Plan Combinations'!A$5:E$17,2,false),indirect(I$1),2,false)*B4209+vlookup(VLOOKUP(A4209,'Meal Plan Combinations'!A$5:E$17,3,false),indirect(I$1),2,false)*C4209+vlookup(VLOOKUP(A4209,'Meal Plan Combinations'!A$5:E$17,4,false),indirect(I$1),2,false)*D4209+vlookup(VLOOKUP(A4209,'Meal Plan Combinations'!A$5:E$17,5,false),indirect(I$1),2,false)*E4209</f>
        <v>1964.917</v>
      </c>
      <c r="G4209" s="173">
        <f>abs(Generate!H$5-F4209)</f>
        <v>1105.083</v>
      </c>
    </row>
    <row r="4210">
      <c r="A4210" s="71" t="s">
        <v>105</v>
      </c>
      <c r="B4210" s="71">
        <v>1.0</v>
      </c>
      <c r="C4210" s="71">
        <v>1.5</v>
      </c>
      <c r="D4210" s="71">
        <v>3.0</v>
      </c>
      <c r="E4210" s="71">
        <v>1.5</v>
      </c>
      <c r="F4210" s="172">
        <f>vlookup(VLOOKUP(A4210,'Meal Plan Combinations'!A$5:E$17,2,false),indirect(I$1),2,false)*B4210+vlookup(VLOOKUP(A4210,'Meal Plan Combinations'!A$5:E$17,3,false),indirect(I$1),2,false)*C4210+vlookup(VLOOKUP(A4210,'Meal Plan Combinations'!A$5:E$17,4,false),indirect(I$1),2,false)*D4210+vlookup(VLOOKUP(A4210,'Meal Plan Combinations'!A$5:E$17,5,false),indirect(I$1),2,false)*E4210</f>
        <v>2101.911</v>
      </c>
      <c r="G4210" s="173">
        <f>abs(Generate!H$5-F4210)</f>
        <v>968.089</v>
      </c>
    </row>
    <row r="4211">
      <c r="A4211" s="71" t="s">
        <v>105</v>
      </c>
      <c r="B4211" s="71">
        <v>1.0</v>
      </c>
      <c r="C4211" s="71">
        <v>1.5</v>
      </c>
      <c r="D4211" s="71">
        <v>3.0</v>
      </c>
      <c r="E4211" s="71">
        <v>2.0</v>
      </c>
      <c r="F4211" s="172">
        <f>vlookup(VLOOKUP(A4211,'Meal Plan Combinations'!A$5:E$17,2,false),indirect(I$1),2,false)*B4211+vlookup(VLOOKUP(A4211,'Meal Plan Combinations'!A$5:E$17,3,false),indirect(I$1),2,false)*C4211+vlookup(VLOOKUP(A4211,'Meal Plan Combinations'!A$5:E$17,4,false),indirect(I$1),2,false)*D4211+vlookup(VLOOKUP(A4211,'Meal Plan Combinations'!A$5:E$17,5,false),indirect(I$1),2,false)*E4211</f>
        <v>2238.905</v>
      </c>
      <c r="G4211" s="173">
        <f>abs(Generate!H$5-F4211)</f>
        <v>831.095</v>
      </c>
    </row>
    <row r="4212">
      <c r="A4212" s="71" t="s">
        <v>105</v>
      </c>
      <c r="B4212" s="71">
        <v>1.0</v>
      </c>
      <c r="C4212" s="71">
        <v>1.5</v>
      </c>
      <c r="D4212" s="71">
        <v>3.0</v>
      </c>
      <c r="E4212" s="71">
        <v>2.5</v>
      </c>
      <c r="F4212" s="172">
        <f>vlookup(VLOOKUP(A4212,'Meal Plan Combinations'!A$5:E$17,2,false),indirect(I$1),2,false)*B4212+vlookup(VLOOKUP(A4212,'Meal Plan Combinations'!A$5:E$17,3,false),indirect(I$1),2,false)*C4212+vlookup(VLOOKUP(A4212,'Meal Plan Combinations'!A$5:E$17,4,false),indirect(I$1),2,false)*D4212+vlookup(VLOOKUP(A4212,'Meal Plan Combinations'!A$5:E$17,5,false),indirect(I$1),2,false)*E4212</f>
        <v>2375.899</v>
      </c>
      <c r="G4212" s="173">
        <f>abs(Generate!H$5-F4212)</f>
        <v>694.101</v>
      </c>
    </row>
    <row r="4213">
      <c r="A4213" s="71" t="s">
        <v>105</v>
      </c>
      <c r="B4213" s="71">
        <v>1.0</v>
      </c>
      <c r="C4213" s="71">
        <v>1.5</v>
      </c>
      <c r="D4213" s="71">
        <v>3.0</v>
      </c>
      <c r="E4213" s="71">
        <v>3.0</v>
      </c>
      <c r="F4213" s="172">
        <f>vlookup(VLOOKUP(A4213,'Meal Plan Combinations'!A$5:E$17,2,false),indirect(I$1),2,false)*B4213+vlookup(VLOOKUP(A4213,'Meal Plan Combinations'!A$5:E$17,3,false),indirect(I$1),2,false)*C4213+vlookup(VLOOKUP(A4213,'Meal Plan Combinations'!A$5:E$17,4,false),indirect(I$1),2,false)*D4213+vlookup(VLOOKUP(A4213,'Meal Plan Combinations'!A$5:E$17,5,false),indirect(I$1),2,false)*E4213</f>
        <v>2512.893</v>
      </c>
      <c r="G4213" s="173">
        <f>abs(Generate!H$5-F4213)</f>
        <v>557.107</v>
      </c>
    </row>
    <row r="4214">
      <c r="A4214" s="71" t="s">
        <v>105</v>
      </c>
      <c r="B4214" s="71">
        <v>1.0</v>
      </c>
      <c r="C4214" s="71">
        <v>2.0</v>
      </c>
      <c r="D4214" s="71">
        <v>0.5</v>
      </c>
      <c r="E4214" s="71">
        <v>0.5</v>
      </c>
      <c r="F4214" s="172">
        <f>vlookup(VLOOKUP(A4214,'Meal Plan Combinations'!A$5:E$17,2,false),indirect(I$1),2,false)*B4214+vlookup(VLOOKUP(A4214,'Meal Plan Combinations'!A$5:E$17,3,false),indirect(I$1),2,false)*C4214+vlookup(VLOOKUP(A4214,'Meal Plan Combinations'!A$5:E$17,4,false),indirect(I$1),2,false)*D4214+vlookup(VLOOKUP(A4214,'Meal Plan Combinations'!A$5:E$17,5,false),indirect(I$1),2,false)*E4214</f>
        <v>1256.8015</v>
      </c>
      <c r="G4214" s="173">
        <f>abs(Generate!H$5-F4214)</f>
        <v>1813.1985</v>
      </c>
    </row>
    <row r="4215">
      <c r="A4215" s="71" t="s">
        <v>105</v>
      </c>
      <c r="B4215" s="71">
        <v>1.0</v>
      </c>
      <c r="C4215" s="71">
        <v>2.0</v>
      </c>
      <c r="D4215" s="71">
        <v>0.5</v>
      </c>
      <c r="E4215" s="71">
        <v>1.0</v>
      </c>
      <c r="F4215" s="172">
        <f>vlookup(VLOOKUP(A4215,'Meal Plan Combinations'!A$5:E$17,2,false),indirect(I$1),2,false)*B4215+vlookup(VLOOKUP(A4215,'Meal Plan Combinations'!A$5:E$17,3,false),indirect(I$1),2,false)*C4215+vlookup(VLOOKUP(A4215,'Meal Plan Combinations'!A$5:E$17,4,false),indirect(I$1),2,false)*D4215+vlookup(VLOOKUP(A4215,'Meal Plan Combinations'!A$5:E$17,5,false),indirect(I$1),2,false)*E4215</f>
        <v>1393.7955</v>
      </c>
      <c r="G4215" s="173">
        <f>abs(Generate!H$5-F4215)</f>
        <v>1676.2045</v>
      </c>
    </row>
    <row r="4216">
      <c r="A4216" s="71" t="s">
        <v>105</v>
      </c>
      <c r="B4216" s="71">
        <v>1.0</v>
      </c>
      <c r="C4216" s="71">
        <v>2.0</v>
      </c>
      <c r="D4216" s="71">
        <v>0.5</v>
      </c>
      <c r="E4216" s="71">
        <v>1.5</v>
      </c>
      <c r="F4216" s="172">
        <f>vlookup(VLOOKUP(A4216,'Meal Plan Combinations'!A$5:E$17,2,false),indirect(I$1),2,false)*B4216+vlookup(VLOOKUP(A4216,'Meal Plan Combinations'!A$5:E$17,3,false),indirect(I$1),2,false)*C4216+vlookup(VLOOKUP(A4216,'Meal Plan Combinations'!A$5:E$17,4,false),indirect(I$1),2,false)*D4216+vlookup(VLOOKUP(A4216,'Meal Plan Combinations'!A$5:E$17,5,false),indirect(I$1),2,false)*E4216</f>
        <v>1530.7895</v>
      </c>
      <c r="G4216" s="173">
        <f>abs(Generate!H$5-F4216)</f>
        <v>1539.2105</v>
      </c>
    </row>
    <row r="4217">
      <c r="A4217" s="71" t="s">
        <v>105</v>
      </c>
      <c r="B4217" s="71">
        <v>1.0</v>
      </c>
      <c r="C4217" s="71">
        <v>2.0</v>
      </c>
      <c r="D4217" s="71">
        <v>0.5</v>
      </c>
      <c r="E4217" s="71">
        <v>2.0</v>
      </c>
      <c r="F4217" s="172">
        <f>vlookup(VLOOKUP(A4217,'Meal Plan Combinations'!A$5:E$17,2,false),indirect(I$1),2,false)*B4217+vlookup(VLOOKUP(A4217,'Meal Plan Combinations'!A$5:E$17,3,false),indirect(I$1),2,false)*C4217+vlookup(VLOOKUP(A4217,'Meal Plan Combinations'!A$5:E$17,4,false),indirect(I$1),2,false)*D4217+vlookup(VLOOKUP(A4217,'Meal Plan Combinations'!A$5:E$17,5,false),indirect(I$1),2,false)*E4217</f>
        <v>1667.7835</v>
      </c>
      <c r="G4217" s="173">
        <f>abs(Generate!H$5-F4217)</f>
        <v>1402.2165</v>
      </c>
    </row>
    <row r="4218">
      <c r="A4218" s="71" t="s">
        <v>105</v>
      </c>
      <c r="B4218" s="71">
        <v>1.0</v>
      </c>
      <c r="C4218" s="71">
        <v>2.0</v>
      </c>
      <c r="D4218" s="71">
        <v>0.5</v>
      </c>
      <c r="E4218" s="71">
        <v>2.5</v>
      </c>
      <c r="F4218" s="172">
        <f>vlookup(VLOOKUP(A4218,'Meal Plan Combinations'!A$5:E$17,2,false),indirect(I$1),2,false)*B4218+vlookup(VLOOKUP(A4218,'Meal Plan Combinations'!A$5:E$17,3,false),indirect(I$1),2,false)*C4218+vlookup(VLOOKUP(A4218,'Meal Plan Combinations'!A$5:E$17,4,false),indirect(I$1),2,false)*D4218+vlookup(VLOOKUP(A4218,'Meal Plan Combinations'!A$5:E$17,5,false),indirect(I$1),2,false)*E4218</f>
        <v>1804.7775</v>
      </c>
      <c r="G4218" s="173">
        <f>abs(Generate!H$5-F4218)</f>
        <v>1265.2225</v>
      </c>
    </row>
    <row r="4219">
      <c r="A4219" s="71" t="s">
        <v>105</v>
      </c>
      <c r="B4219" s="71">
        <v>1.0</v>
      </c>
      <c r="C4219" s="71">
        <v>2.0</v>
      </c>
      <c r="D4219" s="71">
        <v>0.5</v>
      </c>
      <c r="E4219" s="71">
        <v>3.0</v>
      </c>
      <c r="F4219" s="172">
        <f>vlookup(VLOOKUP(A4219,'Meal Plan Combinations'!A$5:E$17,2,false),indirect(I$1),2,false)*B4219+vlookup(VLOOKUP(A4219,'Meal Plan Combinations'!A$5:E$17,3,false),indirect(I$1),2,false)*C4219+vlookup(VLOOKUP(A4219,'Meal Plan Combinations'!A$5:E$17,4,false),indirect(I$1),2,false)*D4219+vlookup(VLOOKUP(A4219,'Meal Plan Combinations'!A$5:E$17,5,false),indirect(I$1),2,false)*E4219</f>
        <v>1941.7715</v>
      </c>
      <c r="G4219" s="173">
        <f>abs(Generate!H$5-F4219)</f>
        <v>1128.2285</v>
      </c>
    </row>
    <row r="4220">
      <c r="A4220" s="71" t="s">
        <v>105</v>
      </c>
      <c r="B4220" s="71">
        <v>1.0</v>
      </c>
      <c r="C4220" s="71">
        <v>2.0</v>
      </c>
      <c r="D4220" s="71">
        <v>1.0</v>
      </c>
      <c r="E4220" s="71">
        <v>0.5</v>
      </c>
      <c r="F4220" s="172">
        <f>vlookup(VLOOKUP(A4220,'Meal Plan Combinations'!A$5:E$17,2,false),indirect(I$1),2,false)*B4220+vlookup(VLOOKUP(A4220,'Meal Plan Combinations'!A$5:E$17,3,false),indirect(I$1),2,false)*C4220+vlookup(VLOOKUP(A4220,'Meal Plan Combinations'!A$5:E$17,4,false),indirect(I$1),2,false)*D4220+vlookup(VLOOKUP(A4220,'Meal Plan Combinations'!A$5:E$17,5,false),indirect(I$1),2,false)*E4220</f>
        <v>1397.245</v>
      </c>
      <c r="G4220" s="173">
        <f>abs(Generate!H$5-F4220)</f>
        <v>1672.755</v>
      </c>
    </row>
    <row r="4221">
      <c r="A4221" s="71" t="s">
        <v>105</v>
      </c>
      <c r="B4221" s="71">
        <v>1.0</v>
      </c>
      <c r="C4221" s="71">
        <v>2.0</v>
      </c>
      <c r="D4221" s="71">
        <v>1.0</v>
      </c>
      <c r="E4221" s="71">
        <v>1.0</v>
      </c>
      <c r="F4221" s="172">
        <f>vlookup(VLOOKUP(A4221,'Meal Plan Combinations'!A$5:E$17,2,false),indirect(I$1),2,false)*B4221+vlookup(VLOOKUP(A4221,'Meal Plan Combinations'!A$5:E$17,3,false),indirect(I$1),2,false)*C4221+vlookup(VLOOKUP(A4221,'Meal Plan Combinations'!A$5:E$17,4,false),indirect(I$1),2,false)*D4221+vlookup(VLOOKUP(A4221,'Meal Plan Combinations'!A$5:E$17,5,false),indirect(I$1),2,false)*E4221</f>
        <v>1534.239</v>
      </c>
      <c r="G4221" s="173">
        <f>abs(Generate!H$5-F4221)</f>
        <v>1535.761</v>
      </c>
    </row>
    <row r="4222">
      <c r="A4222" s="71" t="s">
        <v>105</v>
      </c>
      <c r="B4222" s="71">
        <v>1.0</v>
      </c>
      <c r="C4222" s="71">
        <v>2.0</v>
      </c>
      <c r="D4222" s="71">
        <v>1.0</v>
      </c>
      <c r="E4222" s="71">
        <v>1.5</v>
      </c>
      <c r="F4222" s="172">
        <f>vlookup(VLOOKUP(A4222,'Meal Plan Combinations'!A$5:E$17,2,false),indirect(I$1),2,false)*B4222+vlookup(VLOOKUP(A4222,'Meal Plan Combinations'!A$5:E$17,3,false),indirect(I$1),2,false)*C4222+vlookup(VLOOKUP(A4222,'Meal Plan Combinations'!A$5:E$17,4,false),indirect(I$1),2,false)*D4222+vlookup(VLOOKUP(A4222,'Meal Plan Combinations'!A$5:E$17,5,false),indirect(I$1),2,false)*E4222</f>
        <v>1671.233</v>
      </c>
      <c r="G4222" s="173">
        <f>abs(Generate!H$5-F4222)</f>
        <v>1398.767</v>
      </c>
    </row>
    <row r="4223">
      <c r="A4223" s="71" t="s">
        <v>105</v>
      </c>
      <c r="B4223" s="71">
        <v>1.0</v>
      </c>
      <c r="C4223" s="71">
        <v>2.0</v>
      </c>
      <c r="D4223" s="71">
        <v>1.0</v>
      </c>
      <c r="E4223" s="71">
        <v>2.0</v>
      </c>
      <c r="F4223" s="172">
        <f>vlookup(VLOOKUP(A4223,'Meal Plan Combinations'!A$5:E$17,2,false),indirect(I$1),2,false)*B4223+vlookup(VLOOKUP(A4223,'Meal Plan Combinations'!A$5:E$17,3,false),indirect(I$1),2,false)*C4223+vlookup(VLOOKUP(A4223,'Meal Plan Combinations'!A$5:E$17,4,false),indirect(I$1),2,false)*D4223+vlookup(VLOOKUP(A4223,'Meal Plan Combinations'!A$5:E$17,5,false),indirect(I$1),2,false)*E4223</f>
        <v>1808.227</v>
      </c>
      <c r="G4223" s="173">
        <f>abs(Generate!H$5-F4223)</f>
        <v>1261.773</v>
      </c>
    </row>
    <row r="4224">
      <c r="A4224" s="71" t="s">
        <v>105</v>
      </c>
      <c r="B4224" s="71">
        <v>1.0</v>
      </c>
      <c r="C4224" s="71">
        <v>2.0</v>
      </c>
      <c r="D4224" s="71">
        <v>1.0</v>
      </c>
      <c r="E4224" s="71">
        <v>2.5</v>
      </c>
      <c r="F4224" s="172">
        <f>vlookup(VLOOKUP(A4224,'Meal Plan Combinations'!A$5:E$17,2,false),indirect(I$1),2,false)*B4224+vlookup(VLOOKUP(A4224,'Meal Plan Combinations'!A$5:E$17,3,false),indirect(I$1),2,false)*C4224+vlookup(VLOOKUP(A4224,'Meal Plan Combinations'!A$5:E$17,4,false),indirect(I$1),2,false)*D4224+vlookup(VLOOKUP(A4224,'Meal Plan Combinations'!A$5:E$17,5,false),indirect(I$1),2,false)*E4224</f>
        <v>1945.221</v>
      </c>
      <c r="G4224" s="173">
        <f>abs(Generate!H$5-F4224)</f>
        <v>1124.779</v>
      </c>
    </row>
    <row r="4225">
      <c r="A4225" s="71" t="s">
        <v>105</v>
      </c>
      <c r="B4225" s="71">
        <v>1.0</v>
      </c>
      <c r="C4225" s="71">
        <v>2.0</v>
      </c>
      <c r="D4225" s="71">
        <v>1.0</v>
      </c>
      <c r="E4225" s="71">
        <v>3.0</v>
      </c>
      <c r="F4225" s="172">
        <f>vlookup(VLOOKUP(A4225,'Meal Plan Combinations'!A$5:E$17,2,false),indirect(I$1),2,false)*B4225+vlookup(VLOOKUP(A4225,'Meal Plan Combinations'!A$5:E$17,3,false),indirect(I$1),2,false)*C4225+vlookup(VLOOKUP(A4225,'Meal Plan Combinations'!A$5:E$17,4,false),indirect(I$1),2,false)*D4225+vlookup(VLOOKUP(A4225,'Meal Plan Combinations'!A$5:E$17,5,false),indirect(I$1),2,false)*E4225</f>
        <v>2082.215</v>
      </c>
      <c r="G4225" s="173">
        <f>abs(Generate!H$5-F4225)</f>
        <v>987.785</v>
      </c>
    </row>
    <row r="4226">
      <c r="A4226" s="71" t="s">
        <v>105</v>
      </c>
      <c r="B4226" s="71">
        <v>1.0</v>
      </c>
      <c r="C4226" s="71">
        <v>2.0</v>
      </c>
      <c r="D4226" s="71">
        <v>1.5</v>
      </c>
      <c r="E4226" s="71">
        <v>0.5</v>
      </c>
      <c r="F4226" s="172">
        <f>vlookup(VLOOKUP(A4226,'Meal Plan Combinations'!A$5:E$17,2,false),indirect(I$1),2,false)*B4226+vlookup(VLOOKUP(A4226,'Meal Plan Combinations'!A$5:E$17,3,false),indirect(I$1),2,false)*C4226+vlookup(VLOOKUP(A4226,'Meal Plan Combinations'!A$5:E$17,4,false),indirect(I$1),2,false)*D4226+vlookup(VLOOKUP(A4226,'Meal Plan Combinations'!A$5:E$17,5,false),indirect(I$1),2,false)*E4226</f>
        <v>1537.6885</v>
      </c>
      <c r="G4226" s="173">
        <f>abs(Generate!H$5-F4226)</f>
        <v>1532.3115</v>
      </c>
    </row>
    <row r="4227">
      <c r="A4227" s="71" t="s">
        <v>105</v>
      </c>
      <c r="B4227" s="71">
        <v>1.0</v>
      </c>
      <c r="C4227" s="71">
        <v>2.0</v>
      </c>
      <c r="D4227" s="71">
        <v>1.5</v>
      </c>
      <c r="E4227" s="71">
        <v>1.0</v>
      </c>
      <c r="F4227" s="172">
        <f>vlookup(VLOOKUP(A4227,'Meal Plan Combinations'!A$5:E$17,2,false),indirect(I$1),2,false)*B4227+vlookup(VLOOKUP(A4227,'Meal Plan Combinations'!A$5:E$17,3,false),indirect(I$1),2,false)*C4227+vlookup(VLOOKUP(A4227,'Meal Plan Combinations'!A$5:E$17,4,false),indirect(I$1),2,false)*D4227+vlookup(VLOOKUP(A4227,'Meal Plan Combinations'!A$5:E$17,5,false),indirect(I$1),2,false)*E4227</f>
        <v>1674.6825</v>
      </c>
      <c r="G4227" s="173">
        <f>abs(Generate!H$5-F4227)</f>
        <v>1395.3175</v>
      </c>
    </row>
    <row r="4228">
      <c r="A4228" s="71" t="s">
        <v>105</v>
      </c>
      <c r="B4228" s="71">
        <v>1.0</v>
      </c>
      <c r="C4228" s="71">
        <v>2.0</v>
      </c>
      <c r="D4228" s="71">
        <v>1.5</v>
      </c>
      <c r="E4228" s="71">
        <v>1.5</v>
      </c>
      <c r="F4228" s="172">
        <f>vlookup(VLOOKUP(A4228,'Meal Plan Combinations'!A$5:E$17,2,false),indirect(I$1),2,false)*B4228+vlookup(VLOOKUP(A4228,'Meal Plan Combinations'!A$5:E$17,3,false),indirect(I$1),2,false)*C4228+vlookup(VLOOKUP(A4228,'Meal Plan Combinations'!A$5:E$17,4,false),indirect(I$1),2,false)*D4228+vlookup(VLOOKUP(A4228,'Meal Plan Combinations'!A$5:E$17,5,false),indirect(I$1),2,false)*E4228</f>
        <v>1811.6765</v>
      </c>
      <c r="G4228" s="173">
        <f>abs(Generate!H$5-F4228)</f>
        <v>1258.3235</v>
      </c>
    </row>
    <row r="4229">
      <c r="A4229" s="71" t="s">
        <v>105</v>
      </c>
      <c r="B4229" s="71">
        <v>1.0</v>
      </c>
      <c r="C4229" s="71">
        <v>2.0</v>
      </c>
      <c r="D4229" s="71">
        <v>1.5</v>
      </c>
      <c r="E4229" s="71">
        <v>2.0</v>
      </c>
      <c r="F4229" s="172">
        <f>vlookup(VLOOKUP(A4229,'Meal Plan Combinations'!A$5:E$17,2,false),indirect(I$1),2,false)*B4229+vlookup(VLOOKUP(A4229,'Meal Plan Combinations'!A$5:E$17,3,false),indirect(I$1),2,false)*C4229+vlookup(VLOOKUP(A4229,'Meal Plan Combinations'!A$5:E$17,4,false),indirect(I$1),2,false)*D4229+vlookup(VLOOKUP(A4229,'Meal Plan Combinations'!A$5:E$17,5,false),indirect(I$1),2,false)*E4229</f>
        <v>1948.6705</v>
      </c>
      <c r="G4229" s="173">
        <f>abs(Generate!H$5-F4229)</f>
        <v>1121.3295</v>
      </c>
    </row>
    <row r="4230">
      <c r="A4230" s="71" t="s">
        <v>105</v>
      </c>
      <c r="B4230" s="71">
        <v>1.0</v>
      </c>
      <c r="C4230" s="71">
        <v>2.0</v>
      </c>
      <c r="D4230" s="71">
        <v>1.5</v>
      </c>
      <c r="E4230" s="71">
        <v>2.5</v>
      </c>
      <c r="F4230" s="172">
        <f>vlookup(VLOOKUP(A4230,'Meal Plan Combinations'!A$5:E$17,2,false),indirect(I$1),2,false)*B4230+vlookup(VLOOKUP(A4230,'Meal Plan Combinations'!A$5:E$17,3,false),indirect(I$1),2,false)*C4230+vlookup(VLOOKUP(A4230,'Meal Plan Combinations'!A$5:E$17,4,false),indirect(I$1),2,false)*D4230+vlookup(VLOOKUP(A4230,'Meal Plan Combinations'!A$5:E$17,5,false),indirect(I$1),2,false)*E4230</f>
        <v>2085.6645</v>
      </c>
      <c r="G4230" s="173">
        <f>abs(Generate!H$5-F4230)</f>
        <v>984.3355</v>
      </c>
    </row>
    <row r="4231">
      <c r="A4231" s="71" t="s">
        <v>105</v>
      </c>
      <c r="B4231" s="71">
        <v>1.0</v>
      </c>
      <c r="C4231" s="71">
        <v>2.0</v>
      </c>
      <c r="D4231" s="71">
        <v>1.5</v>
      </c>
      <c r="E4231" s="71">
        <v>3.0</v>
      </c>
      <c r="F4231" s="172">
        <f>vlookup(VLOOKUP(A4231,'Meal Plan Combinations'!A$5:E$17,2,false),indirect(I$1),2,false)*B4231+vlookup(VLOOKUP(A4231,'Meal Plan Combinations'!A$5:E$17,3,false),indirect(I$1),2,false)*C4231+vlookup(VLOOKUP(A4231,'Meal Plan Combinations'!A$5:E$17,4,false),indirect(I$1),2,false)*D4231+vlookup(VLOOKUP(A4231,'Meal Plan Combinations'!A$5:E$17,5,false),indirect(I$1),2,false)*E4231</f>
        <v>2222.6585</v>
      </c>
      <c r="G4231" s="173">
        <f>abs(Generate!H$5-F4231)</f>
        <v>847.3415</v>
      </c>
    </row>
    <row r="4232">
      <c r="A4232" s="71" t="s">
        <v>105</v>
      </c>
      <c r="B4232" s="71">
        <v>1.0</v>
      </c>
      <c r="C4232" s="71">
        <v>2.0</v>
      </c>
      <c r="D4232" s="71">
        <v>2.0</v>
      </c>
      <c r="E4232" s="71">
        <v>0.5</v>
      </c>
      <c r="F4232" s="172">
        <f>vlookup(VLOOKUP(A4232,'Meal Plan Combinations'!A$5:E$17,2,false),indirect(I$1),2,false)*B4232+vlookup(VLOOKUP(A4232,'Meal Plan Combinations'!A$5:E$17,3,false),indirect(I$1),2,false)*C4232+vlookup(VLOOKUP(A4232,'Meal Plan Combinations'!A$5:E$17,4,false),indirect(I$1),2,false)*D4232+vlookup(VLOOKUP(A4232,'Meal Plan Combinations'!A$5:E$17,5,false),indirect(I$1),2,false)*E4232</f>
        <v>1678.132</v>
      </c>
      <c r="G4232" s="173">
        <f>abs(Generate!H$5-F4232)</f>
        <v>1391.868</v>
      </c>
    </row>
    <row r="4233">
      <c r="A4233" s="71" t="s">
        <v>105</v>
      </c>
      <c r="B4233" s="71">
        <v>1.0</v>
      </c>
      <c r="C4233" s="71">
        <v>2.0</v>
      </c>
      <c r="D4233" s="71">
        <v>2.0</v>
      </c>
      <c r="E4233" s="71">
        <v>1.0</v>
      </c>
      <c r="F4233" s="172">
        <f>vlookup(VLOOKUP(A4233,'Meal Plan Combinations'!A$5:E$17,2,false),indirect(I$1),2,false)*B4233+vlookup(VLOOKUP(A4233,'Meal Plan Combinations'!A$5:E$17,3,false),indirect(I$1),2,false)*C4233+vlookup(VLOOKUP(A4233,'Meal Plan Combinations'!A$5:E$17,4,false),indirect(I$1),2,false)*D4233+vlookup(VLOOKUP(A4233,'Meal Plan Combinations'!A$5:E$17,5,false),indirect(I$1),2,false)*E4233</f>
        <v>1815.126</v>
      </c>
      <c r="G4233" s="173">
        <f>abs(Generate!H$5-F4233)</f>
        <v>1254.874</v>
      </c>
    </row>
    <row r="4234">
      <c r="A4234" s="71" t="s">
        <v>105</v>
      </c>
      <c r="B4234" s="71">
        <v>1.0</v>
      </c>
      <c r="C4234" s="71">
        <v>2.0</v>
      </c>
      <c r="D4234" s="71">
        <v>2.0</v>
      </c>
      <c r="E4234" s="71">
        <v>1.5</v>
      </c>
      <c r="F4234" s="172">
        <f>vlookup(VLOOKUP(A4234,'Meal Plan Combinations'!A$5:E$17,2,false),indirect(I$1),2,false)*B4234+vlookup(VLOOKUP(A4234,'Meal Plan Combinations'!A$5:E$17,3,false),indirect(I$1),2,false)*C4234+vlookup(VLOOKUP(A4234,'Meal Plan Combinations'!A$5:E$17,4,false),indirect(I$1),2,false)*D4234+vlookup(VLOOKUP(A4234,'Meal Plan Combinations'!A$5:E$17,5,false),indirect(I$1),2,false)*E4234</f>
        <v>1952.12</v>
      </c>
      <c r="G4234" s="173">
        <f>abs(Generate!H$5-F4234)</f>
        <v>1117.88</v>
      </c>
    </row>
    <row r="4235">
      <c r="A4235" s="71" t="s">
        <v>105</v>
      </c>
      <c r="B4235" s="71">
        <v>1.0</v>
      </c>
      <c r="C4235" s="71">
        <v>2.0</v>
      </c>
      <c r="D4235" s="71">
        <v>2.0</v>
      </c>
      <c r="E4235" s="71">
        <v>2.0</v>
      </c>
      <c r="F4235" s="172">
        <f>vlookup(VLOOKUP(A4235,'Meal Plan Combinations'!A$5:E$17,2,false),indirect(I$1),2,false)*B4235+vlookup(VLOOKUP(A4235,'Meal Plan Combinations'!A$5:E$17,3,false),indirect(I$1),2,false)*C4235+vlookup(VLOOKUP(A4235,'Meal Plan Combinations'!A$5:E$17,4,false),indirect(I$1),2,false)*D4235+vlookup(VLOOKUP(A4235,'Meal Plan Combinations'!A$5:E$17,5,false),indirect(I$1),2,false)*E4235</f>
        <v>2089.114</v>
      </c>
      <c r="G4235" s="173">
        <f>abs(Generate!H$5-F4235)</f>
        <v>980.886</v>
      </c>
    </row>
    <row r="4236">
      <c r="A4236" s="71" t="s">
        <v>105</v>
      </c>
      <c r="B4236" s="71">
        <v>1.0</v>
      </c>
      <c r="C4236" s="71">
        <v>2.0</v>
      </c>
      <c r="D4236" s="71">
        <v>2.0</v>
      </c>
      <c r="E4236" s="71">
        <v>2.5</v>
      </c>
      <c r="F4236" s="172">
        <f>vlookup(VLOOKUP(A4236,'Meal Plan Combinations'!A$5:E$17,2,false),indirect(I$1),2,false)*B4236+vlookup(VLOOKUP(A4236,'Meal Plan Combinations'!A$5:E$17,3,false),indirect(I$1),2,false)*C4236+vlookup(VLOOKUP(A4236,'Meal Plan Combinations'!A$5:E$17,4,false),indirect(I$1),2,false)*D4236+vlookup(VLOOKUP(A4236,'Meal Plan Combinations'!A$5:E$17,5,false),indirect(I$1),2,false)*E4236</f>
        <v>2226.108</v>
      </c>
      <c r="G4236" s="173">
        <f>abs(Generate!H$5-F4236)</f>
        <v>843.892</v>
      </c>
    </row>
    <row r="4237">
      <c r="A4237" s="71" t="s">
        <v>105</v>
      </c>
      <c r="B4237" s="71">
        <v>1.0</v>
      </c>
      <c r="C4237" s="71">
        <v>2.0</v>
      </c>
      <c r="D4237" s="71">
        <v>2.0</v>
      </c>
      <c r="E4237" s="71">
        <v>3.0</v>
      </c>
      <c r="F4237" s="172">
        <f>vlookup(VLOOKUP(A4237,'Meal Plan Combinations'!A$5:E$17,2,false),indirect(I$1),2,false)*B4237+vlookup(VLOOKUP(A4237,'Meal Plan Combinations'!A$5:E$17,3,false),indirect(I$1),2,false)*C4237+vlookup(VLOOKUP(A4237,'Meal Plan Combinations'!A$5:E$17,4,false),indirect(I$1),2,false)*D4237+vlookup(VLOOKUP(A4237,'Meal Plan Combinations'!A$5:E$17,5,false),indirect(I$1),2,false)*E4237</f>
        <v>2363.102</v>
      </c>
      <c r="G4237" s="173">
        <f>abs(Generate!H$5-F4237)</f>
        <v>706.898</v>
      </c>
    </row>
    <row r="4238">
      <c r="A4238" s="71" t="s">
        <v>105</v>
      </c>
      <c r="B4238" s="71">
        <v>1.0</v>
      </c>
      <c r="C4238" s="71">
        <v>2.0</v>
      </c>
      <c r="D4238" s="71">
        <v>2.5</v>
      </c>
      <c r="E4238" s="71">
        <v>0.5</v>
      </c>
      <c r="F4238" s="172">
        <f>vlookup(VLOOKUP(A4238,'Meal Plan Combinations'!A$5:E$17,2,false),indirect(I$1),2,false)*B4238+vlookup(VLOOKUP(A4238,'Meal Plan Combinations'!A$5:E$17,3,false),indirect(I$1),2,false)*C4238+vlookup(VLOOKUP(A4238,'Meal Plan Combinations'!A$5:E$17,4,false),indirect(I$1),2,false)*D4238+vlookup(VLOOKUP(A4238,'Meal Plan Combinations'!A$5:E$17,5,false),indirect(I$1),2,false)*E4238</f>
        <v>1818.5755</v>
      </c>
      <c r="G4238" s="173">
        <f>abs(Generate!H$5-F4238)</f>
        <v>1251.4245</v>
      </c>
    </row>
    <row r="4239">
      <c r="A4239" s="71" t="s">
        <v>105</v>
      </c>
      <c r="B4239" s="71">
        <v>1.0</v>
      </c>
      <c r="C4239" s="71">
        <v>2.0</v>
      </c>
      <c r="D4239" s="71">
        <v>2.5</v>
      </c>
      <c r="E4239" s="71">
        <v>1.0</v>
      </c>
      <c r="F4239" s="172">
        <f>vlookup(VLOOKUP(A4239,'Meal Plan Combinations'!A$5:E$17,2,false),indirect(I$1),2,false)*B4239+vlookup(VLOOKUP(A4239,'Meal Plan Combinations'!A$5:E$17,3,false),indirect(I$1),2,false)*C4239+vlookup(VLOOKUP(A4239,'Meal Plan Combinations'!A$5:E$17,4,false),indirect(I$1),2,false)*D4239+vlookup(VLOOKUP(A4239,'Meal Plan Combinations'!A$5:E$17,5,false),indirect(I$1),2,false)*E4239</f>
        <v>1955.5695</v>
      </c>
      <c r="G4239" s="173">
        <f>abs(Generate!H$5-F4239)</f>
        <v>1114.4305</v>
      </c>
    </row>
    <row r="4240">
      <c r="A4240" s="71" t="s">
        <v>105</v>
      </c>
      <c r="B4240" s="71">
        <v>1.0</v>
      </c>
      <c r="C4240" s="71">
        <v>2.0</v>
      </c>
      <c r="D4240" s="71">
        <v>2.5</v>
      </c>
      <c r="E4240" s="71">
        <v>1.5</v>
      </c>
      <c r="F4240" s="172">
        <f>vlookup(VLOOKUP(A4240,'Meal Plan Combinations'!A$5:E$17,2,false),indirect(I$1),2,false)*B4240+vlookup(VLOOKUP(A4240,'Meal Plan Combinations'!A$5:E$17,3,false),indirect(I$1),2,false)*C4240+vlookup(VLOOKUP(A4240,'Meal Plan Combinations'!A$5:E$17,4,false),indirect(I$1),2,false)*D4240+vlookup(VLOOKUP(A4240,'Meal Plan Combinations'!A$5:E$17,5,false),indirect(I$1),2,false)*E4240</f>
        <v>2092.5635</v>
      </c>
      <c r="G4240" s="173">
        <f>abs(Generate!H$5-F4240)</f>
        <v>977.4365</v>
      </c>
    </row>
    <row r="4241">
      <c r="A4241" s="71" t="s">
        <v>105</v>
      </c>
      <c r="B4241" s="71">
        <v>1.0</v>
      </c>
      <c r="C4241" s="71">
        <v>2.0</v>
      </c>
      <c r="D4241" s="71">
        <v>2.5</v>
      </c>
      <c r="E4241" s="71">
        <v>2.0</v>
      </c>
      <c r="F4241" s="172">
        <f>vlookup(VLOOKUP(A4241,'Meal Plan Combinations'!A$5:E$17,2,false),indirect(I$1),2,false)*B4241+vlookup(VLOOKUP(A4241,'Meal Plan Combinations'!A$5:E$17,3,false),indirect(I$1),2,false)*C4241+vlookup(VLOOKUP(A4241,'Meal Plan Combinations'!A$5:E$17,4,false),indirect(I$1),2,false)*D4241+vlookup(VLOOKUP(A4241,'Meal Plan Combinations'!A$5:E$17,5,false),indirect(I$1),2,false)*E4241</f>
        <v>2229.5575</v>
      </c>
      <c r="G4241" s="173">
        <f>abs(Generate!H$5-F4241)</f>
        <v>840.4425</v>
      </c>
    </row>
    <row r="4242">
      <c r="A4242" s="71" t="s">
        <v>105</v>
      </c>
      <c r="B4242" s="71">
        <v>1.0</v>
      </c>
      <c r="C4242" s="71">
        <v>2.0</v>
      </c>
      <c r="D4242" s="71">
        <v>2.5</v>
      </c>
      <c r="E4242" s="71">
        <v>2.5</v>
      </c>
      <c r="F4242" s="172">
        <f>vlookup(VLOOKUP(A4242,'Meal Plan Combinations'!A$5:E$17,2,false),indirect(I$1),2,false)*B4242+vlookup(VLOOKUP(A4242,'Meal Plan Combinations'!A$5:E$17,3,false),indirect(I$1),2,false)*C4242+vlookup(VLOOKUP(A4242,'Meal Plan Combinations'!A$5:E$17,4,false),indirect(I$1),2,false)*D4242+vlookup(VLOOKUP(A4242,'Meal Plan Combinations'!A$5:E$17,5,false),indirect(I$1),2,false)*E4242</f>
        <v>2366.5515</v>
      </c>
      <c r="G4242" s="173">
        <f>abs(Generate!H$5-F4242)</f>
        <v>703.4485</v>
      </c>
    </row>
    <row r="4243">
      <c r="A4243" s="71" t="s">
        <v>105</v>
      </c>
      <c r="B4243" s="71">
        <v>1.0</v>
      </c>
      <c r="C4243" s="71">
        <v>2.0</v>
      </c>
      <c r="D4243" s="71">
        <v>2.5</v>
      </c>
      <c r="E4243" s="71">
        <v>3.0</v>
      </c>
      <c r="F4243" s="172">
        <f>vlookup(VLOOKUP(A4243,'Meal Plan Combinations'!A$5:E$17,2,false),indirect(I$1),2,false)*B4243+vlookup(VLOOKUP(A4243,'Meal Plan Combinations'!A$5:E$17,3,false),indirect(I$1),2,false)*C4243+vlookup(VLOOKUP(A4243,'Meal Plan Combinations'!A$5:E$17,4,false),indirect(I$1),2,false)*D4243+vlookup(VLOOKUP(A4243,'Meal Plan Combinations'!A$5:E$17,5,false),indirect(I$1),2,false)*E4243</f>
        <v>2503.5455</v>
      </c>
      <c r="G4243" s="173">
        <f>abs(Generate!H$5-F4243)</f>
        <v>566.4545</v>
      </c>
    </row>
    <row r="4244">
      <c r="A4244" s="71" t="s">
        <v>105</v>
      </c>
      <c r="B4244" s="71">
        <v>1.0</v>
      </c>
      <c r="C4244" s="71">
        <v>2.0</v>
      </c>
      <c r="D4244" s="71">
        <v>3.0</v>
      </c>
      <c r="E4244" s="71">
        <v>0.5</v>
      </c>
      <c r="F4244" s="172">
        <f>vlookup(VLOOKUP(A4244,'Meal Plan Combinations'!A$5:E$17,2,false),indirect(I$1),2,false)*B4244+vlookup(VLOOKUP(A4244,'Meal Plan Combinations'!A$5:E$17,3,false),indirect(I$1),2,false)*C4244+vlookup(VLOOKUP(A4244,'Meal Plan Combinations'!A$5:E$17,4,false),indirect(I$1),2,false)*D4244+vlookup(VLOOKUP(A4244,'Meal Plan Combinations'!A$5:E$17,5,false),indirect(I$1),2,false)*E4244</f>
        <v>1959.019</v>
      </c>
      <c r="G4244" s="173">
        <f>abs(Generate!H$5-F4244)</f>
        <v>1110.981</v>
      </c>
    </row>
    <row r="4245">
      <c r="A4245" s="71" t="s">
        <v>105</v>
      </c>
      <c r="B4245" s="71">
        <v>1.0</v>
      </c>
      <c r="C4245" s="71">
        <v>2.0</v>
      </c>
      <c r="D4245" s="71">
        <v>3.0</v>
      </c>
      <c r="E4245" s="71">
        <v>1.0</v>
      </c>
      <c r="F4245" s="172">
        <f>vlookup(VLOOKUP(A4245,'Meal Plan Combinations'!A$5:E$17,2,false),indirect(I$1),2,false)*B4245+vlookup(VLOOKUP(A4245,'Meal Plan Combinations'!A$5:E$17,3,false),indirect(I$1),2,false)*C4245+vlookup(VLOOKUP(A4245,'Meal Plan Combinations'!A$5:E$17,4,false),indirect(I$1),2,false)*D4245+vlookup(VLOOKUP(A4245,'Meal Plan Combinations'!A$5:E$17,5,false),indirect(I$1),2,false)*E4245</f>
        <v>2096.013</v>
      </c>
      <c r="G4245" s="173">
        <f>abs(Generate!H$5-F4245)</f>
        <v>973.987</v>
      </c>
    </row>
    <row r="4246">
      <c r="A4246" s="71" t="s">
        <v>105</v>
      </c>
      <c r="B4246" s="71">
        <v>1.0</v>
      </c>
      <c r="C4246" s="71">
        <v>2.0</v>
      </c>
      <c r="D4246" s="71">
        <v>3.0</v>
      </c>
      <c r="E4246" s="71">
        <v>1.5</v>
      </c>
      <c r="F4246" s="172">
        <f>vlookup(VLOOKUP(A4246,'Meal Plan Combinations'!A$5:E$17,2,false),indirect(I$1),2,false)*B4246+vlookup(VLOOKUP(A4246,'Meal Plan Combinations'!A$5:E$17,3,false),indirect(I$1),2,false)*C4246+vlookup(VLOOKUP(A4246,'Meal Plan Combinations'!A$5:E$17,4,false),indirect(I$1),2,false)*D4246+vlookup(VLOOKUP(A4246,'Meal Plan Combinations'!A$5:E$17,5,false),indirect(I$1),2,false)*E4246</f>
        <v>2233.007</v>
      </c>
      <c r="G4246" s="173">
        <f>abs(Generate!H$5-F4246)</f>
        <v>836.993</v>
      </c>
    </row>
    <row r="4247">
      <c r="A4247" s="71" t="s">
        <v>105</v>
      </c>
      <c r="B4247" s="71">
        <v>1.0</v>
      </c>
      <c r="C4247" s="71">
        <v>2.0</v>
      </c>
      <c r="D4247" s="71">
        <v>3.0</v>
      </c>
      <c r="E4247" s="71">
        <v>2.0</v>
      </c>
      <c r="F4247" s="172">
        <f>vlookup(VLOOKUP(A4247,'Meal Plan Combinations'!A$5:E$17,2,false),indirect(I$1),2,false)*B4247+vlookup(VLOOKUP(A4247,'Meal Plan Combinations'!A$5:E$17,3,false),indirect(I$1),2,false)*C4247+vlookup(VLOOKUP(A4247,'Meal Plan Combinations'!A$5:E$17,4,false),indirect(I$1),2,false)*D4247+vlookup(VLOOKUP(A4247,'Meal Plan Combinations'!A$5:E$17,5,false),indirect(I$1),2,false)*E4247</f>
        <v>2370.001</v>
      </c>
      <c r="G4247" s="173">
        <f>abs(Generate!H$5-F4247)</f>
        <v>699.999</v>
      </c>
    </row>
    <row r="4248">
      <c r="A4248" s="71" t="s">
        <v>105</v>
      </c>
      <c r="B4248" s="71">
        <v>1.0</v>
      </c>
      <c r="C4248" s="71">
        <v>2.0</v>
      </c>
      <c r="D4248" s="71">
        <v>3.0</v>
      </c>
      <c r="E4248" s="71">
        <v>2.5</v>
      </c>
      <c r="F4248" s="172">
        <f>vlookup(VLOOKUP(A4248,'Meal Plan Combinations'!A$5:E$17,2,false),indirect(I$1),2,false)*B4248+vlookup(VLOOKUP(A4248,'Meal Plan Combinations'!A$5:E$17,3,false),indirect(I$1),2,false)*C4248+vlookup(VLOOKUP(A4248,'Meal Plan Combinations'!A$5:E$17,4,false),indirect(I$1),2,false)*D4248+vlookup(VLOOKUP(A4248,'Meal Plan Combinations'!A$5:E$17,5,false),indirect(I$1),2,false)*E4248</f>
        <v>2506.995</v>
      </c>
      <c r="G4248" s="173">
        <f>abs(Generate!H$5-F4248)</f>
        <v>563.005</v>
      </c>
    </row>
    <row r="4249">
      <c r="A4249" s="71" t="s">
        <v>105</v>
      </c>
      <c r="B4249" s="71">
        <v>1.0</v>
      </c>
      <c r="C4249" s="71">
        <v>2.0</v>
      </c>
      <c r="D4249" s="71">
        <v>3.0</v>
      </c>
      <c r="E4249" s="71">
        <v>3.0</v>
      </c>
      <c r="F4249" s="172">
        <f>vlookup(VLOOKUP(A4249,'Meal Plan Combinations'!A$5:E$17,2,false),indirect(I$1),2,false)*B4249+vlookup(VLOOKUP(A4249,'Meal Plan Combinations'!A$5:E$17,3,false),indirect(I$1),2,false)*C4249+vlookup(VLOOKUP(A4249,'Meal Plan Combinations'!A$5:E$17,4,false),indirect(I$1),2,false)*D4249+vlookup(VLOOKUP(A4249,'Meal Plan Combinations'!A$5:E$17,5,false),indirect(I$1),2,false)*E4249</f>
        <v>2643.989</v>
      </c>
      <c r="G4249" s="173">
        <f>abs(Generate!H$5-F4249)</f>
        <v>426.011</v>
      </c>
    </row>
    <row r="4250">
      <c r="A4250" s="71" t="s">
        <v>105</v>
      </c>
      <c r="B4250" s="71">
        <v>1.0</v>
      </c>
      <c r="C4250" s="71">
        <v>2.5</v>
      </c>
      <c r="D4250" s="71">
        <v>0.5</v>
      </c>
      <c r="E4250" s="71">
        <v>0.5</v>
      </c>
      <c r="F4250" s="172">
        <f>vlookup(VLOOKUP(A4250,'Meal Plan Combinations'!A$5:E$17,2,false),indirect(I$1),2,false)*B4250+vlookup(VLOOKUP(A4250,'Meal Plan Combinations'!A$5:E$17,3,false),indirect(I$1),2,false)*C4250+vlookup(VLOOKUP(A4250,'Meal Plan Combinations'!A$5:E$17,4,false),indirect(I$1),2,false)*D4250+vlookup(VLOOKUP(A4250,'Meal Plan Combinations'!A$5:E$17,5,false),indirect(I$1),2,false)*E4250</f>
        <v>1387.8975</v>
      </c>
      <c r="G4250" s="173">
        <f>abs(Generate!H$5-F4250)</f>
        <v>1682.1025</v>
      </c>
    </row>
    <row r="4251">
      <c r="A4251" s="71" t="s">
        <v>105</v>
      </c>
      <c r="B4251" s="71">
        <v>1.0</v>
      </c>
      <c r="C4251" s="71">
        <v>2.5</v>
      </c>
      <c r="D4251" s="71">
        <v>0.5</v>
      </c>
      <c r="E4251" s="71">
        <v>1.0</v>
      </c>
      <c r="F4251" s="172">
        <f>vlookup(VLOOKUP(A4251,'Meal Plan Combinations'!A$5:E$17,2,false),indirect(I$1),2,false)*B4251+vlookup(VLOOKUP(A4251,'Meal Plan Combinations'!A$5:E$17,3,false),indirect(I$1),2,false)*C4251+vlookup(VLOOKUP(A4251,'Meal Plan Combinations'!A$5:E$17,4,false),indirect(I$1),2,false)*D4251+vlookup(VLOOKUP(A4251,'Meal Plan Combinations'!A$5:E$17,5,false),indirect(I$1),2,false)*E4251</f>
        <v>1524.8915</v>
      </c>
      <c r="G4251" s="173">
        <f>abs(Generate!H$5-F4251)</f>
        <v>1545.1085</v>
      </c>
    </row>
    <row r="4252">
      <c r="A4252" s="71" t="s">
        <v>105</v>
      </c>
      <c r="B4252" s="71">
        <v>1.0</v>
      </c>
      <c r="C4252" s="71">
        <v>2.5</v>
      </c>
      <c r="D4252" s="71">
        <v>0.5</v>
      </c>
      <c r="E4252" s="71">
        <v>1.5</v>
      </c>
      <c r="F4252" s="172">
        <f>vlookup(VLOOKUP(A4252,'Meal Plan Combinations'!A$5:E$17,2,false),indirect(I$1),2,false)*B4252+vlookup(VLOOKUP(A4252,'Meal Plan Combinations'!A$5:E$17,3,false),indirect(I$1),2,false)*C4252+vlookup(VLOOKUP(A4252,'Meal Plan Combinations'!A$5:E$17,4,false),indirect(I$1),2,false)*D4252+vlookup(VLOOKUP(A4252,'Meal Plan Combinations'!A$5:E$17,5,false),indirect(I$1),2,false)*E4252</f>
        <v>1661.8855</v>
      </c>
      <c r="G4252" s="173">
        <f>abs(Generate!H$5-F4252)</f>
        <v>1408.1145</v>
      </c>
    </row>
    <row r="4253">
      <c r="A4253" s="71" t="s">
        <v>105</v>
      </c>
      <c r="B4253" s="71">
        <v>1.0</v>
      </c>
      <c r="C4253" s="71">
        <v>2.5</v>
      </c>
      <c r="D4253" s="71">
        <v>0.5</v>
      </c>
      <c r="E4253" s="71">
        <v>2.0</v>
      </c>
      <c r="F4253" s="172">
        <f>vlookup(VLOOKUP(A4253,'Meal Plan Combinations'!A$5:E$17,2,false),indirect(I$1),2,false)*B4253+vlookup(VLOOKUP(A4253,'Meal Plan Combinations'!A$5:E$17,3,false),indirect(I$1),2,false)*C4253+vlookup(VLOOKUP(A4253,'Meal Plan Combinations'!A$5:E$17,4,false),indirect(I$1),2,false)*D4253+vlookup(VLOOKUP(A4253,'Meal Plan Combinations'!A$5:E$17,5,false),indirect(I$1),2,false)*E4253</f>
        <v>1798.8795</v>
      </c>
      <c r="G4253" s="173">
        <f>abs(Generate!H$5-F4253)</f>
        <v>1271.1205</v>
      </c>
    </row>
    <row r="4254">
      <c r="A4254" s="71" t="s">
        <v>105</v>
      </c>
      <c r="B4254" s="71">
        <v>1.0</v>
      </c>
      <c r="C4254" s="71">
        <v>2.5</v>
      </c>
      <c r="D4254" s="71">
        <v>0.5</v>
      </c>
      <c r="E4254" s="71">
        <v>2.5</v>
      </c>
      <c r="F4254" s="172">
        <f>vlookup(VLOOKUP(A4254,'Meal Plan Combinations'!A$5:E$17,2,false),indirect(I$1),2,false)*B4254+vlookup(VLOOKUP(A4254,'Meal Plan Combinations'!A$5:E$17,3,false),indirect(I$1),2,false)*C4254+vlookup(VLOOKUP(A4254,'Meal Plan Combinations'!A$5:E$17,4,false),indirect(I$1),2,false)*D4254+vlookup(VLOOKUP(A4254,'Meal Plan Combinations'!A$5:E$17,5,false),indirect(I$1),2,false)*E4254</f>
        <v>1935.8735</v>
      </c>
      <c r="G4254" s="173">
        <f>abs(Generate!H$5-F4254)</f>
        <v>1134.1265</v>
      </c>
    </row>
    <row r="4255">
      <c r="A4255" s="71" t="s">
        <v>105</v>
      </c>
      <c r="B4255" s="71">
        <v>1.0</v>
      </c>
      <c r="C4255" s="71">
        <v>2.5</v>
      </c>
      <c r="D4255" s="71">
        <v>0.5</v>
      </c>
      <c r="E4255" s="71">
        <v>3.0</v>
      </c>
      <c r="F4255" s="172">
        <f>vlookup(VLOOKUP(A4255,'Meal Plan Combinations'!A$5:E$17,2,false),indirect(I$1),2,false)*B4255+vlookup(VLOOKUP(A4255,'Meal Plan Combinations'!A$5:E$17,3,false),indirect(I$1),2,false)*C4255+vlookup(VLOOKUP(A4255,'Meal Plan Combinations'!A$5:E$17,4,false),indirect(I$1),2,false)*D4255+vlookup(VLOOKUP(A4255,'Meal Plan Combinations'!A$5:E$17,5,false),indirect(I$1),2,false)*E4255</f>
        <v>2072.8675</v>
      </c>
      <c r="G4255" s="173">
        <f>abs(Generate!H$5-F4255)</f>
        <v>997.1325</v>
      </c>
    </row>
    <row r="4256">
      <c r="A4256" s="71" t="s">
        <v>105</v>
      </c>
      <c r="B4256" s="71">
        <v>1.0</v>
      </c>
      <c r="C4256" s="71">
        <v>2.5</v>
      </c>
      <c r="D4256" s="71">
        <v>1.0</v>
      </c>
      <c r="E4256" s="71">
        <v>0.5</v>
      </c>
      <c r="F4256" s="172">
        <f>vlookup(VLOOKUP(A4256,'Meal Plan Combinations'!A$5:E$17,2,false),indirect(I$1),2,false)*B4256+vlookup(VLOOKUP(A4256,'Meal Plan Combinations'!A$5:E$17,3,false),indirect(I$1),2,false)*C4256+vlookup(VLOOKUP(A4256,'Meal Plan Combinations'!A$5:E$17,4,false),indirect(I$1),2,false)*D4256+vlookup(VLOOKUP(A4256,'Meal Plan Combinations'!A$5:E$17,5,false),indirect(I$1),2,false)*E4256</f>
        <v>1528.341</v>
      </c>
      <c r="G4256" s="173">
        <f>abs(Generate!H$5-F4256)</f>
        <v>1541.659</v>
      </c>
    </row>
    <row r="4257">
      <c r="A4257" s="71" t="s">
        <v>105</v>
      </c>
      <c r="B4257" s="71">
        <v>1.0</v>
      </c>
      <c r="C4257" s="71">
        <v>2.5</v>
      </c>
      <c r="D4257" s="71">
        <v>1.0</v>
      </c>
      <c r="E4257" s="71">
        <v>1.0</v>
      </c>
      <c r="F4257" s="172">
        <f>vlookup(VLOOKUP(A4257,'Meal Plan Combinations'!A$5:E$17,2,false),indirect(I$1),2,false)*B4257+vlookup(VLOOKUP(A4257,'Meal Plan Combinations'!A$5:E$17,3,false),indirect(I$1),2,false)*C4257+vlookup(VLOOKUP(A4257,'Meal Plan Combinations'!A$5:E$17,4,false),indirect(I$1),2,false)*D4257+vlookup(VLOOKUP(A4257,'Meal Plan Combinations'!A$5:E$17,5,false),indirect(I$1),2,false)*E4257</f>
        <v>1665.335</v>
      </c>
      <c r="G4257" s="173">
        <f>abs(Generate!H$5-F4257)</f>
        <v>1404.665</v>
      </c>
    </row>
    <row r="4258">
      <c r="A4258" s="71" t="s">
        <v>105</v>
      </c>
      <c r="B4258" s="71">
        <v>1.0</v>
      </c>
      <c r="C4258" s="71">
        <v>2.5</v>
      </c>
      <c r="D4258" s="71">
        <v>1.0</v>
      </c>
      <c r="E4258" s="71">
        <v>1.5</v>
      </c>
      <c r="F4258" s="172">
        <f>vlookup(VLOOKUP(A4258,'Meal Plan Combinations'!A$5:E$17,2,false),indirect(I$1),2,false)*B4258+vlookup(VLOOKUP(A4258,'Meal Plan Combinations'!A$5:E$17,3,false),indirect(I$1),2,false)*C4258+vlookup(VLOOKUP(A4258,'Meal Plan Combinations'!A$5:E$17,4,false),indirect(I$1),2,false)*D4258+vlookup(VLOOKUP(A4258,'Meal Plan Combinations'!A$5:E$17,5,false),indirect(I$1),2,false)*E4258</f>
        <v>1802.329</v>
      </c>
      <c r="G4258" s="173">
        <f>abs(Generate!H$5-F4258)</f>
        <v>1267.671</v>
      </c>
    </row>
    <row r="4259">
      <c r="A4259" s="71" t="s">
        <v>105</v>
      </c>
      <c r="B4259" s="71">
        <v>1.0</v>
      </c>
      <c r="C4259" s="71">
        <v>2.5</v>
      </c>
      <c r="D4259" s="71">
        <v>1.0</v>
      </c>
      <c r="E4259" s="71">
        <v>2.0</v>
      </c>
      <c r="F4259" s="172">
        <f>vlookup(VLOOKUP(A4259,'Meal Plan Combinations'!A$5:E$17,2,false),indirect(I$1),2,false)*B4259+vlookup(VLOOKUP(A4259,'Meal Plan Combinations'!A$5:E$17,3,false),indirect(I$1),2,false)*C4259+vlookup(VLOOKUP(A4259,'Meal Plan Combinations'!A$5:E$17,4,false),indirect(I$1),2,false)*D4259+vlookup(VLOOKUP(A4259,'Meal Plan Combinations'!A$5:E$17,5,false),indirect(I$1),2,false)*E4259</f>
        <v>1939.323</v>
      </c>
      <c r="G4259" s="173">
        <f>abs(Generate!H$5-F4259)</f>
        <v>1130.677</v>
      </c>
    </row>
    <row r="4260">
      <c r="A4260" s="71" t="s">
        <v>105</v>
      </c>
      <c r="B4260" s="71">
        <v>1.0</v>
      </c>
      <c r="C4260" s="71">
        <v>2.5</v>
      </c>
      <c r="D4260" s="71">
        <v>1.0</v>
      </c>
      <c r="E4260" s="71">
        <v>2.5</v>
      </c>
      <c r="F4260" s="172">
        <f>vlookup(VLOOKUP(A4260,'Meal Plan Combinations'!A$5:E$17,2,false),indirect(I$1),2,false)*B4260+vlookup(VLOOKUP(A4260,'Meal Plan Combinations'!A$5:E$17,3,false),indirect(I$1),2,false)*C4260+vlookup(VLOOKUP(A4260,'Meal Plan Combinations'!A$5:E$17,4,false),indirect(I$1),2,false)*D4260+vlookup(VLOOKUP(A4260,'Meal Plan Combinations'!A$5:E$17,5,false),indirect(I$1),2,false)*E4260</f>
        <v>2076.317</v>
      </c>
      <c r="G4260" s="173">
        <f>abs(Generate!H$5-F4260)</f>
        <v>993.683</v>
      </c>
    </row>
    <row r="4261">
      <c r="A4261" s="71" t="s">
        <v>105</v>
      </c>
      <c r="B4261" s="71">
        <v>1.0</v>
      </c>
      <c r="C4261" s="71">
        <v>2.5</v>
      </c>
      <c r="D4261" s="71">
        <v>1.0</v>
      </c>
      <c r="E4261" s="71">
        <v>3.0</v>
      </c>
      <c r="F4261" s="172">
        <f>vlookup(VLOOKUP(A4261,'Meal Plan Combinations'!A$5:E$17,2,false),indirect(I$1),2,false)*B4261+vlookup(VLOOKUP(A4261,'Meal Plan Combinations'!A$5:E$17,3,false),indirect(I$1),2,false)*C4261+vlookup(VLOOKUP(A4261,'Meal Plan Combinations'!A$5:E$17,4,false),indirect(I$1),2,false)*D4261+vlookup(VLOOKUP(A4261,'Meal Plan Combinations'!A$5:E$17,5,false),indirect(I$1),2,false)*E4261</f>
        <v>2213.311</v>
      </c>
      <c r="G4261" s="173">
        <f>abs(Generate!H$5-F4261)</f>
        <v>856.689</v>
      </c>
    </row>
    <row r="4262">
      <c r="A4262" s="71" t="s">
        <v>105</v>
      </c>
      <c r="B4262" s="71">
        <v>1.0</v>
      </c>
      <c r="C4262" s="71">
        <v>2.5</v>
      </c>
      <c r="D4262" s="71">
        <v>1.5</v>
      </c>
      <c r="E4262" s="71">
        <v>0.5</v>
      </c>
      <c r="F4262" s="172">
        <f>vlookup(VLOOKUP(A4262,'Meal Plan Combinations'!A$5:E$17,2,false),indirect(I$1),2,false)*B4262+vlookup(VLOOKUP(A4262,'Meal Plan Combinations'!A$5:E$17,3,false),indirect(I$1),2,false)*C4262+vlookup(VLOOKUP(A4262,'Meal Plan Combinations'!A$5:E$17,4,false),indirect(I$1),2,false)*D4262+vlookup(VLOOKUP(A4262,'Meal Plan Combinations'!A$5:E$17,5,false),indirect(I$1),2,false)*E4262</f>
        <v>1668.7845</v>
      </c>
      <c r="G4262" s="173">
        <f>abs(Generate!H$5-F4262)</f>
        <v>1401.2155</v>
      </c>
    </row>
    <row r="4263">
      <c r="A4263" s="71" t="s">
        <v>105</v>
      </c>
      <c r="B4263" s="71">
        <v>1.0</v>
      </c>
      <c r="C4263" s="71">
        <v>2.5</v>
      </c>
      <c r="D4263" s="71">
        <v>1.5</v>
      </c>
      <c r="E4263" s="71">
        <v>1.0</v>
      </c>
      <c r="F4263" s="172">
        <f>vlookup(VLOOKUP(A4263,'Meal Plan Combinations'!A$5:E$17,2,false),indirect(I$1),2,false)*B4263+vlookup(VLOOKUP(A4263,'Meal Plan Combinations'!A$5:E$17,3,false),indirect(I$1),2,false)*C4263+vlookup(VLOOKUP(A4263,'Meal Plan Combinations'!A$5:E$17,4,false),indirect(I$1),2,false)*D4263+vlookup(VLOOKUP(A4263,'Meal Plan Combinations'!A$5:E$17,5,false),indirect(I$1),2,false)*E4263</f>
        <v>1805.7785</v>
      </c>
      <c r="G4263" s="173">
        <f>abs(Generate!H$5-F4263)</f>
        <v>1264.2215</v>
      </c>
    </row>
    <row r="4264">
      <c r="A4264" s="71" t="s">
        <v>105</v>
      </c>
      <c r="B4264" s="71">
        <v>1.0</v>
      </c>
      <c r="C4264" s="71">
        <v>2.5</v>
      </c>
      <c r="D4264" s="71">
        <v>1.5</v>
      </c>
      <c r="E4264" s="71">
        <v>1.5</v>
      </c>
      <c r="F4264" s="172">
        <f>vlookup(VLOOKUP(A4264,'Meal Plan Combinations'!A$5:E$17,2,false),indirect(I$1),2,false)*B4264+vlookup(VLOOKUP(A4264,'Meal Plan Combinations'!A$5:E$17,3,false),indirect(I$1),2,false)*C4264+vlookup(VLOOKUP(A4264,'Meal Plan Combinations'!A$5:E$17,4,false),indirect(I$1),2,false)*D4264+vlookup(VLOOKUP(A4264,'Meal Plan Combinations'!A$5:E$17,5,false),indirect(I$1),2,false)*E4264</f>
        <v>1942.7725</v>
      </c>
      <c r="G4264" s="173">
        <f>abs(Generate!H$5-F4264)</f>
        <v>1127.2275</v>
      </c>
    </row>
    <row r="4265">
      <c r="A4265" s="71" t="s">
        <v>105</v>
      </c>
      <c r="B4265" s="71">
        <v>1.0</v>
      </c>
      <c r="C4265" s="71">
        <v>2.5</v>
      </c>
      <c r="D4265" s="71">
        <v>1.5</v>
      </c>
      <c r="E4265" s="71">
        <v>2.0</v>
      </c>
      <c r="F4265" s="172">
        <f>vlookup(VLOOKUP(A4265,'Meal Plan Combinations'!A$5:E$17,2,false),indirect(I$1),2,false)*B4265+vlookup(VLOOKUP(A4265,'Meal Plan Combinations'!A$5:E$17,3,false),indirect(I$1),2,false)*C4265+vlookup(VLOOKUP(A4265,'Meal Plan Combinations'!A$5:E$17,4,false),indirect(I$1),2,false)*D4265+vlookup(VLOOKUP(A4265,'Meal Plan Combinations'!A$5:E$17,5,false),indirect(I$1),2,false)*E4265</f>
        <v>2079.7665</v>
      </c>
      <c r="G4265" s="173">
        <f>abs(Generate!H$5-F4265)</f>
        <v>990.2335</v>
      </c>
    </row>
    <row r="4266">
      <c r="A4266" s="71" t="s">
        <v>105</v>
      </c>
      <c r="B4266" s="71">
        <v>1.0</v>
      </c>
      <c r="C4266" s="71">
        <v>2.5</v>
      </c>
      <c r="D4266" s="71">
        <v>1.5</v>
      </c>
      <c r="E4266" s="71">
        <v>2.5</v>
      </c>
      <c r="F4266" s="172">
        <f>vlookup(VLOOKUP(A4266,'Meal Plan Combinations'!A$5:E$17,2,false),indirect(I$1),2,false)*B4266+vlookup(VLOOKUP(A4266,'Meal Plan Combinations'!A$5:E$17,3,false),indirect(I$1),2,false)*C4266+vlookup(VLOOKUP(A4266,'Meal Plan Combinations'!A$5:E$17,4,false),indirect(I$1),2,false)*D4266+vlookup(VLOOKUP(A4266,'Meal Plan Combinations'!A$5:E$17,5,false),indirect(I$1),2,false)*E4266</f>
        <v>2216.7605</v>
      </c>
      <c r="G4266" s="173">
        <f>abs(Generate!H$5-F4266)</f>
        <v>853.2395</v>
      </c>
    </row>
    <row r="4267">
      <c r="A4267" s="71" t="s">
        <v>105</v>
      </c>
      <c r="B4267" s="71">
        <v>1.0</v>
      </c>
      <c r="C4267" s="71">
        <v>2.5</v>
      </c>
      <c r="D4267" s="71">
        <v>1.5</v>
      </c>
      <c r="E4267" s="71">
        <v>3.0</v>
      </c>
      <c r="F4267" s="172">
        <f>vlookup(VLOOKUP(A4267,'Meal Plan Combinations'!A$5:E$17,2,false),indirect(I$1),2,false)*B4267+vlookup(VLOOKUP(A4267,'Meal Plan Combinations'!A$5:E$17,3,false),indirect(I$1),2,false)*C4267+vlookup(VLOOKUP(A4267,'Meal Plan Combinations'!A$5:E$17,4,false),indirect(I$1),2,false)*D4267+vlookup(VLOOKUP(A4267,'Meal Plan Combinations'!A$5:E$17,5,false),indirect(I$1),2,false)*E4267</f>
        <v>2353.7545</v>
      </c>
      <c r="G4267" s="173">
        <f>abs(Generate!H$5-F4267)</f>
        <v>716.2455</v>
      </c>
    </row>
    <row r="4268">
      <c r="A4268" s="71" t="s">
        <v>105</v>
      </c>
      <c r="B4268" s="71">
        <v>1.0</v>
      </c>
      <c r="C4268" s="71">
        <v>2.5</v>
      </c>
      <c r="D4268" s="71">
        <v>2.0</v>
      </c>
      <c r="E4268" s="71">
        <v>0.5</v>
      </c>
      <c r="F4268" s="172">
        <f>vlookup(VLOOKUP(A4268,'Meal Plan Combinations'!A$5:E$17,2,false),indirect(I$1),2,false)*B4268+vlookup(VLOOKUP(A4268,'Meal Plan Combinations'!A$5:E$17,3,false),indirect(I$1),2,false)*C4268+vlookup(VLOOKUP(A4268,'Meal Plan Combinations'!A$5:E$17,4,false),indirect(I$1),2,false)*D4268+vlookup(VLOOKUP(A4268,'Meal Plan Combinations'!A$5:E$17,5,false),indirect(I$1),2,false)*E4268</f>
        <v>1809.228</v>
      </c>
      <c r="G4268" s="173">
        <f>abs(Generate!H$5-F4268)</f>
        <v>1260.772</v>
      </c>
    </row>
    <row r="4269">
      <c r="A4269" s="71" t="s">
        <v>105</v>
      </c>
      <c r="B4269" s="71">
        <v>1.0</v>
      </c>
      <c r="C4269" s="71">
        <v>2.5</v>
      </c>
      <c r="D4269" s="71">
        <v>2.0</v>
      </c>
      <c r="E4269" s="71">
        <v>1.0</v>
      </c>
      <c r="F4269" s="172">
        <f>vlookup(VLOOKUP(A4269,'Meal Plan Combinations'!A$5:E$17,2,false),indirect(I$1),2,false)*B4269+vlookup(VLOOKUP(A4269,'Meal Plan Combinations'!A$5:E$17,3,false),indirect(I$1),2,false)*C4269+vlookup(VLOOKUP(A4269,'Meal Plan Combinations'!A$5:E$17,4,false),indirect(I$1),2,false)*D4269+vlookup(VLOOKUP(A4269,'Meal Plan Combinations'!A$5:E$17,5,false),indirect(I$1),2,false)*E4269</f>
        <v>1946.222</v>
      </c>
      <c r="G4269" s="173">
        <f>abs(Generate!H$5-F4269)</f>
        <v>1123.778</v>
      </c>
    </row>
    <row r="4270">
      <c r="A4270" s="71" t="s">
        <v>105</v>
      </c>
      <c r="B4270" s="71">
        <v>1.0</v>
      </c>
      <c r="C4270" s="71">
        <v>2.5</v>
      </c>
      <c r="D4270" s="71">
        <v>2.0</v>
      </c>
      <c r="E4270" s="71">
        <v>1.5</v>
      </c>
      <c r="F4270" s="172">
        <f>vlookup(VLOOKUP(A4270,'Meal Plan Combinations'!A$5:E$17,2,false),indirect(I$1),2,false)*B4270+vlookup(VLOOKUP(A4270,'Meal Plan Combinations'!A$5:E$17,3,false),indirect(I$1),2,false)*C4270+vlookup(VLOOKUP(A4270,'Meal Plan Combinations'!A$5:E$17,4,false),indirect(I$1),2,false)*D4270+vlookup(VLOOKUP(A4270,'Meal Plan Combinations'!A$5:E$17,5,false),indirect(I$1),2,false)*E4270</f>
        <v>2083.216</v>
      </c>
      <c r="G4270" s="173">
        <f>abs(Generate!H$5-F4270)</f>
        <v>986.784</v>
      </c>
    </row>
    <row r="4271">
      <c r="A4271" s="71" t="s">
        <v>105</v>
      </c>
      <c r="B4271" s="71">
        <v>1.0</v>
      </c>
      <c r="C4271" s="71">
        <v>2.5</v>
      </c>
      <c r="D4271" s="71">
        <v>2.0</v>
      </c>
      <c r="E4271" s="71">
        <v>2.0</v>
      </c>
      <c r="F4271" s="172">
        <f>vlookup(VLOOKUP(A4271,'Meal Plan Combinations'!A$5:E$17,2,false),indirect(I$1),2,false)*B4271+vlookup(VLOOKUP(A4271,'Meal Plan Combinations'!A$5:E$17,3,false),indirect(I$1),2,false)*C4271+vlookup(VLOOKUP(A4271,'Meal Plan Combinations'!A$5:E$17,4,false),indirect(I$1),2,false)*D4271+vlookup(VLOOKUP(A4271,'Meal Plan Combinations'!A$5:E$17,5,false),indirect(I$1),2,false)*E4271</f>
        <v>2220.21</v>
      </c>
      <c r="G4271" s="173">
        <f>abs(Generate!H$5-F4271)</f>
        <v>849.79</v>
      </c>
    </row>
    <row r="4272">
      <c r="A4272" s="71" t="s">
        <v>105</v>
      </c>
      <c r="B4272" s="71">
        <v>1.0</v>
      </c>
      <c r="C4272" s="71">
        <v>2.5</v>
      </c>
      <c r="D4272" s="71">
        <v>2.0</v>
      </c>
      <c r="E4272" s="71">
        <v>2.5</v>
      </c>
      <c r="F4272" s="172">
        <f>vlookup(VLOOKUP(A4272,'Meal Plan Combinations'!A$5:E$17,2,false),indirect(I$1),2,false)*B4272+vlookup(VLOOKUP(A4272,'Meal Plan Combinations'!A$5:E$17,3,false),indirect(I$1),2,false)*C4272+vlookup(VLOOKUP(A4272,'Meal Plan Combinations'!A$5:E$17,4,false),indirect(I$1),2,false)*D4272+vlookup(VLOOKUP(A4272,'Meal Plan Combinations'!A$5:E$17,5,false),indirect(I$1),2,false)*E4272</f>
        <v>2357.204</v>
      </c>
      <c r="G4272" s="173">
        <f>abs(Generate!H$5-F4272)</f>
        <v>712.796</v>
      </c>
    </row>
    <row r="4273">
      <c r="A4273" s="71" t="s">
        <v>105</v>
      </c>
      <c r="B4273" s="71">
        <v>1.0</v>
      </c>
      <c r="C4273" s="71">
        <v>2.5</v>
      </c>
      <c r="D4273" s="71">
        <v>2.0</v>
      </c>
      <c r="E4273" s="71">
        <v>3.0</v>
      </c>
      <c r="F4273" s="172">
        <f>vlookup(VLOOKUP(A4273,'Meal Plan Combinations'!A$5:E$17,2,false),indirect(I$1),2,false)*B4273+vlookup(VLOOKUP(A4273,'Meal Plan Combinations'!A$5:E$17,3,false),indirect(I$1),2,false)*C4273+vlookup(VLOOKUP(A4273,'Meal Plan Combinations'!A$5:E$17,4,false),indirect(I$1),2,false)*D4273+vlookup(VLOOKUP(A4273,'Meal Plan Combinations'!A$5:E$17,5,false),indirect(I$1),2,false)*E4273</f>
        <v>2494.198</v>
      </c>
      <c r="G4273" s="173">
        <f>abs(Generate!H$5-F4273)</f>
        <v>575.802</v>
      </c>
    </row>
    <row r="4274">
      <c r="A4274" s="71" t="s">
        <v>105</v>
      </c>
      <c r="B4274" s="71">
        <v>1.0</v>
      </c>
      <c r="C4274" s="71">
        <v>2.5</v>
      </c>
      <c r="D4274" s="71">
        <v>2.5</v>
      </c>
      <c r="E4274" s="71">
        <v>0.5</v>
      </c>
      <c r="F4274" s="172">
        <f>vlookup(VLOOKUP(A4274,'Meal Plan Combinations'!A$5:E$17,2,false),indirect(I$1),2,false)*B4274+vlookup(VLOOKUP(A4274,'Meal Plan Combinations'!A$5:E$17,3,false),indirect(I$1),2,false)*C4274+vlookup(VLOOKUP(A4274,'Meal Plan Combinations'!A$5:E$17,4,false),indirect(I$1),2,false)*D4274+vlookup(VLOOKUP(A4274,'Meal Plan Combinations'!A$5:E$17,5,false),indirect(I$1),2,false)*E4274</f>
        <v>1949.6715</v>
      </c>
      <c r="G4274" s="173">
        <f>abs(Generate!H$5-F4274)</f>
        <v>1120.3285</v>
      </c>
    </row>
    <row r="4275">
      <c r="A4275" s="71" t="s">
        <v>105</v>
      </c>
      <c r="B4275" s="71">
        <v>1.0</v>
      </c>
      <c r="C4275" s="71">
        <v>2.5</v>
      </c>
      <c r="D4275" s="71">
        <v>2.5</v>
      </c>
      <c r="E4275" s="71">
        <v>1.0</v>
      </c>
      <c r="F4275" s="172">
        <f>vlookup(VLOOKUP(A4275,'Meal Plan Combinations'!A$5:E$17,2,false),indirect(I$1),2,false)*B4275+vlookup(VLOOKUP(A4275,'Meal Plan Combinations'!A$5:E$17,3,false),indirect(I$1),2,false)*C4275+vlookup(VLOOKUP(A4275,'Meal Plan Combinations'!A$5:E$17,4,false),indirect(I$1),2,false)*D4275+vlookup(VLOOKUP(A4275,'Meal Plan Combinations'!A$5:E$17,5,false),indirect(I$1),2,false)*E4275</f>
        <v>2086.6655</v>
      </c>
      <c r="G4275" s="173">
        <f>abs(Generate!H$5-F4275)</f>
        <v>983.3345</v>
      </c>
    </row>
    <row r="4276">
      <c r="A4276" s="71" t="s">
        <v>105</v>
      </c>
      <c r="B4276" s="71">
        <v>1.0</v>
      </c>
      <c r="C4276" s="71">
        <v>2.5</v>
      </c>
      <c r="D4276" s="71">
        <v>2.5</v>
      </c>
      <c r="E4276" s="71">
        <v>1.5</v>
      </c>
      <c r="F4276" s="172">
        <f>vlookup(VLOOKUP(A4276,'Meal Plan Combinations'!A$5:E$17,2,false),indirect(I$1),2,false)*B4276+vlookup(VLOOKUP(A4276,'Meal Plan Combinations'!A$5:E$17,3,false),indirect(I$1),2,false)*C4276+vlookup(VLOOKUP(A4276,'Meal Plan Combinations'!A$5:E$17,4,false),indirect(I$1),2,false)*D4276+vlookup(VLOOKUP(A4276,'Meal Plan Combinations'!A$5:E$17,5,false),indirect(I$1),2,false)*E4276</f>
        <v>2223.6595</v>
      </c>
      <c r="G4276" s="173">
        <f>abs(Generate!H$5-F4276)</f>
        <v>846.3405</v>
      </c>
    </row>
    <row r="4277">
      <c r="A4277" s="71" t="s">
        <v>105</v>
      </c>
      <c r="B4277" s="71">
        <v>1.0</v>
      </c>
      <c r="C4277" s="71">
        <v>2.5</v>
      </c>
      <c r="D4277" s="71">
        <v>2.5</v>
      </c>
      <c r="E4277" s="71">
        <v>2.0</v>
      </c>
      <c r="F4277" s="172">
        <f>vlookup(VLOOKUP(A4277,'Meal Plan Combinations'!A$5:E$17,2,false),indirect(I$1),2,false)*B4277+vlookup(VLOOKUP(A4277,'Meal Plan Combinations'!A$5:E$17,3,false),indirect(I$1),2,false)*C4277+vlookup(VLOOKUP(A4277,'Meal Plan Combinations'!A$5:E$17,4,false),indirect(I$1),2,false)*D4277+vlookup(VLOOKUP(A4277,'Meal Plan Combinations'!A$5:E$17,5,false),indirect(I$1),2,false)*E4277</f>
        <v>2360.6535</v>
      </c>
      <c r="G4277" s="173">
        <f>abs(Generate!H$5-F4277)</f>
        <v>709.3465</v>
      </c>
    </row>
    <row r="4278">
      <c r="A4278" s="71" t="s">
        <v>105</v>
      </c>
      <c r="B4278" s="71">
        <v>1.0</v>
      </c>
      <c r="C4278" s="71">
        <v>2.5</v>
      </c>
      <c r="D4278" s="71">
        <v>2.5</v>
      </c>
      <c r="E4278" s="71">
        <v>2.5</v>
      </c>
      <c r="F4278" s="172">
        <f>vlookup(VLOOKUP(A4278,'Meal Plan Combinations'!A$5:E$17,2,false),indirect(I$1),2,false)*B4278+vlookup(VLOOKUP(A4278,'Meal Plan Combinations'!A$5:E$17,3,false),indirect(I$1),2,false)*C4278+vlookup(VLOOKUP(A4278,'Meal Plan Combinations'!A$5:E$17,4,false),indirect(I$1),2,false)*D4278+vlookup(VLOOKUP(A4278,'Meal Plan Combinations'!A$5:E$17,5,false),indirect(I$1),2,false)*E4278</f>
        <v>2497.6475</v>
      </c>
      <c r="G4278" s="173">
        <f>abs(Generate!H$5-F4278)</f>
        <v>572.3525</v>
      </c>
    </row>
    <row r="4279">
      <c r="A4279" s="71" t="s">
        <v>105</v>
      </c>
      <c r="B4279" s="71">
        <v>1.0</v>
      </c>
      <c r="C4279" s="71">
        <v>2.5</v>
      </c>
      <c r="D4279" s="71">
        <v>2.5</v>
      </c>
      <c r="E4279" s="71">
        <v>3.0</v>
      </c>
      <c r="F4279" s="172">
        <f>vlookup(VLOOKUP(A4279,'Meal Plan Combinations'!A$5:E$17,2,false),indirect(I$1),2,false)*B4279+vlookup(VLOOKUP(A4279,'Meal Plan Combinations'!A$5:E$17,3,false),indirect(I$1),2,false)*C4279+vlookup(VLOOKUP(A4279,'Meal Plan Combinations'!A$5:E$17,4,false),indirect(I$1),2,false)*D4279+vlookup(VLOOKUP(A4279,'Meal Plan Combinations'!A$5:E$17,5,false),indirect(I$1),2,false)*E4279</f>
        <v>2634.6415</v>
      </c>
      <c r="G4279" s="173">
        <f>abs(Generate!H$5-F4279)</f>
        <v>435.3585</v>
      </c>
    </row>
    <row r="4280">
      <c r="A4280" s="71" t="s">
        <v>105</v>
      </c>
      <c r="B4280" s="71">
        <v>1.0</v>
      </c>
      <c r="C4280" s="71">
        <v>2.5</v>
      </c>
      <c r="D4280" s="71">
        <v>3.0</v>
      </c>
      <c r="E4280" s="71">
        <v>0.5</v>
      </c>
      <c r="F4280" s="172">
        <f>vlookup(VLOOKUP(A4280,'Meal Plan Combinations'!A$5:E$17,2,false),indirect(I$1),2,false)*B4280+vlookup(VLOOKUP(A4280,'Meal Plan Combinations'!A$5:E$17,3,false),indirect(I$1),2,false)*C4280+vlookup(VLOOKUP(A4280,'Meal Plan Combinations'!A$5:E$17,4,false),indirect(I$1),2,false)*D4280+vlookup(VLOOKUP(A4280,'Meal Plan Combinations'!A$5:E$17,5,false),indirect(I$1),2,false)*E4280</f>
        <v>2090.115</v>
      </c>
      <c r="G4280" s="173">
        <f>abs(Generate!H$5-F4280)</f>
        <v>979.885</v>
      </c>
    </row>
    <row r="4281">
      <c r="A4281" s="71" t="s">
        <v>105</v>
      </c>
      <c r="B4281" s="71">
        <v>1.0</v>
      </c>
      <c r="C4281" s="71">
        <v>2.5</v>
      </c>
      <c r="D4281" s="71">
        <v>3.0</v>
      </c>
      <c r="E4281" s="71">
        <v>1.0</v>
      </c>
      <c r="F4281" s="172">
        <f>vlookup(VLOOKUP(A4281,'Meal Plan Combinations'!A$5:E$17,2,false),indirect(I$1),2,false)*B4281+vlookup(VLOOKUP(A4281,'Meal Plan Combinations'!A$5:E$17,3,false),indirect(I$1),2,false)*C4281+vlookup(VLOOKUP(A4281,'Meal Plan Combinations'!A$5:E$17,4,false),indirect(I$1),2,false)*D4281+vlookup(VLOOKUP(A4281,'Meal Plan Combinations'!A$5:E$17,5,false),indirect(I$1),2,false)*E4281</f>
        <v>2227.109</v>
      </c>
      <c r="G4281" s="173">
        <f>abs(Generate!H$5-F4281)</f>
        <v>842.891</v>
      </c>
    </row>
    <row r="4282">
      <c r="A4282" s="71" t="s">
        <v>105</v>
      </c>
      <c r="B4282" s="71">
        <v>1.0</v>
      </c>
      <c r="C4282" s="71">
        <v>2.5</v>
      </c>
      <c r="D4282" s="71">
        <v>3.0</v>
      </c>
      <c r="E4282" s="71">
        <v>1.5</v>
      </c>
      <c r="F4282" s="172">
        <f>vlookup(VLOOKUP(A4282,'Meal Plan Combinations'!A$5:E$17,2,false),indirect(I$1),2,false)*B4282+vlookup(VLOOKUP(A4282,'Meal Plan Combinations'!A$5:E$17,3,false),indirect(I$1),2,false)*C4282+vlookup(VLOOKUP(A4282,'Meal Plan Combinations'!A$5:E$17,4,false),indirect(I$1),2,false)*D4282+vlookup(VLOOKUP(A4282,'Meal Plan Combinations'!A$5:E$17,5,false),indirect(I$1),2,false)*E4282</f>
        <v>2364.103</v>
      </c>
      <c r="G4282" s="173">
        <f>abs(Generate!H$5-F4282)</f>
        <v>705.897</v>
      </c>
    </row>
    <row r="4283">
      <c r="A4283" s="71" t="s">
        <v>105</v>
      </c>
      <c r="B4283" s="71">
        <v>1.0</v>
      </c>
      <c r="C4283" s="71">
        <v>2.5</v>
      </c>
      <c r="D4283" s="71">
        <v>3.0</v>
      </c>
      <c r="E4283" s="71">
        <v>2.0</v>
      </c>
      <c r="F4283" s="172">
        <f>vlookup(VLOOKUP(A4283,'Meal Plan Combinations'!A$5:E$17,2,false),indirect(I$1),2,false)*B4283+vlookup(VLOOKUP(A4283,'Meal Plan Combinations'!A$5:E$17,3,false),indirect(I$1),2,false)*C4283+vlookup(VLOOKUP(A4283,'Meal Plan Combinations'!A$5:E$17,4,false),indirect(I$1),2,false)*D4283+vlookup(VLOOKUP(A4283,'Meal Plan Combinations'!A$5:E$17,5,false),indirect(I$1),2,false)*E4283</f>
        <v>2501.097</v>
      </c>
      <c r="G4283" s="173">
        <f>abs(Generate!H$5-F4283)</f>
        <v>568.903</v>
      </c>
    </row>
    <row r="4284">
      <c r="A4284" s="71" t="s">
        <v>105</v>
      </c>
      <c r="B4284" s="71">
        <v>1.0</v>
      </c>
      <c r="C4284" s="71">
        <v>2.5</v>
      </c>
      <c r="D4284" s="71">
        <v>3.0</v>
      </c>
      <c r="E4284" s="71">
        <v>2.5</v>
      </c>
      <c r="F4284" s="172">
        <f>vlookup(VLOOKUP(A4284,'Meal Plan Combinations'!A$5:E$17,2,false),indirect(I$1),2,false)*B4284+vlookup(VLOOKUP(A4284,'Meal Plan Combinations'!A$5:E$17,3,false),indirect(I$1),2,false)*C4284+vlookup(VLOOKUP(A4284,'Meal Plan Combinations'!A$5:E$17,4,false),indirect(I$1),2,false)*D4284+vlookup(VLOOKUP(A4284,'Meal Plan Combinations'!A$5:E$17,5,false),indirect(I$1),2,false)*E4284</f>
        <v>2638.091</v>
      </c>
      <c r="G4284" s="173">
        <f>abs(Generate!H$5-F4284)</f>
        <v>431.909</v>
      </c>
    </row>
    <row r="4285">
      <c r="A4285" s="71" t="s">
        <v>105</v>
      </c>
      <c r="B4285" s="71">
        <v>1.0</v>
      </c>
      <c r="C4285" s="71">
        <v>2.5</v>
      </c>
      <c r="D4285" s="71">
        <v>3.0</v>
      </c>
      <c r="E4285" s="71">
        <v>3.0</v>
      </c>
      <c r="F4285" s="172">
        <f>vlookup(VLOOKUP(A4285,'Meal Plan Combinations'!A$5:E$17,2,false),indirect(I$1),2,false)*B4285+vlookup(VLOOKUP(A4285,'Meal Plan Combinations'!A$5:E$17,3,false),indirect(I$1),2,false)*C4285+vlookup(VLOOKUP(A4285,'Meal Plan Combinations'!A$5:E$17,4,false),indirect(I$1),2,false)*D4285+vlookup(VLOOKUP(A4285,'Meal Plan Combinations'!A$5:E$17,5,false),indirect(I$1),2,false)*E4285</f>
        <v>2775.085</v>
      </c>
      <c r="G4285" s="173">
        <f>abs(Generate!H$5-F4285)</f>
        <v>294.915</v>
      </c>
    </row>
    <row r="4286">
      <c r="A4286" s="71" t="s">
        <v>105</v>
      </c>
      <c r="B4286" s="71">
        <v>1.0</v>
      </c>
      <c r="C4286" s="71">
        <v>3.0</v>
      </c>
      <c r="D4286" s="71">
        <v>0.5</v>
      </c>
      <c r="E4286" s="71">
        <v>0.5</v>
      </c>
      <c r="F4286" s="172">
        <f>vlookup(VLOOKUP(A4286,'Meal Plan Combinations'!A$5:E$17,2,false),indirect(I$1),2,false)*B4286+vlookup(VLOOKUP(A4286,'Meal Plan Combinations'!A$5:E$17,3,false),indirect(I$1),2,false)*C4286+vlookup(VLOOKUP(A4286,'Meal Plan Combinations'!A$5:E$17,4,false),indirect(I$1),2,false)*D4286+vlookup(VLOOKUP(A4286,'Meal Plan Combinations'!A$5:E$17,5,false),indirect(I$1),2,false)*E4286</f>
        <v>1518.9935</v>
      </c>
      <c r="G4286" s="173">
        <f>abs(Generate!H$5-F4286)</f>
        <v>1551.0065</v>
      </c>
    </row>
    <row r="4287">
      <c r="A4287" s="71" t="s">
        <v>105</v>
      </c>
      <c r="B4287" s="71">
        <v>1.0</v>
      </c>
      <c r="C4287" s="71">
        <v>3.0</v>
      </c>
      <c r="D4287" s="71">
        <v>0.5</v>
      </c>
      <c r="E4287" s="71">
        <v>1.0</v>
      </c>
      <c r="F4287" s="172">
        <f>vlookup(VLOOKUP(A4287,'Meal Plan Combinations'!A$5:E$17,2,false),indirect(I$1),2,false)*B4287+vlookup(VLOOKUP(A4287,'Meal Plan Combinations'!A$5:E$17,3,false),indirect(I$1),2,false)*C4287+vlookup(VLOOKUP(A4287,'Meal Plan Combinations'!A$5:E$17,4,false),indirect(I$1),2,false)*D4287+vlookup(VLOOKUP(A4287,'Meal Plan Combinations'!A$5:E$17,5,false),indirect(I$1),2,false)*E4287</f>
        <v>1655.9875</v>
      </c>
      <c r="G4287" s="173">
        <f>abs(Generate!H$5-F4287)</f>
        <v>1414.0125</v>
      </c>
    </row>
    <row r="4288">
      <c r="A4288" s="71" t="s">
        <v>105</v>
      </c>
      <c r="B4288" s="71">
        <v>1.0</v>
      </c>
      <c r="C4288" s="71">
        <v>3.0</v>
      </c>
      <c r="D4288" s="71">
        <v>0.5</v>
      </c>
      <c r="E4288" s="71">
        <v>1.5</v>
      </c>
      <c r="F4288" s="172">
        <f>vlookup(VLOOKUP(A4288,'Meal Plan Combinations'!A$5:E$17,2,false),indirect(I$1),2,false)*B4288+vlookup(VLOOKUP(A4288,'Meal Plan Combinations'!A$5:E$17,3,false),indirect(I$1),2,false)*C4288+vlookup(VLOOKUP(A4288,'Meal Plan Combinations'!A$5:E$17,4,false),indirect(I$1),2,false)*D4288+vlookup(VLOOKUP(A4288,'Meal Plan Combinations'!A$5:E$17,5,false),indirect(I$1),2,false)*E4288</f>
        <v>1792.9815</v>
      </c>
      <c r="G4288" s="173">
        <f>abs(Generate!H$5-F4288)</f>
        <v>1277.0185</v>
      </c>
    </row>
    <row r="4289">
      <c r="A4289" s="71" t="s">
        <v>105</v>
      </c>
      <c r="B4289" s="71">
        <v>1.0</v>
      </c>
      <c r="C4289" s="71">
        <v>3.0</v>
      </c>
      <c r="D4289" s="71">
        <v>0.5</v>
      </c>
      <c r="E4289" s="71">
        <v>2.0</v>
      </c>
      <c r="F4289" s="172">
        <f>vlookup(VLOOKUP(A4289,'Meal Plan Combinations'!A$5:E$17,2,false),indirect(I$1),2,false)*B4289+vlookup(VLOOKUP(A4289,'Meal Plan Combinations'!A$5:E$17,3,false),indirect(I$1),2,false)*C4289+vlookup(VLOOKUP(A4289,'Meal Plan Combinations'!A$5:E$17,4,false),indirect(I$1),2,false)*D4289+vlookup(VLOOKUP(A4289,'Meal Plan Combinations'!A$5:E$17,5,false),indirect(I$1),2,false)*E4289</f>
        <v>1929.9755</v>
      </c>
      <c r="G4289" s="173">
        <f>abs(Generate!H$5-F4289)</f>
        <v>1140.0245</v>
      </c>
    </row>
    <row r="4290">
      <c r="A4290" s="71" t="s">
        <v>105</v>
      </c>
      <c r="B4290" s="71">
        <v>1.0</v>
      </c>
      <c r="C4290" s="71">
        <v>3.0</v>
      </c>
      <c r="D4290" s="71">
        <v>0.5</v>
      </c>
      <c r="E4290" s="71">
        <v>2.5</v>
      </c>
      <c r="F4290" s="172">
        <f>vlookup(VLOOKUP(A4290,'Meal Plan Combinations'!A$5:E$17,2,false),indirect(I$1),2,false)*B4290+vlookup(VLOOKUP(A4290,'Meal Plan Combinations'!A$5:E$17,3,false),indirect(I$1),2,false)*C4290+vlookup(VLOOKUP(A4290,'Meal Plan Combinations'!A$5:E$17,4,false),indirect(I$1),2,false)*D4290+vlookup(VLOOKUP(A4290,'Meal Plan Combinations'!A$5:E$17,5,false),indirect(I$1),2,false)*E4290</f>
        <v>2066.9695</v>
      </c>
      <c r="G4290" s="173">
        <f>abs(Generate!H$5-F4290)</f>
        <v>1003.0305</v>
      </c>
    </row>
    <row r="4291">
      <c r="A4291" s="71" t="s">
        <v>105</v>
      </c>
      <c r="B4291" s="71">
        <v>1.0</v>
      </c>
      <c r="C4291" s="71">
        <v>3.0</v>
      </c>
      <c r="D4291" s="71">
        <v>0.5</v>
      </c>
      <c r="E4291" s="71">
        <v>3.0</v>
      </c>
      <c r="F4291" s="172">
        <f>vlookup(VLOOKUP(A4291,'Meal Plan Combinations'!A$5:E$17,2,false),indirect(I$1),2,false)*B4291+vlookup(VLOOKUP(A4291,'Meal Plan Combinations'!A$5:E$17,3,false),indirect(I$1),2,false)*C4291+vlookup(VLOOKUP(A4291,'Meal Plan Combinations'!A$5:E$17,4,false),indirect(I$1),2,false)*D4291+vlookup(VLOOKUP(A4291,'Meal Plan Combinations'!A$5:E$17,5,false),indirect(I$1),2,false)*E4291</f>
        <v>2203.9635</v>
      </c>
      <c r="G4291" s="173">
        <f>abs(Generate!H$5-F4291)</f>
        <v>866.0365</v>
      </c>
    </row>
    <row r="4292">
      <c r="A4292" s="71" t="s">
        <v>105</v>
      </c>
      <c r="B4292" s="71">
        <v>1.0</v>
      </c>
      <c r="C4292" s="71">
        <v>3.0</v>
      </c>
      <c r="D4292" s="71">
        <v>1.0</v>
      </c>
      <c r="E4292" s="71">
        <v>0.5</v>
      </c>
      <c r="F4292" s="172">
        <f>vlookup(VLOOKUP(A4292,'Meal Plan Combinations'!A$5:E$17,2,false),indirect(I$1),2,false)*B4292+vlookup(VLOOKUP(A4292,'Meal Plan Combinations'!A$5:E$17,3,false),indirect(I$1),2,false)*C4292+vlookup(VLOOKUP(A4292,'Meal Plan Combinations'!A$5:E$17,4,false),indirect(I$1),2,false)*D4292+vlookup(VLOOKUP(A4292,'Meal Plan Combinations'!A$5:E$17,5,false),indirect(I$1),2,false)*E4292</f>
        <v>1659.437</v>
      </c>
      <c r="G4292" s="173">
        <f>abs(Generate!H$5-F4292)</f>
        <v>1410.563</v>
      </c>
    </row>
    <row r="4293">
      <c r="A4293" s="71" t="s">
        <v>105</v>
      </c>
      <c r="B4293" s="71">
        <v>1.0</v>
      </c>
      <c r="C4293" s="71">
        <v>3.0</v>
      </c>
      <c r="D4293" s="71">
        <v>1.0</v>
      </c>
      <c r="E4293" s="71">
        <v>1.0</v>
      </c>
      <c r="F4293" s="172">
        <f>vlookup(VLOOKUP(A4293,'Meal Plan Combinations'!A$5:E$17,2,false),indirect(I$1),2,false)*B4293+vlookup(VLOOKUP(A4293,'Meal Plan Combinations'!A$5:E$17,3,false),indirect(I$1),2,false)*C4293+vlookup(VLOOKUP(A4293,'Meal Plan Combinations'!A$5:E$17,4,false),indirect(I$1),2,false)*D4293+vlookup(VLOOKUP(A4293,'Meal Plan Combinations'!A$5:E$17,5,false),indirect(I$1),2,false)*E4293</f>
        <v>1796.431</v>
      </c>
      <c r="G4293" s="173">
        <f>abs(Generate!H$5-F4293)</f>
        <v>1273.569</v>
      </c>
    </row>
    <row r="4294">
      <c r="A4294" s="71" t="s">
        <v>105</v>
      </c>
      <c r="B4294" s="71">
        <v>1.0</v>
      </c>
      <c r="C4294" s="71">
        <v>3.0</v>
      </c>
      <c r="D4294" s="71">
        <v>1.0</v>
      </c>
      <c r="E4294" s="71">
        <v>1.5</v>
      </c>
      <c r="F4294" s="172">
        <f>vlookup(VLOOKUP(A4294,'Meal Plan Combinations'!A$5:E$17,2,false),indirect(I$1),2,false)*B4294+vlookup(VLOOKUP(A4294,'Meal Plan Combinations'!A$5:E$17,3,false),indirect(I$1),2,false)*C4294+vlookup(VLOOKUP(A4294,'Meal Plan Combinations'!A$5:E$17,4,false),indirect(I$1),2,false)*D4294+vlookup(VLOOKUP(A4294,'Meal Plan Combinations'!A$5:E$17,5,false),indirect(I$1),2,false)*E4294</f>
        <v>1933.425</v>
      </c>
      <c r="G4294" s="173">
        <f>abs(Generate!H$5-F4294)</f>
        <v>1136.575</v>
      </c>
    </row>
    <row r="4295">
      <c r="A4295" s="71" t="s">
        <v>105</v>
      </c>
      <c r="B4295" s="71">
        <v>1.0</v>
      </c>
      <c r="C4295" s="71">
        <v>3.0</v>
      </c>
      <c r="D4295" s="71">
        <v>1.0</v>
      </c>
      <c r="E4295" s="71">
        <v>2.0</v>
      </c>
      <c r="F4295" s="172">
        <f>vlookup(VLOOKUP(A4295,'Meal Plan Combinations'!A$5:E$17,2,false),indirect(I$1),2,false)*B4295+vlookup(VLOOKUP(A4295,'Meal Plan Combinations'!A$5:E$17,3,false),indirect(I$1),2,false)*C4295+vlookup(VLOOKUP(A4295,'Meal Plan Combinations'!A$5:E$17,4,false),indirect(I$1),2,false)*D4295+vlookup(VLOOKUP(A4295,'Meal Plan Combinations'!A$5:E$17,5,false),indirect(I$1),2,false)*E4295</f>
        <v>2070.419</v>
      </c>
      <c r="G4295" s="173">
        <f>abs(Generate!H$5-F4295)</f>
        <v>999.581</v>
      </c>
    </row>
    <row r="4296">
      <c r="A4296" s="71" t="s">
        <v>105</v>
      </c>
      <c r="B4296" s="71">
        <v>1.0</v>
      </c>
      <c r="C4296" s="71">
        <v>3.0</v>
      </c>
      <c r="D4296" s="71">
        <v>1.0</v>
      </c>
      <c r="E4296" s="71">
        <v>2.5</v>
      </c>
      <c r="F4296" s="172">
        <f>vlookup(VLOOKUP(A4296,'Meal Plan Combinations'!A$5:E$17,2,false),indirect(I$1),2,false)*B4296+vlookup(VLOOKUP(A4296,'Meal Plan Combinations'!A$5:E$17,3,false),indirect(I$1),2,false)*C4296+vlookup(VLOOKUP(A4296,'Meal Plan Combinations'!A$5:E$17,4,false),indirect(I$1),2,false)*D4296+vlookup(VLOOKUP(A4296,'Meal Plan Combinations'!A$5:E$17,5,false),indirect(I$1),2,false)*E4296</f>
        <v>2207.413</v>
      </c>
      <c r="G4296" s="173">
        <f>abs(Generate!H$5-F4296)</f>
        <v>862.587</v>
      </c>
    </row>
    <row r="4297">
      <c r="A4297" s="71" t="s">
        <v>105</v>
      </c>
      <c r="B4297" s="71">
        <v>1.0</v>
      </c>
      <c r="C4297" s="71">
        <v>3.0</v>
      </c>
      <c r="D4297" s="71">
        <v>1.0</v>
      </c>
      <c r="E4297" s="71">
        <v>3.0</v>
      </c>
      <c r="F4297" s="172">
        <f>vlookup(VLOOKUP(A4297,'Meal Plan Combinations'!A$5:E$17,2,false),indirect(I$1),2,false)*B4297+vlookup(VLOOKUP(A4297,'Meal Plan Combinations'!A$5:E$17,3,false),indirect(I$1),2,false)*C4297+vlookup(VLOOKUP(A4297,'Meal Plan Combinations'!A$5:E$17,4,false),indirect(I$1),2,false)*D4297+vlookup(VLOOKUP(A4297,'Meal Plan Combinations'!A$5:E$17,5,false),indirect(I$1),2,false)*E4297</f>
        <v>2344.407</v>
      </c>
      <c r="G4297" s="173">
        <f>abs(Generate!H$5-F4297)</f>
        <v>725.593</v>
      </c>
    </row>
    <row r="4298">
      <c r="A4298" s="71" t="s">
        <v>105</v>
      </c>
      <c r="B4298" s="71">
        <v>1.0</v>
      </c>
      <c r="C4298" s="71">
        <v>3.0</v>
      </c>
      <c r="D4298" s="71">
        <v>1.5</v>
      </c>
      <c r="E4298" s="71">
        <v>0.5</v>
      </c>
      <c r="F4298" s="172">
        <f>vlookup(VLOOKUP(A4298,'Meal Plan Combinations'!A$5:E$17,2,false),indirect(I$1),2,false)*B4298+vlookup(VLOOKUP(A4298,'Meal Plan Combinations'!A$5:E$17,3,false),indirect(I$1),2,false)*C4298+vlookup(VLOOKUP(A4298,'Meal Plan Combinations'!A$5:E$17,4,false),indirect(I$1),2,false)*D4298+vlookup(VLOOKUP(A4298,'Meal Plan Combinations'!A$5:E$17,5,false),indirect(I$1),2,false)*E4298</f>
        <v>1799.8805</v>
      </c>
      <c r="G4298" s="173">
        <f>abs(Generate!H$5-F4298)</f>
        <v>1270.1195</v>
      </c>
    </row>
    <row r="4299">
      <c r="A4299" s="71" t="s">
        <v>105</v>
      </c>
      <c r="B4299" s="71">
        <v>1.0</v>
      </c>
      <c r="C4299" s="71">
        <v>3.0</v>
      </c>
      <c r="D4299" s="71">
        <v>1.5</v>
      </c>
      <c r="E4299" s="71">
        <v>1.0</v>
      </c>
      <c r="F4299" s="172">
        <f>vlookup(VLOOKUP(A4299,'Meal Plan Combinations'!A$5:E$17,2,false),indirect(I$1),2,false)*B4299+vlookup(VLOOKUP(A4299,'Meal Plan Combinations'!A$5:E$17,3,false),indirect(I$1),2,false)*C4299+vlookup(VLOOKUP(A4299,'Meal Plan Combinations'!A$5:E$17,4,false),indirect(I$1),2,false)*D4299+vlookup(VLOOKUP(A4299,'Meal Plan Combinations'!A$5:E$17,5,false),indirect(I$1),2,false)*E4299</f>
        <v>1936.8745</v>
      </c>
      <c r="G4299" s="173">
        <f>abs(Generate!H$5-F4299)</f>
        <v>1133.1255</v>
      </c>
    </row>
    <row r="4300">
      <c r="A4300" s="71" t="s">
        <v>105</v>
      </c>
      <c r="B4300" s="71">
        <v>1.0</v>
      </c>
      <c r="C4300" s="71">
        <v>3.0</v>
      </c>
      <c r="D4300" s="71">
        <v>1.5</v>
      </c>
      <c r="E4300" s="71">
        <v>1.5</v>
      </c>
      <c r="F4300" s="172">
        <f>vlookup(VLOOKUP(A4300,'Meal Plan Combinations'!A$5:E$17,2,false),indirect(I$1),2,false)*B4300+vlookup(VLOOKUP(A4300,'Meal Plan Combinations'!A$5:E$17,3,false),indirect(I$1),2,false)*C4300+vlookup(VLOOKUP(A4300,'Meal Plan Combinations'!A$5:E$17,4,false),indirect(I$1),2,false)*D4300+vlookup(VLOOKUP(A4300,'Meal Plan Combinations'!A$5:E$17,5,false),indirect(I$1),2,false)*E4300</f>
        <v>2073.8685</v>
      </c>
      <c r="G4300" s="173">
        <f>abs(Generate!H$5-F4300)</f>
        <v>996.1315</v>
      </c>
    </row>
    <row r="4301">
      <c r="A4301" s="71" t="s">
        <v>105</v>
      </c>
      <c r="B4301" s="71">
        <v>1.0</v>
      </c>
      <c r="C4301" s="71">
        <v>3.0</v>
      </c>
      <c r="D4301" s="71">
        <v>1.5</v>
      </c>
      <c r="E4301" s="71">
        <v>2.0</v>
      </c>
      <c r="F4301" s="172">
        <f>vlookup(VLOOKUP(A4301,'Meal Plan Combinations'!A$5:E$17,2,false),indirect(I$1),2,false)*B4301+vlookup(VLOOKUP(A4301,'Meal Plan Combinations'!A$5:E$17,3,false),indirect(I$1),2,false)*C4301+vlookup(VLOOKUP(A4301,'Meal Plan Combinations'!A$5:E$17,4,false),indirect(I$1),2,false)*D4301+vlookup(VLOOKUP(A4301,'Meal Plan Combinations'!A$5:E$17,5,false),indirect(I$1),2,false)*E4301</f>
        <v>2210.8625</v>
      </c>
      <c r="G4301" s="173">
        <f>abs(Generate!H$5-F4301)</f>
        <v>859.1375</v>
      </c>
    </row>
    <row r="4302">
      <c r="A4302" s="71" t="s">
        <v>105</v>
      </c>
      <c r="B4302" s="71">
        <v>1.0</v>
      </c>
      <c r="C4302" s="71">
        <v>3.0</v>
      </c>
      <c r="D4302" s="71">
        <v>1.5</v>
      </c>
      <c r="E4302" s="71">
        <v>2.5</v>
      </c>
      <c r="F4302" s="172">
        <f>vlookup(VLOOKUP(A4302,'Meal Plan Combinations'!A$5:E$17,2,false),indirect(I$1),2,false)*B4302+vlookup(VLOOKUP(A4302,'Meal Plan Combinations'!A$5:E$17,3,false),indirect(I$1),2,false)*C4302+vlookup(VLOOKUP(A4302,'Meal Plan Combinations'!A$5:E$17,4,false),indirect(I$1),2,false)*D4302+vlookup(VLOOKUP(A4302,'Meal Plan Combinations'!A$5:E$17,5,false),indirect(I$1),2,false)*E4302</f>
        <v>2347.8565</v>
      </c>
      <c r="G4302" s="173">
        <f>abs(Generate!H$5-F4302)</f>
        <v>722.1435</v>
      </c>
    </row>
    <row r="4303">
      <c r="A4303" s="71" t="s">
        <v>105</v>
      </c>
      <c r="B4303" s="71">
        <v>1.0</v>
      </c>
      <c r="C4303" s="71">
        <v>3.0</v>
      </c>
      <c r="D4303" s="71">
        <v>1.5</v>
      </c>
      <c r="E4303" s="71">
        <v>3.0</v>
      </c>
      <c r="F4303" s="172">
        <f>vlookup(VLOOKUP(A4303,'Meal Plan Combinations'!A$5:E$17,2,false),indirect(I$1),2,false)*B4303+vlookup(VLOOKUP(A4303,'Meal Plan Combinations'!A$5:E$17,3,false),indirect(I$1),2,false)*C4303+vlookup(VLOOKUP(A4303,'Meal Plan Combinations'!A$5:E$17,4,false),indirect(I$1),2,false)*D4303+vlookup(VLOOKUP(A4303,'Meal Plan Combinations'!A$5:E$17,5,false),indirect(I$1),2,false)*E4303</f>
        <v>2484.8505</v>
      </c>
      <c r="G4303" s="173">
        <f>abs(Generate!H$5-F4303)</f>
        <v>585.1495</v>
      </c>
    </row>
    <row r="4304">
      <c r="A4304" s="71" t="s">
        <v>105</v>
      </c>
      <c r="B4304" s="71">
        <v>1.0</v>
      </c>
      <c r="C4304" s="71">
        <v>3.0</v>
      </c>
      <c r="D4304" s="71">
        <v>2.0</v>
      </c>
      <c r="E4304" s="71">
        <v>0.5</v>
      </c>
      <c r="F4304" s="172">
        <f>vlookup(VLOOKUP(A4304,'Meal Plan Combinations'!A$5:E$17,2,false),indirect(I$1),2,false)*B4304+vlookup(VLOOKUP(A4304,'Meal Plan Combinations'!A$5:E$17,3,false),indirect(I$1),2,false)*C4304+vlookup(VLOOKUP(A4304,'Meal Plan Combinations'!A$5:E$17,4,false),indirect(I$1),2,false)*D4304+vlookup(VLOOKUP(A4304,'Meal Plan Combinations'!A$5:E$17,5,false),indirect(I$1),2,false)*E4304</f>
        <v>1940.324</v>
      </c>
      <c r="G4304" s="173">
        <f>abs(Generate!H$5-F4304)</f>
        <v>1129.676</v>
      </c>
    </row>
    <row r="4305">
      <c r="A4305" s="71" t="s">
        <v>105</v>
      </c>
      <c r="B4305" s="71">
        <v>1.0</v>
      </c>
      <c r="C4305" s="71">
        <v>3.0</v>
      </c>
      <c r="D4305" s="71">
        <v>2.0</v>
      </c>
      <c r="E4305" s="71">
        <v>1.0</v>
      </c>
      <c r="F4305" s="172">
        <f>vlookup(VLOOKUP(A4305,'Meal Plan Combinations'!A$5:E$17,2,false),indirect(I$1),2,false)*B4305+vlookup(VLOOKUP(A4305,'Meal Plan Combinations'!A$5:E$17,3,false),indirect(I$1),2,false)*C4305+vlookup(VLOOKUP(A4305,'Meal Plan Combinations'!A$5:E$17,4,false),indirect(I$1),2,false)*D4305+vlookup(VLOOKUP(A4305,'Meal Plan Combinations'!A$5:E$17,5,false),indirect(I$1),2,false)*E4305</f>
        <v>2077.318</v>
      </c>
      <c r="G4305" s="173">
        <f>abs(Generate!H$5-F4305)</f>
        <v>992.682</v>
      </c>
    </row>
    <row r="4306">
      <c r="A4306" s="71" t="s">
        <v>105</v>
      </c>
      <c r="B4306" s="71">
        <v>1.0</v>
      </c>
      <c r="C4306" s="71">
        <v>3.0</v>
      </c>
      <c r="D4306" s="71">
        <v>2.0</v>
      </c>
      <c r="E4306" s="71">
        <v>1.5</v>
      </c>
      <c r="F4306" s="172">
        <f>vlookup(VLOOKUP(A4306,'Meal Plan Combinations'!A$5:E$17,2,false),indirect(I$1),2,false)*B4306+vlookup(VLOOKUP(A4306,'Meal Plan Combinations'!A$5:E$17,3,false),indirect(I$1),2,false)*C4306+vlookup(VLOOKUP(A4306,'Meal Plan Combinations'!A$5:E$17,4,false),indirect(I$1),2,false)*D4306+vlookup(VLOOKUP(A4306,'Meal Plan Combinations'!A$5:E$17,5,false),indirect(I$1),2,false)*E4306</f>
        <v>2214.312</v>
      </c>
      <c r="G4306" s="173">
        <f>abs(Generate!H$5-F4306)</f>
        <v>855.688</v>
      </c>
    </row>
    <row r="4307">
      <c r="A4307" s="71" t="s">
        <v>105</v>
      </c>
      <c r="B4307" s="71">
        <v>1.0</v>
      </c>
      <c r="C4307" s="71">
        <v>3.0</v>
      </c>
      <c r="D4307" s="71">
        <v>2.0</v>
      </c>
      <c r="E4307" s="71">
        <v>2.0</v>
      </c>
      <c r="F4307" s="172">
        <f>vlookup(VLOOKUP(A4307,'Meal Plan Combinations'!A$5:E$17,2,false),indirect(I$1),2,false)*B4307+vlookup(VLOOKUP(A4307,'Meal Plan Combinations'!A$5:E$17,3,false),indirect(I$1),2,false)*C4307+vlookup(VLOOKUP(A4307,'Meal Plan Combinations'!A$5:E$17,4,false),indirect(I$1),2,false)*D4307+vlookup(VLOOKUP(A4307,'Meal Plan Combinations'!A$5:E$17,5,false),indirect(I$1),2,false)*E4307</f>
        <v>2351.306</v>
      </c>
      <c r="G4307" s="173">
        <f>abs(Generate!H$5-F4307)</f>
        <v>718.694</v>
      </c>
    </row>
    <row r="4308">
      <c r="A4308" s="71" t="s">
        <v>105</v>
      </c>
      <c r="B4308" s="71">
        <v>1.0</v>
      </c>
      <c r="C4308" s="71">
        <v>3.0</v>
      </c>
      <c r="D4308" s="71">
        <v>2.0</v>
      </c>
      <c r="E4308" s="71">
        <v>2.5</v>
      </c>
      <c r="F4308" s="172">
        <f>vlookup(VLOOKUP(A4308,'Meal Plan Combinations'!A$5:E$17,2,false),indirect(I$1),2,false)*B4308+vlookup(VLOOKUP(A4308,'Meal Plan Combinations'!A$5:E$17,3,false),indirect(I$1),2,false)*C4308+vlookup(VLOOKUP(A4308,'Meal Plan Combinations'!A$5:E$17,4,false),indirect(I$1),2,false)*D4308+vlookup(VLOOKUP(A4308,'Meal Plan Combinations'!A$5:E$17,5,false),indirect(I$1),2,false)*E4308</f>
        <v>2488.3</v>
      </c>
      <c r="G4308" s="173">
        <f>abs(Generate!H$5-F4308)</f>
        <v>581.7</v>
      </c>
    </row>
    <row r="4309">
      <c r="A4309" s="71" t="s">
        <v>105</v>
      </c>
      <c r="B4309" s="71">
        <v>1.0</v>
      </c>
      <c r="C4309" s="71">
        <v>3.0</v>
      </c>
      <c r="D4309" s="71">
        <v>2.0</v>
      </c>
      <c r="E4309" s="71">
        <v>3.0</v>
      </c>
      <c r="F4309" s="172">
        <f>vlookup(VLOOKUP(A4309,'Meal Plan Combinations'!A$5:E$17,2,false),indirect(I$1),2,false)*B4309+vlookup(VLOOKUP(A4309,'Meal Plan Combinations'!A$5:E$17,3,false),indirect(I$1),2,false)*C4309+vlookup(VLOOKUP(A4309,'Meal Plan Combinations'!A$5:E$17,4,false),indirect(I$1),2,false)*D4309+vlookup(VLOOKUP(A4309,'Meal Plan Combinations'!A$5:E$17,5,false),indirect(I$1),2,false)*E4309</f>
        <v>2625.294</v>
      </c>
      <c r="G4309" s="173">
        <f>abs(Generate!H$5-F4309)</f>
        <v>444.706</v>
      </c>
    </row>
    <row r="4310">
      <c r="A4310" s="71" t="s">
        <v>105</v>
      </c>
      <c r="B4310" s="71">
        <v>1.0</v>
      </c>
      <c r="C4310" s="71">
        <v>3.0</v>
      </c>
      <c r="D4310" s="71">
        <v>2.5</v>
      </c>
      <c r="E4310" s="71">
        <v>0.5</v>
      </c>
      <c r="F4310" s="172">
        <f>vlookup(VLOOKUP(A4310,'Meal Plan Combinations'!A$5:E$17,2,false),indirect(I$1),2,false)*B4310+vlookup(VLOOKUP(A4310,'Meal Plan Combinations'!A$5:E$17,3,false),indirect(I$1),2,false)*C4310+vlookup(VLOOKUP(A4310,'Meal Plan Combinations'!A$5:E$17,4,false),indirect(I$1),2,false)*D4310+vlookup(VLOOKUP(A4310,'Meal Plan Combinations'!A$5:E$17,5,false),indirect(I$1),2,false)*E4310</f>
        <v>2080.7675</v>
      </c>
      <c r="G4310" s="173">
        <f>abs(Generate!H$5-F4310)</f>
        <v>989.2325</v>
      </c>
    </row>
    <row r="4311">
      <c r="A4311" s="71" t="s">
        <v>105</v>
      </c>
      <c r="B4311" s="71">
        <v>1.0</v>
      </c>
      <c r="C4311" s="71">
        <v>3.0</v>
      </c>
      <c r="D4311" s="71">
        <v>2.5</v>
      </c>
      <c r="E4311" s="71">
        <v>1.0</v>
      </c>
      <c r="F4311" s="172">
        <f>vlookup(VLOOKUP(A4311,'Meal Plan Combinations'!A$5:E$17,2,false),indirect(I$1),2,false)*B4311+vlookup(VLOOKUP(A4311,'Meal Plan Combinations'!A$5:E$17,3,false),indirect(I$1),2,false)*C4311+vlookup(VLOOKUP(A4311,'Meal Plan Combinations'!A$5:E$17,4,false),indirect(I$1),2,false)*D4311+vlookup(VLOOKUP(A4311,'Meal Plan Combinations'!A$5:E$17,5,false),indirect(I$1),2,false)*E4311</f>
        <v>2217.7615</v>
      </c>
      <c r="G4311" s="173">
        <f>abs(Generate!H$5-F4311)</f>
        <v>852.2385</v>
      </c>
    </row>
    <row r="4312">
      <c r="A4312" s="71" t="s">
        <v>105</v>
      </c>
      <c r="B4312" s="71">
        <v>1.0</v>
      </c>
      <c r="C4312" s="71">
        <v>3.0</v>
      </c>
      <c r="D4312" s="71">
        <v>2.5</v>
      </c>
      <c r="E4312" s="71">
        <v>1.5</v>
      </c>
      <c r="F4312" s="172">
        <f>vlookup(VLOOKUP(A4312,'Meal Plan Combinations'!A$5:E$17,2,false),indirect(I$1),2,false)*B4312+vlookup(VLOOKUP(A4312,'Meal Plan Combinations'!A$5:E$17,3,false),indirect(I$1),2,false)*C4312+vlookup(VLOOKUP(A4312,'Meal Plan Combinations'!A$5:E$17,4,false),indirect(I$1),2,false)*D4312+vlookup(VLOOKUP(A4312,'Meal Plan Combinations'!A$5:E$17,5,false),indirect(I$1),2,false)*E4312</f>
        <v>2354.7555</v>
      </c>
      <c r="G4312" s="173">
        <f>abs(Generate!H$5-F4312)</f>
        <v>715.2445</v>
      </c>
    </row>
    <row r="4313">
      <c r="A4313" s="71" t="s">
        <v>105</v>
      </c>
      <c r="B4313" s="71">
        <v>1.0</v>
      </c>
      <c r="C4313" s="71">
        <v>3.0</v>
      </c>
      <c r="D4313" s="71">
        <v>2.5</v>
      </c>
      <c r="E4313" s="71">
        <v>2.0</v>
      </c>
      <c r="F4313" s="172">
        <f>vlookup(VLOOKUP(A4313,'Meal Plan Combinations'!A$5:E$17,2,false),indirect(I$1),2,false)*B4313+vlookup(VLOOKUP(A4313,'Meal Plan Combinations'!A$5:E$17,3,false),indirect(I$1),2,false)*C4313+vlookup(VLOOKUP(A4313,'Meal Plan Combinations'!A$5:E$17,4,false),indirect(I$1),2,false)*D4313+vlookup(VLOOKUP(A4313,'Meal Plan Combinations'!A$5:E$17,5,false),indirect(I$1),2,false)*E4313</f>
        <v>2491.7495</v>
      </c>
      <c r="G4313" s="173">
        <f>abs(Generate!H$5-F4313)</f>
        <v>578.2505</v>
      </c>
    </row>
    <row r="4314">
      <c r="A4314" s="71" t="s">
        <v>105</v>
      </c>
      <c r="B4314" s="71">
        <v>1.0</v>
      </c>
      <c r="C4314" s="71">
        <v>3.0</v>
      </c>
      <c r="D4314" s="71">
        <v>2.5</v>
      </c>
      <c r="E4314" s="71">
        <v>2.5</v>
      </c>
      <c r="F4314" s="172">
        <f>vlookup(VLOOKUP(A4314,'Meal Plan Combinations'!A$5:E$17,2,false),indirect(I$1),2,false)*B4314+vlookup(VLOOKUP(A4314,'Meal Plan Combinations'!A$5:E$17,3,false),indirect(I$1),2,false)*C4314+vlookup(VLOOKUP(A4314,'Meal Plan Combinations'!A$5:E$17,4,false),indirect(I$1),2,false)*D4314+vlookup(VLOOKUP(A4314,'Meal Plan Combinations'!A$5:E$17,5,false),indirect(I$1),2,false)*E4314</f>
        <v>2628.7435</v>
      </c>
      <c r="G4314" s="173">
        <f>abs(Generate!H$5-F4314)</f>
        <v>441.2565</v>
      </c>
    </row>
    <row r="4315">
      <c r="A4315" s="71" t="s">
        <v>105</v>
      </c>
      <c r="B4315" s="71">
        <v>1.0</v>
      </c>
      <c r="C4315" s="71">
        <v>3.0</v>
      </c>
      <c r="D4315" s="71">
        <v>2.5</v>
      </c>
      <c r="E4315" s="71">
        <v>3.0</v>
      </c>
      <c r="F4315" s="172">
        <f>vlookup(VLOOKUP(A4315,'Meal Plan Combinations'!A$5:E$17,2,false),indirect(I$1),2,false)*B4315+vlookup(VLOOKUP(A4315,'Meal Plan Combinations'!A$5:E$17,3,false),indirect(I$1),2,false)*C4315+vlookup(VLOOKUP(A4315,'Meal Plan Combinations'!A$5:E$17,4,false),indirect(I$1),2,false)*D4315+vlookup(VLOOKUP(A4315,'Meal Plan Combinations'!A$5:E$17,5,false),indirect(I$1),2,false)*E4315</f>
        <v>2765.7375</v>
      </c>
      <c r="G4315" s="173">
        <f>abs(Generate!H$5-F4315)</f>
        <v>304.2625</v>
      </c>
    </row>
    <row r="4316">
      <c r="A4316" s="71" t="s">
        <v>105</v>
      </c>
      <c r="B4316" s="71">
        <v>1.0</v>
      </c>
      <c r="C4316" s="71">
        <v>3.0</v>
      </c>
      <c r="D4316" s="71">
        <v>3.0</v>
      </c>
      <c r="E4316" s="71">
        <v>0.5</v>
      </c>
      <c r="F4316" s="172">
        <f>vlookup(VLOOKUP(A4316,'Meal Plan Combinations'!A$5:E$17,2,false),indirect(I$1),2,false)*B4316+vlookup(VLOOKUP(A4316,'Meal Plan Combinations'!A$5:E$17,3,false),indirect(I$1),2,false)*C4316+vlookup(VLOOKUP(A4316,'Meal Plan Combinations'!A$5:E$17,4,false),indirect(I$1),2,false)*D4316+vlookup(VLOOKUP(A4316,'Meal Plan Combinations'!A$5:E$17,5,false),indirect(I$1),2,false)*E4316</f>
        <v>2221.211</v>
      </c>
      <c r="G4316" s="173">
        <f>abs(Generate!H$5-F4316)</f>
        <v>848.789</v>
      </c>
    </row>
    <row r="4317">
      <c r="A4317" s="71" t="s">
        <v>105</v>
      </c>
      <c r="B4317" s="71">
        <v>1.0</v>
      </c>
      <c r="C4317" s="71">
        <v>3.0</v>
      </c>
      <c r="D4317" s="71">
        <v>3.0</v>
      </c>
      <c r="E4317" s="71">
        <v>1.0</v>
      </c>
      <c r="F4317" s="172">
        <f>vlookup(VLOOKUP(A4317,'Meal Plan Combinations'!A$5:E$17,2,false),indirect(I$1),2,false)*B4317+vlookup(VLOOKUP(A4317,'Meal Plan Combinations'!A$5:E$17,3,false),indirect(I$1),2,false)*C4317+vlookup(VLOOKUP(A4317,'Meal Plan Combinations'!A$5:E$17,4,false),indirect(I$1),2,false)*D4317+vlookup(VLOOKUP(A4317,'Meal Plan Combinations'!A$5:E$17,5,false),indirect(I$1),2,false)*E4317</f>
        <v>2358.205</v>
      </c>
      <c r="G4317" s="173">
        <f>abs(Generate!H$5-F4317)</f>
        <v>711.795</v>
      </c>
    </row>
    <row r="4318">
      <c r="A4318" s="71" t="s">
        <v>105</v>
      </c>
      <c r="B4318" s="71">
        <v>1.0</v>
      </c>
      <c r="C4318" s="71">
        <v>3.0</v>
      </c>
      <c r="D4318" s="71">
        <v>3.0</v>
      </c>
      <c r="E4318" s="71">
        <v>1.5</v>
      </c>
      <c r="F4318" s="172">
        <f>vlookup(VLOOKUP(A4318,'Meal Plan Combinations'!A$5:E$17,2,false),indirect(I$1),2,false)*B4318+vlookup(VLOOKUP(A4318,'Meal Plan Combinations'!A$5:E$17,3,false),indirect(I$1),2,false)*C4318+vlookup(VLOOKUP(A4318,'Meal Plan Combinations'!A$5:E$17,4,false),indirect(I$1),2,false)*D4318+vlookup(VLOOKUP(A4318,'Meal Plan Combinations'!A$5:E$17,5,false),indirect(I$1),2,false)*E4318</f>
        <v>2495.199</v>
      </c>
      <c r="G4318" s="173">
        <f>abs(Generate!H$5-F4318)</f>
        <v>574.801</v>
      </c>
    </row>
    <row r="4319">
      <c r="A4319" s="71" t="s">
        <v>105</v>
      </c>
      <c r="B4319" s="71">
        <v>1.0</v>
      </c>
      <c r="C4319" s="71">
        <v>3.0</v>
      </c>
      <c r="D4319" s="71">
        <v>3.0</v>
      </c>
      <c r="E4319" s="71">
        <v>2.0</v>
      </c>
      <c r="F4319" s="172">
        <f>vlookup(VLOOKUP(A4319,'Meal Plan Combinations'!A$5:E$17,2,false),indirect(I$1),2,false)*B4319+vlookup(VLOOKUP(A4319,'Meal Plan Combinations'!A$5:E$17,3,false),indirect(I$1),2,false)*C4319+vlookup(VLOOKUP(A4319,'Meal Plan Combinations'!A$5:E$17,4,false),indirect(I$1),2,false)*D4319+vlookup(VLOOKUP(A4319,'Meal Plan Combinations'!A$5:E$17,5,false),indirect(I$1),2,false)*E4319</f>
        <v>2632.193</v>
      </c>
      <c r="G4319" s="173">
        <f>abs(Generate!H$5-F4319)</f>
        <v>437.807</v>
      </c>
    </row>
    <row r="4320">
      <c r="A4320" s="71" t="s">
        <v>105</v>
      </c>
      <c r="B4320" s="71">
        <v>1.0</v>
      </c>
      <c r="C4320" s="71">
        <v>3.0</v>
      </c>
      <c r="D4320" s="71">
        <v>3.0</v>
      </c>
      <c r="E4320" s="71">
        <v>2.5</v>
      </c>
      <c r="F4320" s="172">
        <f>vlookup(VLOOKUP(A4320,'Meal Plan Combinations'!A$5:E$17,2,false),indirect(I$1),2,false)*B4320+vlookup(VLOOKUP(A4320,'Meal Plan Combinations'!A$5:E$17,3,false),indirect(I$1),2,false)*C4320+vlookup(VLOOKUP(A4320,'Meal Plan Combinations'!A$5:E$17,4,false),indirect(I$1),2,false)*D4320+vlookup(VLOOKUP(A4320,'Meal Plan Combinations'!A$5:E$17,5,false),indirect(I$1),2,false)*E4320</f>
        <v>2769.187</v>
      </c>
      <c r="G4320" s="173">
        <f>abs(Generate!H$5-F4320)</f>
        <v>300.813</v>
      </c>
    </row>
    <row r="4321">
      <c r="A4321" s="71" t="s">
        <v>105</v>
      </c>
      <c r="B4321" s="71">
        <v>1.0</v>
      </c>
      <c r="C4321" s="71">
        <v>3.0</v>
      </c>
      <c r="D4321" s="71">
        <v>3.0</v>
      </c>
      <c r="E4321" s="71">
        <v>3.0</v>
      </c>
      <c r="F4321" s="172">
        <f>vlookup(VLOOKUP(A4321,'Meal Plan Combinations'!A$5:E$17,2,false),indirect(I$1),2,false)*B4321+vlookup(VLOOKUP(A4321,'Meal Plan Combinations'!A$5:E$17,3,false),indirect(I$1),2,false)*C4321+vlookup(VLOOKUP(A4321,'Meal Plan Combinations'!A$5:E$17,4,false),indirect(I$1),2,false)*D4321+vlookup(VLOOKUP(A4321,'Meal Plan Combinations'!A$5:E$17,5,false),indirect(I$1),2,false)*E4321</f>
        <v>2906.181</v>
      </c>
      <c r="G4321" s="173">
        <f>abs(Generate!H$5-F4321)</f>
        <v>163.819</v>
      </c>
    </row>
    <row r="4322">
      <c r="A4322" s="71" t="s">
        <v>105</v>
      </c>
      <c r="B4322" s="71">
        <v>1.5</v>
      </c>
      <c r="C4322" s="71">
        <v>0.5</v>
      </c>
      <c r="D4322" s="71">
        <v>0.5</v>
      </c>
      <c r="E4322" s="71">
        <v>0.5</v>
      </c>
      <c r="F4322" s="172">
        <f>vlookup(VLOOKUP(A4322,'Meal Plan Combinations'!A$5:E$17,2,false),indirect(I$1),2,false)*B4322+vlookup(VLOOKUP(A4322,'Meal Plan Combinations'!A$5:E$17,3,false),indirect(I$1),2,false)*C4322+vlookup(VLOOKUP(A4322,'Meal Plan Combinations'!A$5:E$17,4,false),indirect(I$1),2,false)*D4322+vlookup(VLOOKUP(A4322,'Meal Plan Combinations'!A$5:E$17,5,false),indirect(I$1),2,false)*E4322</f>
        <v>1091.0035</v>
      </c>
      <c r="G4322" s="173">
        <f>abs(Generate!H$5-F4322)</f>
        <v>1978.9965</v>
      </c>
    </row>
    <row r="4323">
      <c r="A4323" s="71" t="s">
        <v>105</v>
      </c>
      <c r="B4323" s="71">
        <v>1.5</v>
      </c>
      <c r="C4323" s="71">
        <v>0.5</v>
      </c>
      <c r="D4323" s="71">
        <v>0.5</v>
      </c>
      <c r="E4323" s="71">
        <v>1.0</v>
      </c>
      <c r="F4323" s="172">
        <f>vlookup(VLOOKUP(A4323,'Meal Plan Combinations'!A$5:E$17,2,false),indirect(I$1),2,false)*B4323+vlookup(VLOOKUP(A4323,'Meal Plan Combinations'!A$5:E$17,3,false),indirect(I$1),2,false)*C4323+vlookup(VLOOKUP(A4323,'Meal Plan Combinations'!A$5:E$17,4,false),indirect(I$1),2,false)*D4323+vlookup(VLOOKUP(A4323,'Meal Plan Combinations'!A$5:E$17,5,false),indirect(I$1),2,false)*E4323</f>
        <v>1227.9975</v>
      </c>
      <c r="G4323" s="173">
        <f>abs(Generate!H$5-F4323)</f>
        <v>1842.0025</v>
      </c>
    </row>
    <row r="4324">
      <c r="A4324" s="71" t="s">
        <v>105</v>
      </c>
      <c r="B4324" s="71">
        <v>1.5</v>
      </c>
      <c r="C4324" s="71">
        <v>0.5</v>
      </c>
      <c r="D4324" s="71">
        <v>0.5</v>
      </c>
      <c r="E4324" s="71">
        <v>1.5</v>
      </c>
      <c r="F4324" s="172">
        <f>vlookup(VLOOKUP(A4324,'Meal Plan Combinations'!A$5:E$17,2,false),indirect(I$1),2,false)*B4324+vlookup(VLOOKUP(A4324,'Meal Plan Combinations'!A$5:E$17,3,false),indirect(I$1),2,false)*C4324+vlookup(VLOOKUP(A4324,'Meal Plan Combinations'!A$5:E$17,4,false),indirect(I$1),2,false)*D4324+vlookup(VLOOKUP(A4324,'Meal Plan Combinations'!A$5:E$17,5,false),indirect(I$1),2,false)*E4324</f>
        <v>1364.9915</v>
      </c>
      <c r="G4324" s="173">
        <f>abs(Generate!H$5-F4324)</f>
        <v>1705.0085</v>
      </c>
    </row>
    <row r="4325">
      <c r="A4325" s="71" t="s">
        <v>105</v>
      </c>
      <c r="B4325" s="71">
        <v>1.5</v>
      </c>
      <c r="C4325" s="71">
        <v>0.5</v>
      </c>
      <c r="D4325" s="71">
        <v>0.5</v>
      </c>
      <c r="E4325" s="71">
        <v>2.0</v>
      </c>
      <c r="F4325" s="172">
        <f>vlookup(VLOOKUP(A4325,'Meal Plan Combinations'!A$5:E$17,2,false),indirect(I$1),2,false)*B4325+vlookup(VLOOKUP(A4325,'Meal Plan Combinations'!A$5:E$17,3,false),indirect(I$1),2,false)*C4325+vlookup(VLOOKUP(A4325,'Meal Plan Combinations'!A$5:E$17,4,false),indirect(I$1),2,false)*D4325+vlookup(VLOOKUP(A4325,'Meal Plan Combinations'!A$5:E$17,5,false),indirect(I$1),2,false)*E4325</f>
        <v>1501.9855</v>
      </c>
      <c r="G4325" s="173">
        <f>abs(Generate!H$5-F4325)</f>
        <v>1568.0145</v>
      </c>
    </row>
    <row r="4326">
      <c r="A4326" s="71" t="s">
        <v>105</v>
      </c>
      <c r="B4326" s="71">
        <v>1.5</v>
      </c>
      <c r="C4326" s="71">
        <v>0.5</v>
      </c>
      <c r="D4326" s="71">
        <v>0.5</v>
      </c>
      <c r="E4326" s="71">
        <v>2.5</v>
      </c>
      <c r="F4326" s="172">
        <f>vlookup(VLOOKUP(A4326,'Meal Plan Combinations'!A$5:E$17,2,false),indirect(I$1),2,false)*B4326+vlookup(VLOOKUP(A4326,'Meal Plan Combinations'!A$5:E$17,3,false),indirect(I$1),2,false)*C4326+vlookup(VLOOKUP(A4326,'Meal Plan Combinations'!A$5:E$17,4,false),indirect(I$1),2,false)*D4326+vlookup(VLOOKUP(A4326,'Meal Plan Combinations'!A$5:E$17,5,false),indirect(I$1),2,false)*E4326</f>
        <v>1638.9795</v>
      </c>
      <c r="G4326" s="173">
        <f>abs(Generate!H$5-F4326)</f>
        <v>1431.0205</v>
      </c>
    </row>
    <row r="4327">
      <c r="A4327" s="71" t="s">
        <v>105</v>
      </c>
      <c r="B4327" s="71">
        <v>1.5</v>
      </c>
      <c r="C4327" s="71">
        <v>0.5</v>
      </c>
      <c r="D4327" s="71">
        <v>0.5</v>
      </c>
      <c r="E4327" s="71">
        <v>3.0</v>
      </c>
      <c r="F4327" s="172">
        <f>vlookup(VLOOKUP(A4327,'Meal Plan Combinations'!A$5:E$17,2,false),indirect(I$1),2,false)*B4327+vlookup(VLOOKUP(A4327,'Meal Plan Combinations'!A$5:E$17,3,false),indirect(I$1),2,false)*C4327+vlookup(VLOOKUP(A4327,'Meal Plan Combinations'!A$5:E$17,4,false),indirect(I$1),2,false)*D4327+vlookup(VLOOKUP(A4327,'Meal Plan Combinations'!A$5:E$17,5,false),indirect(I$1),2,false)*E4327</f>
        <v>1775.9735</v>
      </c>
      <c r="G4327" s="173">
        <f>abs(Generate!H$5-F4327)</f>
        <v>1294.0265</v>
      </c>
    </row>
    <row r="4328">
      <c r="A4328" s="71" t="s">
        <v>105</v>
      </c>
      <c r="B4328" s="71">
        <v>1.5</v>
      </c>
      <c r="C4328" s="71">
        <v>0.5</v>
      </c>
      <c r="D4328" s="71">
        <v>1.0</v>
      </c>
      <c r="E4328" s="71">
        <v>0.5</v>
      </c>
      <c r="F4328" s="172">
        <f>vlookup(VLOOKUP(A4328,'Meal Plan Combinations'!A$5:E$17,2,false),indirect(I$1),2,false)*B4328+vlookup(VLOOKUP(A4328,'Meal Plan Combinations'!A$5:E$17,3,false),indirect(I$1),2,false)*C4328+vlookup(VLOOKUP(A4328,'Meal Plan Combinations'!A$5:E$17,4,false),indirect(I$1),2,false)*D4328+vlookup(VLOOKUP(A4328,'Meal Plan Combinations'!A$5:E$17,5,false),indirect(I$1),2,false)*E4328</f>
        <v>1231.447</v>
      </c>
      <c r="G4328" s="173">
        <f>abs(Generate!H$5-F4328)</f>
        <v>1838.553</v>
      </c>
    </row>
    <row r="4329">
      <c r="A4329" s="71" t="s">
        <v>105</v>
      </c>
      <c r="B4329" s="71">
        <v>1.5</v>
      </c>
      <c r="C4329" s="71">
        <v>0.5</v>
      </c>
      <c r="D4329" s="71">
        <v>1.0</v>
      </c>
      <c r="E4329" s="71">
        <v>1.0</v>
      </c>
      <c r="F4329" s="172">
        <f>vlookup(VLOOKUP(A4329,'Meal Plan Combinations'!A$5:E$17,2,false),indirect(I$1),2,false)*B4329+vlookup(VLOOKUP(A4329,'Meal Plan Combinations'!A$5:E$17,3,false),indirect(I$1),2,false)*C4329+vlookup(VLOOKUP(A4329,'Meal Plan Combinations'!A$5:E$17,4,false),indirect(I$1),2,false)*D4329+vlookup(VLOOKUP(A4329,'Meal Plan Combinations'!A$5:E$17,5,false),indirect(I$1),2,false)*E4329</f>
        <v>1368.441</v>
      </c>
      <c r="G4329" s="173">
        <f>abs(Generate!H$5-F4329)</f>
        <v>1701.559</v>
      </c>
    </row>
    <row r="4330">
      <c r="A4330" s="71" t="s">
        <v>105</v>
      </c>
      <c r="B4330" s="71">
        <v>1.5</v>
      </c>
      <c r="C4330" s="71">
        <v>0.5</v>
      </c>
      <c r="D4330" s="71">
        <v>1.0</v>
      </c>
      <c r="E4330" s="71">
        <v>1.5</v>
      </c>
      <c r="F4330" s="172">
        <f>vlookup(VLOOKUP(A4330,'Meal Plan Combinations'!A$5:E$17,2,false),indirect(I$1),2,false)*B4330+vlookup(VLOOKUP(A4330,'Meal Plan Combinations'!A$5:E$17,3,false),indirect(I$1),2,false)*C4330+vlookup(VLOOKUP(A4330,'Meal Plan Combinations'!A$5:E$17,4,false),indirect(I$1),2,false)*D4330+vlookup(VLOOKUP(A4330,'Meal Plan Combinations'!A$5:E$17,5,false),indirect(I$1),2,false)*E4330</f>
        <v>1505.435</v>
      </c>
      <c r="G4330" s="173">
        <f>abs(Generate!H$5-F4330)</f>
        <v>1564.565</v>
      </c>
    </row>
    <row r="4331">
      <c r="A4331" s="71" t="s">
        <v>105</v>
      </c>
      <c r="B4331" s="71">
        <v>1.5</v>
      </c>
      <c r="C4331" s="71">
        <v>0.5</v>
      </c>
      <c r="D4331" s="71">
        <v>1.0</v>
      </c>
      <c r="E4331" s="71">
        <v>2.0</v>
      </c>
      <c r="F4331" s="172">
        <f>vlookup(VLOOKUP(A4331,'Meal Plan Combinations'!A$5:E$17,2,false),indirect(I$1),2,false)*B4331+vlookup(VLOOKUP(A4331,'Meal Plan Combinations'!A$5:E$17,3,false),indirect(I$1),2,false)*C4331+vlookup(VLOOKUP(A4331,'Meal Plan Combinations'!A$5:E$17,4,false),indirect(I$1),2,false)*D4331+vlookup(VLOOKUP(A4331,'Meal Plan Combinations'!A$5:E$17,5,false),indirect(I$1),2,false)*E4331</f>
        <v>1642.429</v>
      </c>
      <c r="G4331" s="173">
        <f>abs(Generate!H$5-F4331)</f>
        <v>1427.571</v>
      </c>
    </row>
    <row r="4332">
      <c r="A4332" s="71" t="s">
        <v>105</v>
      </c>
      <c r="B4332" s="71">
        <v>1.5</v>
      </c>
      <c r="C4332" s="71">
        <v>0.5</v>
      </c>
      <c r="D4332" s="71">
        <v>1.0</v>
      </c>
      <c r="E4332" s="71">
        <v>2.5</v>
      </c>
      <c r="F4332" s="172">
        <f>vlookup(VLOOKUP(A4332,'Meal Plan Combinations'!A$5:E$17,2,false),indirect(I$1),2,false)*B4332+vlookup(VLOOKUP(A4332,'Meal Plan Combinations'!A$5:E$17,3,false),indirect(I$1),2,false)*C4332+vlookup(VLOOKUP(A4332,'Meal Plan Combinations'!A$5:E$17,4,false),indirect(I$1),2,false)*D4332+vlookup(VLOOKUP(A4332,'Meal Plan Combinations'!A$5:E$17,5,false),indirect(I$1),2,false)*E4332</f>
        <v>1779.423</v>
      </c>
      <c r="G4332" s="173">
        <f>abs(Generate!H$5-F4332)</f>
        <v>1290.577</v>
      </c>
    </row>
    <row r="4333">
      <c r="A4333" s="71" t="s">
        <v>105</v>
      </c>
      <c r="B4333" s="71">
        <v>1.5</v>
      </c>
      <c r="C4333" s="71">
        <v>0.5</v>
      </c>
      <c r="D4333" s="71">
        <v>1.0</v>
      </c>
      <c r="E4333" s="71">
        <v>3.0</v>
      </c>
      <c r="F4333" s="172">
        <f>vlookup(VLOOKUP(A4333,'Meal Plan Combinations'!A$5:E$17,2,false),indirect(I$1),2,false)*B4333+vlookup(VLOOKUP(A4333,'Meal Plan Combinations'!A$5:E$17,3,false),indirect(I$1),2,false)*C4333+vlookup(VLOOKUP(A4333,'Meal Plan Combinations'!A$5:E$17,4,false),indirect(I$1),2,false)*D4333+vlookup(VLOOKUP(A4333,'Meal Plan Combinations'!A$5:E$17,5,false),indirect(I$1),2,false)*E4333</f>
        <v>1916.417</v>
      </c>
      <c r="G4333" s="173">
        <f>abs(Generate!H$5-F4333)</f>
        <v>1153.583</v>
      </c>
    </row>
    <row r="4334">
      <c r="A4334" s="71" t="s">
        <v>105</v>
      </c>
      <c r="B4334" s="71">
        <v>1.5</v>
      </c>
      <c r="C4334" s="71">
        <v>0.5</v>
      </c>
      <c r="D4334" s="71">
        <v>1.5</v>
      </c>
      <c r="E4334" s="71">
        <v>0.5</v>
      </c>
      <c r="F4334" s="172">
        <f>vlookup(VLOOKUP(A4334,'Meal Plan Combinations'!A$5:E$17,2,false),indirect(I$1),2,false)*B4334+vlookup(VLOOKUP(A4334,'Meal Plan Combinations'!A$5:E$17,3,false),indirect(I$1),2,false)*C4334+vlookup(VLOOKUP(A4334,'Meal Plan Combinations'!A$5:E$17,4,false),indirect(I$1),2,false)*D4334+vlookup(VLOOKUP(A4334,'Meal Plan Combinations'!A$5:E$17,5,false),indirect(I$1),2,false)*E4334</f>
        <v>1371.8905</v>
      </c>
      <c r="G4334" s="173">
        <f>abs(Generate!H$5-F4334)</f>
        <v>1698.1095</v>
      </c>
    </row>
    <row r="4335">
      <c r="A4335" s="71" t="s">
        <v>105</v>
      </c>
      <c r="B4335" s="71">
        <v>1.5</v>
      </c>
      <c r="C4335" s="71">
        <v>0.5</v>
      </c>
      <c r="D4335" s="71">
        <v>1.5</v>
      </c>
      <c r="E4335" s="71">
        <v>1.0</v>
      </c>
      <c r="F4335" s="172">
        <f>vlookup(VLOOKUP(A4335,'Meal Plan Combinations'!A$5:E$17,2,false),indirect(I$1),2,false)*B4335+vlookup(VLOOKUP(A4335,'Meal Plan Combinations'!A$5:E$17,3,false),indirect(I$1),2,false)*C4335+vlookup(VLOOKUP(A4335,'Meal Plan Combinations'!A$5:E$17,4,false),indirect(I$1),2,false)*D4335+vlookup(VLOOKUP(A4335,'Meal Plan Combinations'!A$5:E$17,5,false),indirect(I$1),2,false)*E4335</f>
        <v>1508.8845</v>
      </c>
      <c r="G4335" s="173">
        <f>abs(Generate!H$5-F4335)</f>
        <v>1561.1155</v>
      </c>
    </row>
    <row r="4336">
      <c r="A4336" s="71" t="s">
        <v>105</v>
      </c>
      <c r="B4336" s="71">
        <v>1.5</v>
      </c>
      <c r="C4336" s="71">
        <v>0.5</v>
      </c>
      <c r="D4336" s="71">
        <v>1.5</v>
      </c>
      <c r="E4336" s="71">
        <v>1.5</v>
      </c>
      <c r="F4336" s="172">
        <f>vlookup(VLOOKUP(A4336,'Meal Plan Combinations'!A$5:E$17,2,false),indirect(I$1),2,false)*B4336+vlookup(VLOOKUP(A4336,'Meal Plan Combinations'!A$5:E$17,3,false),indirect(I$1),2,false)*C4336+vlookup(VLOOKUP(A4336,'Meal Plan Combinations'!A$5:E$17,4,false),indirect(I$1),2,false)*D4336+vlookup(VLOOKUP(A4336,'Meal Plan Combinations'!A$5:E$17,5,false),indirect(I$1),2,false)*E4336</f>
        <v>1645.8785</v>
      </c>
      <c r="G4336" s="173">
        <f>abs(Generate!H$5-F4336)</f>
        <v>1424.1215</v>
      </c>
    </row>
    <row r="4337">
      <c r="A4337" s="71" t="s">
        <v>105</v>
      </c>
      <c r="B4337" s="71">
        <v>1.5</v>
      </c>
      <c r="C4337" s="71">
        <v>0.5</v>
      </c>
      <c r="D4337" s="71">
        <v>1.5</v>
      </c>
      <c r="E4337" s="71">
        <v>2.0</v>
      </c>
      <c r="F4337" s="172">
        <f>vlookup(VLOOKUP(A4337,'Meal Plan Combinations'!A$5:E$17,2,false),indirect(I$1),2,false)*B4337+vlookup(VLOOKUP(A4337,'Meal Plan Combinations'!A$5:E$17,3,false),indirect(I$1),2,false)*C4337+vlookup(VLOOKUP(A4337,'Meal Plan Combinations'!A$5:E$17,4,false),indirect(I$1),2,false)*D4337+vlookup(VLOOKUP(A4337,'Meal Plan Combinations'!A$5:E$17,5,false),indirect(I$1),2,false)*E4337</f>
        <v>1782.8725</v>
      </c>
      <c r="G4337" s="173">
        <f>abs(Generate!H$5-F4337)</f>
        <v>1287.1275</v>
      </c>
    </row>
    <row r="4338">
      <c r="A4338" s="71" t="s">
        <v>105</v>
      </c>
      <c r="B4338" s="71">
        <v>1.5</v>
      </c>
      <c r="C4338" s="71">
        <v>0.5</v>
      </c>
      <c r="D4338" s="71">
        <v>1.5</v>
      </c>
      <c r="E4338" s="71">
        <v>2.5</v>
      </c>
      <c r="F4338" s="172">
        <f>vlookup(VLOOKUP(A4338,'Meal Plan Combinations'!A$5:E$17,2,false),indirect(I$1),2,false)*B4338+vlookup(VLOOKUP(A4338,'Meal Plan Combinations'!A$5:E$17,3,false),indirect(I$1),2,false)*C4338+vlookup(VLOOKUP(A4338,'Meal Plan Combinations'!A$5:E$17,4,false),indirect(I$1),2,false)*D4338+vlookup(VLOOKUP(A4338,'Meal Plan Combinations'!A$5:E$17,5,false),indirect(I$1),2,false)*E4338</f>
        <v>1919.8665</v>
      </c>
      <c r="G4338" s="173">
        <f>abs(Generate!H$5-F4338)</f>
        <v>1150.1335</v>
      </c>
    </row>
    <row r="4339">
      <c r="A4339" s="71" t="s">
        <v>105</v>
      </c>
      <c r="B4339" s="71">
        <v>1.5</v>
      </c>
      <c r="C4339" s="71">
        <v>0.5</v>
      </c>
      <c r="D4339" s="71">
        <v>1.5</v>
      </c>
      <c r="E4339" s="71">
        <v>3.0</v>
      </c>
      <c r="F4339" s="172">
        <f>vlookup(VLOOKUP(A4339,'Meal Plan Combinations'!A$5:E$17,2,false),indirect(I$1),2,false)*B4339+vlookup(VLOOKUP(A4339,'Meal Plan Combinations'!A$5:E$17,3,false),indirect(I$1),2,false)*C4339+vlookup(VLOOKUP(A4339,'Meal Plan Combinations'!A$5:E$17,4,false),indirect(I$1),2,false)*D4339+vlookup(VLOOKUP(A4339,'Meal Plan Combinations'!A$5:E$17,5,false),indirect(I$1),2,false)*E4339</f>
        <v>2056.8605</v>
      </c>
      <c r="G4339" s="173">
        <f>abs(Generate!H$5-F4339)</f>
        <v>1013.1395</v>
      </c>
    </row>
    <row r="4340">
      <c r="A4340" s="71" t="s">
        <v>105</v>
      </c>
      <c r="B4340" s="71">
        <v>1.5</v>
      </c>
      <c r="C4340" s="71">
        <v>0.5</v>
      </c>
      <c r="D4340" s="71">
        <v>2.0</v>
      </c>
      <c r="E4340" s="71">
        <v>0.5</v>
      </c>
      <c r="F4340" s="172">
        <f>vlookup(VLOOKUP(A4340,'Meal Plan Combinations'!A$5:E$17,2,false),indirect(I$1),2,false)*B4340+vlookup(VLOOKUP(A4340,'Meal Plan Combinations'!A$5:E$17,3,false),indirect(I$1),2,false)*C4340+vlookup(VLOOKUP(A4340,'Meal Plan Combinations'!A$5:E$17,4,false),indirect(I$1),2,false)*D4340+vlookup(VLOOKUP(A4340,'Meal Plan Combinations'!A$5:E$17,5,false),indirect(I$1),2,false)*E4340</f>
        <v>1512.334</v>
      </c>
      <c r="G4340" s="173">
        <f>abs(Generate!H$5-F4340)</f>
        <v>1557.666</v>
      </c>
    </row>
    <row r="4341">
      <c r="A4341" s="71" t="s">
        <v>105</v>
      </c>
      <c r="B4341" s="71">
        <v>1.5</v>
      </c>
      <c r="C4341" s="71">
        <v>0.5</v>
      </c>
      <c r="D4341" s="71">
        <v>2.0</v>
      </c>
      <c r="E4341" s="71">
        <v>1.0</v>
      </c>
      <c r="F4341" s="172">
        <f>vlookup(VLOOKUP(A4341,'Meal Plan Combinations'!A$5:E$17,2,false),indirect(I$1),2,false)*B4341+vlookup(VLOOKUP(A4341,'Meal Plan Combinations'!A$5:E$17,3,false),indirect(I$1),2,false)*C4341+vlookup(VLOOKUP(A4341,'Meal Plan Combinations'!A$5:E$17,4,false),indirect(I$1),2,false)*D4341+vlookup(VLOOKUP(A4341,'Meal Plan Combinations'!A$5:E$17,5,false),indirect(I$1),2,false)*E4341</f>
        <v>1649.328</v>
      </c>
      <c r="G4341" s="173">
        <f>abs(Generate!H$5-F4341)</f>
        <v>1420.672</v>
      </c>
    </row>
    <row r="4342">
      <c r="A4342" s="71" t="s">
        <v>105</v>
      </c>
      <c r="B4342" s="71">
        <v>1.5</v>
      </c>
      <c r="C4342" s="71">
        <v>0.5</v>
      </c>
      <c r="D4342" s="71">
        <v>2.0</v>
      </c>
      <c r="E4342" s="71">
        <v>1.5</v>
      </c>
      <c r="F4342" s="172">
        <f>vlookup(VLOOKUP(A4342,'Meal Plan Combinations'!A$5:E$17,2,false),indirect(I$1),2,false)*B4342+vlookup(VLOOKUP(A4342,'Meal Plan Combinations'!A$5:E$17,3,false),indirect(I$1),2,false)*C4342+vlookup(VLOOKUP(A4342,'Meal Plan Combinations'!A$5:E$17,4,false),indirect(I$1),2,false)*D4342+vlookup(VLOOKUP(A4342,'Meal Plan Combinations'!A$5:E$17,5,false),indirect(I$1),2,false)*E4342</f>
        <v>1786.322</v>
      </c>
      <c r="G4342" s="173">
        <f>abs(Generate!H$5-F4342)</f>
        <v>1283.678</v>
      </c>
    </row>
    <row r="4343">
      <c r="A4343" s="71" t="s">
        <v>105</v>
      </c>
      <c r="B4343" s="71">
        <v>1.5</v>
      </c>
      <c r="C4343" s="71">
        <v>0.5</v>
      </c>
      <c r="D4343" s="71">
        <v>2.0</v>
      </c>
      <c r="E4343" s="71">
        <v>2.0</v>
      </c>
      <c r="F4343" s="172">
        <f>vlookup(VLOOKUP(A4343,'Meal Plan Combinations'!A$5:E$17,2,false),indirect(I$1),2,false)*B4343+vlookup(VLOOKUP(A4343,'Meal Plan Combinations'!A$5:E$17,3,false),indirect(I$1),2,false)*C4343+vlookup(VLOOKUP(A4343,'Meal Plan Combinations'!A$5:E$17,4,false),indirect(I$1),2,false)*D4343+vlookup(VLOOKUP(A4343,'Meal Plan Combinations'!A$5:E$17,5,false),indirect(I$1),2,false)*E4343</f>
        <v>1923.316</v>
      </c>
      <c r="G4343" s="173">
        <f>abs(Generate!H$5-F4343)</f>
        <v>1146.684</v>
      </c>
    </row>
    <row r="4344">
      <c r="A4344" s="71" t="s">
        <v>105</v>
      </c>
      <c r="B4344" s="71">
        <v>1.5</v>
      </c>
      <c r="C4344" s="71">
        <v>0.5</v>
      </c>
      <c r="D4344" s="71">
        <v>2.0</v>
      </c>
      <c r="E4344" s="71">
        <v>2.5</v>
      </c>
      <c r="F4344" s="172">
        <f>vlookup(VLOOKUP(A4344,'Meal Plan Combinations'!A$5:E$17,2,false),indirect(I$1),2,false)*B4344+vlookup(VLOOKUP(A4344,'Meal Plan Combinations'!A$5:E$17,3,false),indirect(I$1),2,false)*C4344+vlookup(VLOOKUP(A4344,'Meal Plan Combinations'!A$5:E$17,4,false),indirect(I$1),2,false)*D4344+vlookup(VLOOKUP(A4344,'Meal Plan Combinations'!A$5:E$17,5,false),indirect(I$1),2,false)*E4344</f>
        <v>2060.31</v>
      </c>
      <c r="G4344" s="173">
        <f>abs(Generate!H$5-F4344)</f>
        <v>1009.69</v>
      </c>
    </row>
    <row r="4345">
      <c r="A4345" s="71" t="s">
        <v>105</v>
      </c>
      <c r="B4345" s="71">
        <v>1.5</v>
      </c>
      <c r="C4345" s="71">
        <v>0.5</v>
      </c>
      <c r="D4345" s="71">
        <v>2.0</v>
      </c>
      <c r="E4345" s="71">
        <v>3.0</v>
      </c>
      <c r="F4345" s="172">
        <f>vlookup(VLOOKUP(A4345,'Meal Plan Combinations'!A$5:E$17,2,false),indirect(I$1),2,false)*B4345+vlookup(VLOOKUP(A4345,'Meal Plan Combinations'!A$5:E$17,3,false),indirect(I$1),2,false)*C4345+vlookup(VLOOKUP(A4345,'Meal Plan Combinations'!A$5:E$17,4,false),indirect(I$1),2,false)*D4345+vlookup(VLOOKUP(A4345,'Meal Plan Combinations'!A$5:E$17,5,false),indirect(I$1),2,false)*E4345</f>
        <v>2197.304</v>
      </c>
      <c r="G4345" s="173">
        <f>abs(Generate!H$5-F4345)</f>
        <v>872.696</v>
      </c>
    </row>
    <row r="4346">
      <c r="A4346" s="71" t="s">
        <v>105</v>
      </c>
      <c r="B4346" s="71">
        <v>1.5</v>
      </c>
      <c r="C4346" s="71">
        <v>0.5</v>
      </c>
      <c r="D4346" s="71">
        <v>2.5</v>
      </c>
      <c r="E4346" s="71">
        <v>0.5</v>
      </c>
      <c r="F4346" s="172">
        <f>vlookup(VLOOKUP(A4346,'Meal Plan Combinations'!A$5:E$17,2,false),indirect(I$1),2,false)*B4346+vlookup(VLOOKUP(A4346,'Meal Plan Combinations'!A$5:E$17,3,false),indirect(I$1),2,false)*C4346+vlookup(VLOOKUP(A4346,'Meal Plan Combinations'!A$5:E$17,4,false),indirect(I$1),2,false)*D4346+vlookup(VLOOKUP(A4346,'Meal Plan Combinations'!A$5:E$17,5,false),indirect(I$1),2,false)*E4346</f>
        <v>1652.7775</v>
      </c>
      <c r="G4346" s="173">
        <f>abs(Generate!H$5-F4346)</f>
        <v>1417.2225</v>
      </c>
    </row>
    <row r="4347">
      <c r="A4347" s="71" t="s">
        <v>105</v>
      </c>
      <c r="B4347" s="71">
        <v>1.5</v>
      </c>
      <c r="C4347" s="71">
        <v>0.5</v>
      </c>
      <c r="D4347" s="71">
        <v>2.5</v>
      </c>
      <c r="E4347" s="71">
        <v>1.0</v>
      </c>
      <c r="F4347" s="172">
        <f>vlookup(VLOOKUP(A4347,'Meal Plan Combinations'!A$5:E$17,2,false),indirect(I$1),2,false)*B4347+vlookup(VLOOKUP(A4347,'Meal Plan Combinations'!A$5:E$17,3,false),indirect(I$1),2,false)*C4347+vlookup(VLOOKUP(A4347,'Meal Plan Combinations'!A$5:E$17,4,false),indirect(I$1),2,false)*D4347+vlookup(VLOOKUP(A4347,'Meal Plan Combinations'!A$5:E$17,5,false),indirect(I$1),2,false)*E4347</f>
        <v>1789.7715</v>
      </c>
      <c r="G4347" s="173">
        <f>abs(Generate!H$5-F4347)</f>
        <v>1280.2285</v>
      </c>
    </row>
    <row r="4348">
      <c r="A4348" s="71" t="s">
        <v>105</v>
      </c>
      <c r="B4348" s="71">
        <v>1.5</v>
      </c>
      <c r="C4348" s="71">
        <v>0.5</v>
      </c>
      <c r="D4348" s="71">
        <v>2.5</v>
      </c>
      <c r="E4348" s="71">
        <v>1.5</v>
      </c>
      <c r="F4348" s="172">
        <f>vlookup(VLOOKUP(A4348,'Meal Plan Combinations'!A$5:E$17,2,false),indirect(I$1),2,false)*B4348+vlookup(VLOOKUP(A4348,'Meal Plan Combinations'!A$5:E$17,3,false),indirect(I$1),2,false)*C4348+vlookup(VLOOKUP(A4348,'Meal Plan Combinations'!A$5:E$17,4,false),indirect(I$1),2,false)*D4348+vlookup(VLOOKUP(A4348,'Meal Plan Combinations'!A$5:E$17,5,false),indirect(I$1),2,false)*E4348</f>
        <v>1926.7655</v>
      </c>
      <c r="G4348" s="173">
        <f>abs(Generate!H$5-F4348)</f>
        <v>1143.2345</v>
      </c>
    </row>
    <row r="4349">
      <c r="A4349" s="71" t="s">
        <v>105</v>
      </c>
      <c r="B4349" s="71">
        <v>1.5</v>
      </c>
      <c r="C4349" s="71">
        <v>0.5</v>
      </c>
      <c r="D4349" s="71">
        <v>2.5</v>
      </c>
      <c r="E4349" s="71">
        <v>2.0</v>
      </c>
      <c r="F4349" s="172">
        <f>vlookup(VLOOKUP(A4349,'Meal Plan Combinations'!A$5:E$17,2,false),indirect(I$1),2,false)*B4349+vlookup(VLOOKUP(A4349,'Meal Plan Combinations'!A$5:E$17,3,false),indirect(I$1),2,false)*C4349+vlookup(VLOOKUP(A4349,'Meal Plan Combinations'!A$5:E$17,4,false),indirect(I$1),2,false)*D4349+vlookup(VLOOKUP(A4349,'Meal Plan Combinations'!A$5:E$17,5,false),indirect(I$1),2,false)*E4349</f>
        <v>2063.7595</v>
      </c>
      <c r="G4349" s="173">
        <f>abs(Generate!H$5-F4349)</f>
        <v>1006.2405</v>
      </c>
    </row>
    <row r="4350">
      <c r="A4350" s="71" t="s">
        <v>105</v>
      </c>
      <c r="B4350" s="71">
        <v>1.5</v>
      </c>
      <c r="C4350" s="71">
        <v>0.5</v>
      </c>
      <c r="D4350" s="71">
        <v>2.5</v>
      </c>
      <c r="E4350" s="71">
        <v>2.5</v>
      </c>
      <c r="F4350" s="172">
        <f>vlookup(VLOOKUP(A4350,'Meal Plan Combinations'!A$5:E$17,2,false),indirect(I$1),2,false)*B4350+vlookup(VLOOKUP(A4350,'Meal Plan Combinations'!A$5:E$17,3,false),indirect(I$1),2,false)*C4350+vlookup(VLOOKUP(A4350,'Meal Plan Combinations'!A$5:E$17,4,false),indirect(I$1),2,false)*D4350+vlookup(VLOOKUP(A4350,'Meal Plan Combinations'!A$5:E$17,5,false),indirect(I$1),2,false)*E4350</f>
        <v>2200.7535</v>
      </c>
      <c r="G4350" s="173">
        <f>abs(Generate!H$5-F4350)</f>
        <v>869.2465</v>
      </c>
    </row>
    <row r="4351">
      <c r="A4351" s="71" t="s">
        <v>105</v>
      </c>
      <c r="B4351" s="71">
        <v>1.5</v>
      </c>
      <c r="C4351" s="71">
        <v>0.5</v>
      </c>
      <c r="D4351" s="71">
        <v>2.5</v>
      </c>
      <c r="E4351" s="71">
        <v>3.0</v>
      </c>
      <c r="F4351" s="172">
        <f>vlookup(VLOOKUP(A4351,'Meal Plan Combinations'!A$5:E$17,2,false),indirect(I$1),2,false)*B4351+vlookup(VLOOKUP(A4351,'Meal Plan Combinations'!A$5:E$17,3,false),indirect(I$1),2,false)*C4351+vlookup(VLOOKUP(A4351,'Meal Plan Combinations'!A$5:E$17,4,false),indirect(I$1),2,false)*D4351+vlookup(VLOOKUP(A4351,'Meal Plan Combinations'!A$5:E$17,5,false),indirect(I$1),2,false)*E4351</f>
        <v>2337.7475</v>
      </c>
      <c r="G4351" s="173">
        <f>abs(Generate!H$5-F4351)</f>
        <v>732.2525</v>
      </c>
    </row>
    <row r="4352">
      <c r="A4352" s="71" t="s">
        <v>105</v>
      </c>
      <c r="B4352" s="71">
        <v>1.5</v>
      </c>
      <c r="C4352" s="71">
        <v>0.5</v>
      </c>
      <c r="D4352" s="71">
        <v>3.0</v>
      </c>
      <c r="E4352" s="71">
        <v>0.5</v>
      </c>
      <c r="F4352" s="172">
        <f>vlookup(VLOOKUP(A4352,'Meal Plan Combinations'!A$5:E$17,2,false),indirect(I$1),2,false)*B4352+vlookup(VLOOKUP(A4352,'Meal Plan Combinations'!A$5:E$17,3,false),indirect(I$1),2,false)*C4352+vlookup(VLOOKUP(A4352,'Meal Plan Combinations'!A$5:E$17,4,false),indirect(I$1),2,false)*D4352+vlookup(VLOOKUP(A4352,'Meal Plan Combinations'!A$5:E$17,5,false),indirect(I$1),2,false)*E4352</f>
        <v>1793.221</v>
      </c>
      <c r="G4352" s="173">
        <f>abs(Generate!H$5-F4352)</f>
        <v>1276.779</v>
      </c>
    </row>
    <row r="4353">
      <c r="A4353" s="71" t="s">
        <v>105</v>
      </c>
      <c r="B4353" s="71">
        <v>1.5</v>
      </c>
      <c r="C4353" s="71">
        <v>0.5</v>
      </c>
      <c r="D4353" s="71">
        <v>3.0</v>
      </c>
      <c r="E4353" s="71">
        <v>1.0</v>
      </c>
      <c r="F4353" s="172">
        <f>vlookup(VLOOKUP(A4353,'Meal Plan Combinations'!A$5:E$17,2,false),indirect(I$1),2,false)*B4353+vlookup(VLOOKUP(A4353,'Meal Plan Combinations'!A$5:E$17,3,false),indirect(I$1),2,false)*C4353+vlookup(VLOOKUP(A4353,'Meal Plan Combinations'!A$5:E$17,4,false),indirect(I$1),2,false)*D4353+vlookup(VLOOKUP(A4353,'Meal Plan Combinations'!A$5:E$17,5,false),indirect(I$1),2,false)*E4353</f>
        <v>1930.215</v>
      </c>
      <c r="G4353" s="173">
        <f>abs(Generate!H$5-F4353)</f>
        <v>1139.785</v>
      </c>
    </row>
    <row r="4354">
      <c r="A4354" s="71" t="s">
        <v>105</v>
      </c>
      <c r="B4354" s="71">
        <v>1.5</v>
      </c>
      <c r="C4354" s="71">
        <v>0.5</v>
      </c>
      <c r="D4354" s="71">
        <v>3.0</v>
      </c>
      <c r="E4354" s="71">
        <v>1.5</v>
      </c>
      <c r="F4354" s="172">
        <f>vlookup(VLOOKUP(A4354,'Meal Plan Combinations'!A$5:E$17,2,false),indirect(I$1),2,false)*B4354+vlookup(VLOOKUP(A4354,'Meal Plan Combinations'!A$5:E$17,3,false),indirect(I$1),2,false)*C4354+vlookup(VLOOKUP(A4354,'Meal Plan Combinations'!A$5:E$17,4,false),indirect(I$1),2,false)*D4354+vlookup(VLOOKUP(A4354,'Meal Plan Combinations'!A$5:E$17,5,false),indirect(I$1),2,false)*E4354</f>
        <v>2067.209</v>
      </c>
      <c r="G4354" s="173">
        <f>abs(Generate!H$5-F4354)</f>
        <v>1002.791</v>
      </c>
    </row>
    <row r="4355">
      <c r="A4355" s="71" t="s">
        <v>105</v>
      </c>
      <c r="B4355" s="71">
        <v>1.5</v>
      </c>
      <c r="C4355" s="71">
        <v>0.5</v>
      </c>
      <c r="D4355" s="71">
        <v>3.0</v>
      </c>
      <c r="E4355" s="71">
        <v>2.0</v>
      </c>
      <c r="F4355" s="172">
        <f>vlookup(VLOOKUP(A4355,'Meal Plan Combinations'!A$5:E$17,2,false),indirect(I$1),2,false)*B4355+vlookup(VLOOKUP(A4355,'Meal Plan Combinations'!A$5:E$17,3,false),indirect(I$1),2,false)*C4355+vlookup(VLOOKUP(A4355,'Meal Plan Combinations'!A$5:E$17,4,false),indirect(I$1),2,false)*D4355+vlookup(VLOOKUP(A4355,'Meal Plan Combinations'!A$5:E$17,5,false),indirect(I$1),2,false)*E4355</f>
        <v>2204.203</v>
      </c>
      <c r="G4355" s="173">
        <f>abs(Generate!H$5-F4355)</f>
        <v>865.797</v>
      </c>
    </row>
    <row r="4356">
      <c r="A4356" s="71" t="s">
        <v>105</v>
      </c>
      <c r="B4356" s="71">
        <v>1.5</v>
      </c>
      <c r="C4356" s="71">
        <v>0.5</v>
      </c>
      <c r="D4356" s="71">
        <v>3.0</v>
      </c>
      <c r="E4356" s="71">
        <v>2.5</v>
      </c>
      <c r="F4356" s="172">
        <f>vlookup(VLOOKUP(A4356,'Meal Plan Combinations'!A$5:E$17,2,false),indirect(I$1),2,false)*B4356+vlookup(VLOOKUP(A4356,'Meal Plan Combinations'!A$5:E$17,3,false),indirect(I$1),2,false)*C4356+vlookup(VLOOKUP(A4356,'Meal Plan Combinations'!A$5:E$17,4,false),indirect(I$1),2,false)*D4356+vlookup(VLOOKUP(A4356,'Meal Plan Combinations'!A$5:E$17,5,false),indirect(I$1),2,false)*E4356</f>
        <v>2341.197</v>
      </c>
      <c r="G4356" s="173">
        <f>abs(Generate!H$5-F4356)</f>
        <v>728.803</v>
      </c>
    </row>
    <row r="4357">
      <c r="A4357" s="71" t="s">
        <v>105</v>
      </c>
      <c r="B4357" s="71">
        <v>1.5</v>
      </c>
      <c r="C4357" s="71">
        <v>0.5</v>
      </c>
      <c r="D4357" s="71">
        <v>3.0</v>
      </c>
      <c r="E4357" s="71">
        <v>3.0</v>
      </c>
      <c r="F4357" s="172">
        <f>vlookup(VLOOKUP(A4357,'Meal Plan Combinations'!A$5:E$17,2,false),indirect(I$1),2,false)*B4357+vlookup(VLOOKUP(A4357,'Meal Plan Combinations'!A$5:E$17,3,false),indirect(I$1),2,false)*C4357+vlookup(VLOOKUP(A4357,'Meal Plan Combinations'!A$5:E$17,4,false),indirect(I$1),2,false)*D4357+vlookup(VLOOKUP(A4357,'Meal Plan Combinations'!A$5:E$17,5,false),indirect(I$1),2,false)*E4357</f>
        <v>2478.191</v>
      </c>
      <c r="G4357" s="173">
        <f>abs(Generate!H$5-F4357)</f>
        <v>591.809</v>
      </c>
    </row>
    <row r="4358">
      <c r="A4358" s="71" t="s">
        <v>105</v>
      </c>
      <c r="B4358" s="71">
        <v>1.5</v>
      </c>
      <c r="C4358" s="71">
        <v>1.0</v>
      </c>
      <c r="D4358" s="71">
        <v>0.5</v>
      </c>
      <c r="E4358" s="71">
        <v>0.5</v>
      </c>
      <c r="F4358" s="172">
        <f>vlookup(VLOOKUP(A4358,'Meal Plan Combinations'!A$5:E$17,2,false),indirect(I$1),2,false)*B4358+vlookup(VLOOKUP(A4358,'Meal Plan Combinations'!A$5:E$17,3,false),indirect(I$1),2,false)*C4358+vlookup(VLOOKUP(A4358,'Meal Plan Combinations'!A$5:E$17,4,false),indirect(I$1),2,false)*D4358+vlookup(VLOOKUP(A4358,'Meal Plan Combinations'!A$5:E$17,5,false),indirect(I$1),2,false)*E4358</f>
        <v>1222.0995</v>
      </c>
      <c r="G4358" s="173">
        <f>abs(Generate!H$5-F4358)</f>
        <v>1847.9005</v>
      </c>
    </row>
    <row r="4359">
      <c r="A4359" s="71" t="s">
        <v>105</v>
      </c>
      <c r="B4359" s="71">
        <v>1.5</v>
      </c>
      <c r="C4359" s="71">
        <v>1.0</v>
      </c>
      <c r="D4359" s="71">
        <v>0.5</v>
      </c>
      <c r="E4359" s="71">
        <v>1.0</v>
      </c>
      <c r="F4359" s="172">
        <f>vlookup(VLOOKUP(A4359,'Meal Plan Combinations'!A$5:E$17,2,false),indirect(I$1),2,false)*B4359+vlookup(VLOOKUP(A4359,'Meal Plan Combinations'!A$5:E$17,3,false),indirect(I$1),2,false)*C4359+vlookup(VLOOKUP(A4359,'Meal Plan Combinations'!A$5:E$17,4,false),indirect(I$1),2,false)*D4359+vlookup(VLOOKUP(A4359,'Meal Plan Combinations'!A$5:E$17,5,false),indirect(I$1),2,false)*E4359</f>
        <v>1359.0935</v>
      </c>
      <c r="G4359" s="173">
        <f>abs(Generate!H$5-F4359)</f>
        <v>1710.9065</v>
      </c>
    </row>
    <row r="4360">
      <c r="A4360" s="71" t="s">
        <v>105</v>
      </c>
      <c r="B4360" s="71">
        <v>1.5</v>
      </c>
      <c r="C4360" s="71">
        <v>1.0</v>
      </c>
      <c r="D4360" s="71">
        <v>0.5</v>
      </c>
      <c r="E4360" s="71">
        <v>1.5</v>
      </c>
      <c r="F4360" s="172">
        <f>vlookup(VLOOKUP(A4360,'Meal Plan Combinations'!A$5:E$17,2,false),indirect(I$1),2,false)*B4360+vlookup(VLOOKUP(A4360,'Meal Plan Combinations'!A$5:E$17,3,false),indirect(I$1),2,false)*C4360+vlookup(VLOOKUP(A4360,'Meal Plan Combinations'!A$5:E$17,4,false),indirect(I$1),2,false)*D4360+vlookup(VLOOKUP(A4360,'Meal Plan Combinations'!A$5:E$17,5,false),indirect(I$1),2,false)*E4360</f>
        <v>1496.0875</v>
      </c>
      <c r="G4360" s="173">
        <f>abs(Generate!H$5-F4360)</f>
        <v>1573.9125</v>
      </c>
    </row>
    <row r="4361">
      <c r="A4361" s="71" t="s">
        <v>105</v>
      </c>
      <c r="B4361" s="71">
        <v>1.5</v>
      </c>
      <c r="C4361" s="71">
        <v>1.0</v>
      </c>
      <c r="D4361" s="71">
        <v>0.5</v>
      </c>
      <c r="E4361" s="71">
        <v>2.0</v>
      </c>
      <c r="F4361" s="172">
        <f>vlookup(VLOOKUP(A4361,'Meal Plan Combinations'!A$5:E$17,2,false),indirect(I$1),2,false)*B4361+vlookup(VLOOKUP(A4361,'Meal Plan Combinations'!A$5:E$17,3,false),indirect(I$1),2,false)*C4361+vlookup(VLOOKUP(A4361,'Meal Plan Combinations'!A$5:E$17,4,false),indirect(I$1),2,false)*D4361+vlookup(VLOOKUP(A4361,'Meal Plan Combinations'!A$5:E$17,5,false),indirect(I$1),2,false)*E4361</f>
        <v>1633.0815</v>
      </c>
      <c r="G4361" s="173">
        <f>abs(Generate!H$5-F4361)</f>
        <v>1436.9185</v>
      </c>
    </row>
    <row r="4362">
      <c r="A4362" s="71" t="s">
        <v>105</v>
      </c>
      <c r="B4362" s="71">
        <v>1.5</v>
      </c>
      <c r="C4362" s="71">
        <v>1.0</v>
      </c>
      <c r="D4362" s="71">
        <v>0.5</v>
      </c>
      <c r="E4362" s="71">
        <v>2.5</v>
      </c>
      <c r="F4362" s="172">
        <f>vlookup(VLOOKUP(A4362,'Meal Plan Combinations'!A$5:E$17,2,false),indirect(I$1),2,false)*B4362+vlookup(VLOOKUP(A4362,'Meal Plan Combinations'!A$5:E$17,3,false),indirect(I$1),2,false)*C4362+vlookup(VLOOKUP(A4362,'Meal Plan Combinations'!A$5:E$17,4,false),indirect(I$1),2,false)*D4362+vlookup(VLOOKUP(A4362,'Meal Plan Combinations'!A$5:E$17,5,false),indirect(I$1),2,false)*E4362</f>
        <v>1770.0755</v>
      </c>
      <c r="G4362" s="173">
        <f>abs(Generate!H$5-F4362)</f>
        <v>1299.9245</v>
      </c>
    </row>
    <row r="4363">
      <c r="A4363" s="71" t="s">
        <v>105</v>
      </c>
      <c r="B4363" s="71">
        <v>1.5</v>
      </c>
      <c r="C4363" s="71">
        <v>1.0</v>
      </c>
      <c r="D4363" s="71">
        <v>0.5</v>
      </c>
      <c r="E4363" s="71">
        <v>3.0</v>
      </c>
      <c r="F4363" s="172">
        <f>vlookup(VLOOKUP(A4363,'Meal Plan Combinations'!A$5:E$17,2,false),indirect(I$1),2,false)*B4363+vlookup(VLOOKUP(A4363,'Meal Plan Combinations'!A$5:E$17,3,false),indirect(I$1),2,false)*C4363+vlookup(VLOOKUP(A4363,'Meal Plan Combinations'!A$5:E$17,4,false),indirect(I$1),2,false)*D4363+vlookup(VLOOKUP(A4363,'Meal Plan Combinations'!A$5:E$17,5,false),indirect(I$1),2,false)*E4363</f>
        <v>1907.0695</v>
      </c>
      <c r="G4363" s="173">
        <f>abs(Generate!H$5-F4363)</f>
        <v>1162.9305</v>
      </c>
    </row>
    <row r="4364">
      <c r="A4364" s="71" t="s">
        <v>105</v>
      </c>
      <c r="B4364" s="71">
        <v>1.5</v>
      </c>
      <c r="C4364" s="71">
        <v>1.0</v>
      </c>
      <c r="D4364" s="71">
        <v>1.0</v>
      </c>
      <c r="E4364" s="71">
        <v>0.5</v>
      </c>
      <c r="F4364" s="172">
        <f>vlookup(VLOOKUP(A4364,'Meal Plan Combinations'!A$5:E$17,2,false),indirect(I$1),2,false)*B4364+vlookup(VLOOKUP(A4364,'Meal Plan Combinations'!A$5:E$17,3,false),indirect(I$1),2,false)*C4364+vlookup(VLOOKUP(A4364,'Meal Plan Combinations'!A$5:E$17,4,false),indirect(I$1),2,false)*D4364+vlookup(VLOOKUP(A4364,'Meal Plan Combinations'!A$5:E$17,5,false),indirect(I$1),2,false)*E4364</f>
        <v>1362.543</v>
      </c>
      <c r="G4364" s="173">
        <f>abs(Generate!H$5-F4364)</f>
        <v>1707.457</v>
      </c>
    </row>
    <row r="4365">
      <c r="A4365" s="71" t="s">
        <v>105</v>
      </c>
      <c r="B4365" s="71">
        <v>1.5</v>
      </c>
      <c r="C4365" s="71">
        <v>1.0</v>
      </c>
      <c r="D4365" s="71">
        <v>1.0</v>
      </c>
      <c r="E4365" s="71">
        <v>1.0</v>
      </c>
      <c r="F4365" s="172">
        <f>vlookup(VLOOKUP(A4365,'Meal Plan Combinations'!A$5:E$17,2,false),indirect(I$1),2,false)*B4365+vlookup(VLOOKUP(A4365,'Meal Plan Combinations'!A$5:E$17,3,false),indirect(I$1),2,false)*C4365+vlookup(VLOOKUP(A4365,'Meal Plan Combinations'!A$5:E$17,4,false),indirect(I$1),2,false)*D4365+vlookup(VLOOKUP(A4365,'Meal Plan Combinations'!A$5:E$17,5,false),indirect(I$1),2,false)*E4365</f>
        <v>1499.537</v>
      </c>
      <c r="G4365" s="173">
        <f>abs(Generate!H$5-F4365)</f>
        <v>1570.463</v>
      </c>
    </row>
    <row r="4366">
      <c r="A4366" s="71" t="s">
        <v>105</v>
      </c>
      <c r="B4366" s="71">
        <v>1.5</v>
      </c>
      <c r="C4366" s="71">
        <v>1.0</v>
      </c>
      <c r="D4366" s="71">
        <v>1.0</v>
      </c>
      <c r="E4366" s="71">
        <v>1.5</v>
      </c>
      <c r="F4366" s="172">
        <f>vlookup(VLOOKUP(A4366,'Meal Plan Combinations'!A$5:E$17,2,false),indirect(I$1),2,false)*B4366+vlookup(VLOOKUP(A4366,'Meal Plan Combinations'!A$5:E$17,3,false),indirect(I$1),2,false)*C4366+vlookup(VLOOKUP(A4366,'Meal Plan Combinations'!A$5:E$17,4,false),indirect(I$1),2,false)*D4366+vlookup(VLOOKUP(A4366,'Meal Plan Combinations'!A$5:E$17,5,false),indirect(I$1),2,false)*E4366</f>
        <v>1636.531</v>
      </c>
      <c r="G4366" s="173">
        <f>abs(Generate!H$5-F4366)</f>
        <v>1433.469</v>
      </c>
    </row>
    <row r="4367">
      <c r="A4367" s="71" t="s">
        <v>105</v>
      </c>
      <c r="B4367" s="71">
        <v>1.5</v>
      </c>
      <c r="C4367" s="71">
        <v>1.0</v>
      </c>
      <c r="D4367" s="71">
        <v>1.0</v>
      </c>
      <c r="E4367" s="71">
        <v>2.0</v>
      </c>
      <c r="F4367" s="172">
        <f>vlookup(VLOOKUP(A4367,'Meal Plan Combinations'!A$5:E$17,2,false),indirect(I$1),2,false)*B4367+vlookup(VLOOKUP(A4367,'Meal Plan Combinations'!A$5:E$17,3,false),indirect(I$1),2,false)*C4367+vlookup(VLOOKUP(A4367,'Meal Plan Combinations'!A$5:E$17,4,false),indirect(I$1),2,false)*D4367+vlookup(VLOOKUP(A4367,'Meal Plan Combinations'!A$5:E$17,5,false),indirect(I$1),2,false)*E4367</f>
        <v>1773.525</v>
      </c>
      <c r="G4367" s="173">
        <f>abs(Generate!H$5-F4367)</f>
        <v>1296.475</v>
      </c>
    </row>
    <row r="4368">
      <c r="A4368" s="71" t="s">
        <v>105</v>
      </c>
      <c r="B4368" s="71">
        <v>1.5</v>
      </c>
      <c r="C4368" s="71">
        <v>1.0</v>
      </c>
      <c r="D4368" s="71">
        <v>1.0</v>
      </c>
      <c r="E4368" s="71">
        <v>2.5</v>
      </c>
      <c r="F4368" s="172">
        <f>vlookup(VLOOKUP(A4368,'Meal Plan Combinations'!A$5:E$17,2,false),indirect(I$1),2,false)*B4368+vlookup(VLOOKUP(A4368,'Meal Plan Combinations'!A$5:E$17,3,false),indirect(I$1),2,false)*C4368+vlookup(VLOOKUP(A4368,'Meal Plan Combinations'!A$5:E$17,4,false),indirect(I$1),2,false)*D4368+vlookup(VLOOKUP(A4368,'Meal Plan Combinations'!A$5:E$17,5,false),indirect(I$1),2,false)*E4368</f>
        <v>1910.519</v>
      </c>
      <c r="G4368" s="173">
        <f>abs(Generate!H$5-F4368)</f>
        <v>1159.481</v>
      </c>
    </row>
    <row r="4369">
      <c r="A4369" s="71" t="s">
        <v>105</v>
      </c>
      <c r="B4369" s="71">
        <v>1.5</v>
      </c>
      <c r="C4369" s="71">
        <v>1.0</v>
      </c>
      <c r="D4369" s="71">
        <v>1.0</v>
      </c>
      <c r="E4369" s="71">
        <v>3.0</v>
      </c>
      <c r="F4369" s="172">
        <f>vlookup(VLOOKUP(A4369,'Meal Plan Combinations'!A$5:E$17,2,false),indirect(I$1),2,false)*B4369+vlookup(VLOOKUP(A4369,'Meal Plan Combinations'!A$5:E$17,3,false),indirect(I$1),2,false)*C4369+vlookup(VLOOKUP(A4369,'Meal Plan Combinations'!A$5:E$17,4,false),indirect(I$1),2,false)*D4369+vlookup(VLOOKUP(A4369,'Meal Plan Combinations'!A$5:E$17,5,false),indirect(I$1),2,false)*E4369</f>
        <v>2047.513</v>
      </c>
      <c r="G4369" s="173">
        <f>abs(Generate!H$5-F4369)</f>
        <v>1022.487</v>
      </c>
    </row>
    <row r="4370">
      <c r="A4370" s="71" t="s">
        <v>105</v>
      </c>
      <c r="B4370" s="71">
        <v>1.5</v>
      </c>
      <c r="C4370" s="71">
        <v>1.0</v>
      </c>
      <c r="D4370" s="71">
        <v>1.5</v>
      </c>
      <c r="E4370" s="71">
        <v>0.5</v>
      </c>
      <c r="F4370" s="172">
        <f>vlookup(VLOOKUP(A4370,'Meal Plan Combinations'!A$5:E$17,2,false),indirect(I$1),2,false)*B4370+vlookup(VLOOKUP(A4370,'Meal Plan Combinations'!A$5:E$17,3,false),indirect(I$1),2,false)*C4370+vlookup(VLOOKUP(A4370,'Meal Plan Combinations'!A$5:E$17,4,false),indirect(I$1),2,false)*D4370+vlookup(VLOOKUP(A4370,'Meal Plan Combinations'!A$5:E$17,5,false),indirect(I$1),2,false)*E4370</f>
        <v>1502.9865</v>
      </c>
      <c r="G4370" s="173">
        <f>abs(Generate!H$5-F4370)</f>
        <v>1567.0135</v>
      </c>
    </row>
    <row r="4371">
      <c r="A4371" s="71" t="s">
        <v>105</v>
      </c>
      <c r="B4371" s="71">
        <v>1.5</v>
      </c>
      <c r="C4371" s="71">
        <v>1.0</v>
      </c>
      <c r="D4371" s="71">
        <v>1.5</v>
      </c>
      <c r="E4371" s="71">
        <v>1.0</v>
      </c>
      <c r="F4371" s="172">
        <f>vlookup(VLOOKUP(A4371,'Meal Plan Combinations'!A$5:E$17,2,false),indirect(I$1),2,false)*B4371+vlookup(VLOOKUP(A4371,'Meal Plan Combinations'!A$5:E$17,3,false),indirect(I$1),2,false)*C4371+vlookup(VLOOKUP(A4371,'Meal Plan Combinations'!A$5:E$17,4,false),indirect(I$1),2,false)*D4371+vlookup(VLOOKUP(A4371,'Meal Plan Combinations'!A$5:E$17,5,false),indirect(I$1),2,false)*E4371</f>
        <v>1639.9805</v>
      </c>
      <c r="G4371" s="173">
        <f>abs(Generate!H$5-F4371)</f>
        <v>1430.0195</v>
      </c>
    </row>
    <row r="4372">
      <c r="A4372" s="71" t="s">
        <v>105</v>
      </c>
      <c r="B4372" s="71">
        <v>1.5</v>
      </c>
      <c r="C4372" s="71">
        <v>1.0</v>
      </c>
      <c r="D4372" s="71">
        <v>1.5</v>
      </c>
      <c r="E4372" s="71">
        <v>1.5</v>
      </c>
      <c r="F4372" s="172">
        <f>vlookup(VLOOKUP(A4372,'Meal Plan Combinations'!A$5:E$17,2,false),indirect(I$1),2,false)*B4372+vlookup(VLOOKUP(A4372,'Meal Plan Combinations'!A$5:E$17,3,false),indirect(I$1),2,false)*C4372+vlookup(VLOOKUP(A4372,'Meal Plan Combinations'!A$5:E$17,4,false),indirect(I$1),2,false)*D4372+vlookup(VLOOKUP(A4372,'Meal Plan Combinations'!A$5:E$17,5,false),indirect(I$1),2,false)*E4372</f>
        <v>1776.9745</v>
      </c>
      <c r="G4372" s="173">
        <f>abs(Generate!H$5-F4372)</f>
        <v>1293.0255</v>
      </c>
    </row>
    <row r="4373">
      <c r="A4373" s="71" t="s">
        <v>105</v>
      </c>
      <c r="B4373" s="71">
        <v>1.5</v>
      </c>
      <c r="C4373" s="71">
        <v>1.0</v>
      </c>
      <c r="D4373" s="71">
        <v>1.5</v>
      </c>
      <c r="E4373" s="71">
        <v>2.0</v>
      </c>
      <c r="F4373" s="172">
        <f>vlookup(VLOOKUP(A4373,'Meal Plan Combinations'!A$5:E$17,2,false),indirect(I$1),2,false)*B4373+vlookup(VLOOKUP(A4373,'Meal Plan Combinations'!A$5:E$17,3,false),indirect(I$1),2,false)*C4373+vlookup(VLOOKUP(A4373,'Meal Plan Combinations'!A$5:E$17,4,false),indirect(I$1),2,false)*D4373+vlookup(VLOOKUP(A4373,'Meal Plan Combinations'!A$5:E$17,5,false),indirect(I$1),2,false)*E4373</f>
        <v>1913.9685</v>
      </c>
      <c r="G4373" s="173">
        <f>abs(Generate!H$5-F4373)</f>
        <v>1156.0315</v>
      </c>
    </row>
    <row r="4374">
      <c r="A4374" s="71" t="s">
        <v>105</v>
      </c>
      <c r="B4374" s="71">
        <v>1.5</v>
      </c>
      <c r="C4374" s="71">
        <v>1.0</v>
      </c>
      <c r="D4374" s="71">
        <v>1.5</v>
      </c>
      <c r="E4374" s="71">
        <v>2.5</v>
      </c>
      <c r="F4374" s="172">
        <f>vlookup(VLOOKUP(A4374,'Meal Plan Combinations'!A$5:E$17,2,false),indirect(I$1),2,false)*B4374+vlookup(VLOOKUP(A4374,'Meal Plan Combinations'!A$5:E$17,3,false),indirect(I$1),2,false)*C4374+vlookup(VLOOKUP(A4374,'Meal Plan Combinations'!A$5:E$17,4,false),indirect(I$1),2,false)*D4374+vlookup(VLOOKUP(A4374,'Meal Plan Combinations'!A$5:E$17,5,false),indirect(I$1),2,false)*E4374</f>
        <v>2050.9625</v>
      </c>
      <c r="G4374" s="173">
        <f>abs(Generate!H$5-F4374)</f>
        <v>1019.0375</v>
      </c>
    </row>
    <row r="4375">
      <c r="A4375" s="71" t="s">
        <v>105</v>
      </c>
      <c r="B4375" s="71">
        <v>1.5</v>
      </c>
      <c r="C4375" s="71">
        <v>1.0</v>
      </c>
      <c r="D4375" s="71">
        <v>1.5</v>
      </c>
      <c r="E4375" s="71">
        <v>3.0</v>
      </c>
      <c r="F4375" s="172">
        <f>vlookup(VLOOKUP(A4375,'Meal Plan Combinations'!A$5:E$17,2,false),indirect(I$1),2,false)*B4375+vlookup(VLOOKUP(A4375,'Meal Plan Combinations'!A$5:E$17,3,false),indirect(I$1),2,false)*C4375+vlookup(VLOOKUP(A4375,'Meal Plan Combinations'!A$5:E$17,4,false),indirect(I$1),2,false)*D4375+vlookup(VLOOKUP(A4375,'Meal Plan Combinations'!A$5:E$17,5,false),indirect(I$1),2,false)*E4375</f>
        <v>2187.9565</v>
      </c>
      <c r="G4375" s="173">
        <f>abs(Generate!H$5-F4375)</f>
        <v>882.0435</v>
      </c>
    </row>
    <row r="4376">
      <c r="A4376" s="71" t="s">
        <v>105</v>
      </c>
      <c r="B4376" s="71">
        <v>1.5</v>
      </c>
      <c r="C4376" s="71">
        <v>1.0</v>
      </c>
      <c r="D4376" s="71">
        <v>2.0</v>
      </c>
      <c r="E4376" s="71">
        <v>0.5</v>
      </c>
      <c r="F4376" s="172">
        <f>vlookup(VLOOKUP(A4376,'Meal Plan Combinations'!A$5:E$17,2,false),indirect(I$1),2,false)*B4376+vlookup(VLOOKUP(A4376,'Meal Plan Combinations'!A$5:E$17,3,false),indirect(I$1),2,false)*C4376+vlookup(VLOOKUP(A4376,'Meal Plan Combinations'!A$5:E$17,4,false),indirect(I$1),2,false)*D4376+vlookup(VLOOKUP(A4376,'Meal Plan Combinations'!A$5:E$17,5,false),indirect(I$1),2,false)*E4376</f>
        <v>1643.43</v>
      </c>
      <c r="G4376" s="173">
        <f>abs(Generate!H$5-F4376)</f>
        <v>1426.57</v>
      </c>
    </row>
    <row r="4377">
      <c r="A4377" s="71" t="s">
        <v>105</v>
      </c>
      <c r="B4377" s="71">
        <v>1.5</v>
      </c>
      <c r="C4377" s="71">
        <v>1.0</v>
      </c>
      <c r="D4377" s="71">
        <v>2.0</v>
      </c>
      <c r="E4377" s="71">
        <v>1.0</v>
      </c>
      <c r="F4377" s="172">
        <f>vlookup(VLOOKUP(A4377,'Meal Plan Combinations'!A$5:E$17,2,false),indirect(I$1),2,false)*B4377+vlookup(VLOOKUP(A4377,'Meal Plan Combinations'!A$5:E$17,3,false),indirect(I$1),2,false)*C4377+vlookup(VLOOKUP(A4377,'Meal Plan Combinations'!A$5:E$17,4,false),indirect(I$1),2,false)*D4377+vlookup(VLOOKUP(A4377,'Meal Plan Combinations'!A$5:E$17,5,false),indirect(I$1),2,false)*E4377</f>
        <v>1780.424</v>
      </c>
      <c r="G4377" s="173">
        <f>abs(Generate!H$5-F4377)</f>
        <v>1289.576</v>
      </c>
    </row>
    <row r="4378">
      <c r="A4378" s="71" t="s">
        <v>105</v>
      </c>
      <c r="B4378" s="71">
        <v>1.5</v>
      </c>
      <c r="C4378" s="71">
        <v>1.0</v>
      </c>
      <c r="D4378" s="71">
        <v>2.0</v>
      </c>
      <c r="E4378" s="71">
        <v>1.5</v>
      </c>
      <c r="F4378" s="172">
        <f>vlookup(VLOOKUP(A4378,'Meal Plan Combinations'!A$5:E$17,2,false),indirect(I$1),2,false)*B4378+vlookup(VLOOKUP(A4378,'Meal Plan Combinations'!A$5:E$17,3,false),indirect(I$1),2,false)*C4378+vlookup(VLOOKUP(A4378,'Meal Plan Combinations'!A$5:E$17,4,false),indirect(I$1),2,false)*D4378+vlookup(VLOOKUP(A4378,'Meal Plan Combinations'!A$5:E$17,5,false),indirect(I$1),2,false)*E4378</f>
        <v>1917.418</v>
      </c>
      <c r="G4378" s="173">
        <f>abs(Generate!H$5-F4378)</f>
        <v>1152.582</v>
      </c>
    </row>
    <row r="4379">
      <c r="A4379" s="71" t="s">
        <v>105</v>
      </c>
      <c r="B4379" s="71">
        <v>1.5</v>
      </c>
      <c r="C4379" s="71">
        <v>1.0</v>
      </c>
      <c r="D4379" s="71">
        <v>2.0</v>
      </c>
      <c r="E4379" s="71">
        <v>2.0</v>
      </c>
      <c r="F4379" s="172">
        <f>vlookup(VLOOKUP(A4379,'Meal Plan Combinations'!A$5:E$17,2,false),indirect(I$1),2,false)*B4379+vlookup(VLOOKUP(A4379,'Meal Plan Combinations'!A$5:E$17,3,false),indirect(I$1),2,false)*C4379+vlookup(VLOOKUP(A4379,'Meal Plan Combinations'!A$5:E$17,4,false),indirect(I$1),2,false)*D4379+vlookup(VLOOKUP(A4379,'Meal Plan Combinations'!A$5:E$17,5,false),indirect(I$1),2,false)*E4379</f>
        <v>2054.412</v>
      </c>
      <c r="G4379" s="173">
        <f>abs(Generate!H$5-F4379)</f>
        <v>1015.588</v>
      </c>
    </row>
    <row r="4380">
      <c r="A4380" s="71" t="s">
        <v>105</v>
      </c>
      <c r="B4380" s="71">
        <v>1.5</v>
      </c>
      <c r="C4380" s="71">
        <v>1.0</v>
      </c>
      <c r="D4380" s="71">
        <v>2.0</v>
      </c>
      <c r="E4380" s="71">
        <v>2.5</v>
      </c>
      <c r="F4380" s="172">
        <f>vlookup(VLOOKUP(A4380,'Meal Plan Combinations'!A$5:E$17,2,false),indirect(I$1),2,false)*B4380+vlookup(VLOOKUP(A4380,'Meal Plan Combinations'!A$5:E$17,3,false),indirect(I$1),2,false)*C4380+vlookup(VLOOKUP(A4380,'Meal Plan Combinations'!A$5:E$17,4,false),indirect(I$1),2,false)*D4380+vlookup(VLOOKUP(A4380,'Meal Plan Combinations'!A$5:E$17,5,false),indirect(I$1),2,false)*E4380</f>
        <v>2191.406</v>
      </c>
      <c r="G4380" s="173">
        <f>abs(Generate!H$5-F4380)</f>
        <v>878.594</v>
      </c>
    </row>
    <row r="4381">
      <c r="A4381" s="71" t="s">
        <v>105</v>
      </c>
      <c r="B4381" s="71">
        <v>1.5</v>
      </c>
      <c r="C4381" s="71">
        <v>1.0</v>
      </c>
      <c r="D4381" s="71">
        <v>2.0</v>
      </c>
      <c r="E4381" s="71">
        <v>3.0</v>
      </c>
      <c r="F4381" s="172">
        <f>vlookup(VLOOKUP(A4381,'Meal Plan Combinations'!A$5:E$17,2,false),indirect(I$1),2,false)*B4381+vlookup(VLOOKUP(A4381,'Meal Plan Combinations'!A$5:E$17,3,false),indirect(I$1),2,false)*C4381+vlookup(VLOOKUP(A4381,'Meal Plan Combinations'!A$5:E$17,4,false),indirect(I$1),2,false)*D4381+vlookup(VLOOKUP(A4381,'Meal Plan Combinations'!A$5:E$17,5,false),indirect(I$1),2,false)*E4381</f>
        <v>2328.4</v>
      </c>
      <c r="G4381" s="173">
        <f>abs(Generate!H$5-F4381)</f>
        <v>741.6</v>
      </c>
    </row>
    <row r="4382">
      <c r="A4382" s="71" t="s">
        <v>105</v>
      </c>
      <c r="B4382" s="71">
        <v>1.5</v>
      </c>
      <c r="C4382" s="71">
        <v>1.0</v>
      </c>
      <c r="D4382" s="71">
        <v>2.5</v>
      </c>
      <c r="E4382" s="71">
        <v>0.5</v>
      </c>
      <c r="F4382" s="172">
        <f>vlookup(VLOOKUP(A4382,'Meal Plan Combinations'!A$5:E$17,2,false),indirect(I$1),2,false)*B4382+vlookup(VLOOKUP(A4382,'Meal Plan Combinations'!A$5:E$17,3,false),indirect(I$1),2,false)*C4382+vlookup(VLOOKUP(A4382,'Meal Plan Combinations'!A$5:E$17,4,false),indirect(I$1),2,false)*D4382+vlookup(VLOOKUP(A4382,'Meal Plan Combinations'!A$5:E$17,5,false),indirect(I$1),2,false)*E4382</f>
        <v>1783.8735</v>
      </c>
      <c r="G4382" s="173">
        <f>abs(Generate!H$5-F4382)</f>
        <v>1286.1265</v>
      </c>
    </row>
    <row r="4383">
      <c r="A4383" s="71" t="s">
        <v>105</v>
      </c>
      <c r="B4383" s="71">
        <v>1.5</v>
      </c>
      <c r="C4383" s="71">
        <v>1.0</v>
      </c>
      <c r="D4383" s="71">
        <v>2.5</v>
      </c>
      <c r="E4383" s="71">
        <v>1.0</v>
      </c>
      <c r="F4383" s="172">
        <f>vlookup(VLOOKUP(A4383,'Meal Plan Combinations'!A$5:E$17,2,false),indirect(I$1),2,false)*B4383+vlookup(VLOOKUP(A4383,'Meal Plan Combinations'!A$5:E$17,3,false),indirect(I$1),2,false)*C4383+vlookup(VLOOKUP(A4383,'Meal Plan Combinations'!A$5:E$17,4,false),indirect(I$1),2,false)*D4383+vlookup(VLOOKUP(A4383,'Meal Plan Combinations'!A$5:E$17,5,false),indirect(I$1),2,false)*E4383</f>
        <v>1920.8675</v>
      </c>
      <c r="G4383" s="173">
        <f>abs(Generate!H$5-F4383)</f>
        <v>1149.1325</v>
      </c>
    </row>
    <row r="4384">
      <c r="A4384" s="71" t="s">
        <v>105</v>
      </c>
      <c r="B4384" s="71">
        <v>1.5</v>
      </c>
      <c r="C4384" s="71">
        <v>1.0</v>
      </c>
      <c r="D4384" s="71">
        <v>2.5</v>
      </c>
      <c r="E4384" s="71">
        <v>1.5</v>
      </c>
      <c r="F4384" s="172">
        <f>vlookup(VLOOKUP(A4384,'Meal Plan Combinations'!A$5:E$17,2,false),indirect(I$1),2,false)*B4384+vlookup(VLOOKUP(A4384,'Meal Plan Combinations'!A$5:E$17,3,false),indirect(I$1),2,false)*C4384+vlookup(VLOOKUP(A4384,'Meal Plan Combinations'!A$5:E$17,4,false),indirect(I$1),2,false)*D4384+vlookup(VLOOKUP(A4384,'Meal Plan Combinations'!A$5:E$17,5,false),indirect(I$1),2,false)*E4384</f>
        <v>2057.8615</v>
      </c>
      <c r="G4384" s="173">
        <f>abs(Generate!H$5-F4384)</f>
        <v>1012.1385</v>
      </c>
    </row>
    <row r="4385">
      <c r="A4385" s="71" t="s">
        <v>105</v>
      </c>
      <c r="B4385" s="71">
        <v>1.5</v>
      </c>
      <c r="C4385" s="71">
        <v>1.0</v>
      </c>
      <c r="D4385" s="71">
        <v>2.5</v>
      </c>
      <c r="E4385" s="71">
        <v>2.0</v>
      </c>
      <c r="F4385" s="172">
        <f>vlookup(VLOOKUP(A4385,'Meal Plan Combinations'!A$5:E$17,2,false),indirect(I$1),2,false)*B4385+vlookup(VLOOKUP(A4385,'Meal Plan Combinations'!A$5:E$17,3,false),indirect(I$1),2,false)*C4385+vlookup(VLOOKUP(A4385,'Meal Plan Combinations'!A$5:E$17,4,false),indirect(I$1),2,false)*D4385+vlookup(VLOOKUP(A4385,'Meal Plan Combinations'!A$5:E$17,5,false),indirect(I$1),2,false)*E4385</f>
        <v>2194.8555</v>
      </c>
      <c r="G4385" s="173">
        <f>abs(Generate!H$5-F4385)</f>
        <v>875.1445</v>
      </c>
    </row>
    <row r="4386">
      <c r="A4386" s="71" t="s">
        <v>105</v>
      </c>
      <c r="B4386" s="71">
        <v>1.5</v>
      </c>
      <c r="C4386" s="71">
        <v>1.0</v>
      </c>
      <c r="D4386" s="71">
        <v>2.5</v>
      </c>
      <c r="E4386" s="71">
        <v>2.5</v>
      </c>
      <c r="F4386" s="172">
        <f>vlookup(VLOOKUP(A4386,'Meal Plan Combinations'!A$5:E$17,2,false),indirect(I$1),2,false)*B4386+vlookup(VLOOKUP(A4386,'Meal Plan Combinations'!A$5:E$17,3,false),indirect(I$1),2,false)*C4386+vlookup(VLOOKUP(A4386,'Meal Plan Combinations'!A$5:E$17,4,false),indirect(I$1),2,false)*D4386+vlookup(VLOOKUP(A4386,'Meal Plan Combinations'!A$5:E$17,5,false),indirect(I$1),2,false)*E4386</f>
        <v>2331.8495</v>
      </c>
      <c r="G4386" s="173">
        <f>abs(Generate!H$5-F4386)</f>
        <v>738.1505</v>
      </c>
    </row>
    <row r="4387">
      <c r="A4387" s="71" t="s">
        <v>105</v>
      </c>
      <c r="B4387" s="71">
        <v>1.5</v>
      </c>
      <c r="C4387" s="71">
        <v>1.0</v>
      </c>
      <c r="D4387" s="71">
        <v>2.5</v>
      </c>
      <c r="E4387" s="71">
        <v>3.0</v>
      </c>
      <c r="F4387" s="172">
        <f>vlookup(VLOOKUP(A4387,'Meal Plan Combinations'!A$5:E$17,2,false),indirect(I$1),2,false)*B4387+vlookup(VLOOKUP(A4387,'Meal Plan Combinations'!A$5:E$17,3,false),indirect(I$1),2,false)*C4387+vlookup(VLOOKUP(A4387,'Meal Plan Combinations'!A$5:E$17,4,false),indirect(I$1),2,false)*D4387+vlookup(VLOOKUP(A4387,'Meal Plan Combinations'!A$5:E$17,5,false),indirect(I$1),2,false)*E4387</f>
        <v>2468.8435</v>
      </c>
      <c r="G4387" s="173">
        <f>abs(Generate!H$5-F4387)</f>
        <v>601.1565</v>
      </c>
    </row>
    <row r="4388">
      <c r="A4388" s="71" t="s">
        <v>105</v>
      </c>
      <c r="B4388" s="71">
        <v>1.5</v>
      </c>
      <c r="C4388" s="71">
        <v>1.0</v>
      </c>
      <c r="D4388" s="71">
        <v>3.0</v>
      </c>
      <c r="E4388" s="71">
        <v>0.5</v>
      </c>
      <c r="F4388" s="172">
        <f>vlookup(VLOOKUP(A4388,'Meal Plan Combinations'!A$5:E$17,2,false),indirect(I$1),2,false)*B4388+vlookup(VLOOKUP(A4388,'Meal Plan Combinations'!A$5:E$17,3,false),indirect(I$1),2,false)*C4388+vlookup(VLOOKUP(A4388,'Meal Plan Combinations'!A$5:E$17,4,false),indirect(I$1),2,false)*D4388+vlookup(VLOOKUP(A4388,'Meal Plan Combinations'!A$5:E$17,5,false),indirect(I$1),2,false)*E4388</f>
        <v>1924.317</v>
      </c>
      <c r="G4388" s="173">
        <f>abs(Generate!H$5-F4388)</f>
        <v>1145.683</v>
      </c>
    </row>
    <row r="4389">
      <c r="A4389" s="71" t="s">
        <v>105</v>
      </c>
      <c r="B4389" s="71">
        <v>1.5</v>
      </c>
      <c r="C4389" s="71">
        <v>1.0</v>
      </c>
      <c r="D4389" s="71">
        <v>3.0</v>
      </c>
      <c r="E4389" s="71">
        <v>1.0</v>
      </c>
      <c r="F4389" s="172">
        <f>vlookup(VLOOKUP(A4389,'Meal Plan Combinations'!A$5:E$17,2,false),indirect(I$1),2,false)*B4389+vlookup(VLOOKUP(A4389,'Meal Plan Combinations'!A$5:E$17,3,false),indirect(I$1),2,false)*C4389+vlookup(VLOOKUP(A4389,'Meal Plan Combinations'!A$5:E$17,4,false),indirect(I$1),2,false)*D4389+vlookup(VLOOKUP(A4389,'Meal Plan Combinations'!A$5:E$17,5,false),indirect(I$1),2,false)*E4389</f>
        <v>2061.311</v>
      </c>
      <c r="G4389" s="173">
        <f>abs(Generate!H$5-F4389)</f>
        <v>1008.689</v>
      </c>
    </row>
    <row r="4390">
      <c r="A4390" s="71" t="s">
        <v>105</v>
      </c>
      <c r="B4390" s="71">
        <v>1.5</v>
      </c>
      <c r="C4390" s="71">
        <v>1.0</v>
      </c>
      <c r="D4390" s="71">
        <v>3.0</v>
      </c>
      <c r="E4390" s="71">
        <v>1.5</v>
      </c>
      <c r="F4390" s="172">
        <f>vlookup(VLOOKUP(A4390,'Meal Plan Combinations'!A$5:E$17,2,false),indirect(I$1),2,false)*B4390+vlookup(VLOOKUP(A4390,'Meal Plan Combinations'!A$5:E$17,3,false),indirect(I$1),2,false)*C4390+vlookup(VLOOKUP(A4390,'Meal Plan Combinations'!A$5:E$17,4,false),indirect(I$1),2,false)*D4390+vlookup(VLOOKUP(A4390,'Meal Plan Combinations'!A$5:E$17,5,false),indirect(I$1),2,false)*E4390</f>
        <v>2198.305</v>
      </c>
      <c r="G4390" s="173">
        <f>abs(Generate!H$5-F4390)</f>
        <v>871.695</v>
      </c>
    </row>
    <row r="4391">
      <c r="A4391" s="71" t="s">
        <v>105</v>
      </c>
      <c r="B4391" s="71">
        <v>1.5</v>
      </c>
      <c r="C4391" s="71">
        <v>1.0</v>
      </c>
      <c r="D4391" s="71">
        <v>3.0</v>
      </c>
      <c r="E4391" s="71">
        <v>2.0</v>
      </c>
      <c r="F4391" s="172">
        <f>vlookup(VLOOKUP(A4391,'Meal Plan Combinations'!A$5:E$17,2,false),indirect(I$1),2,false)*B4391+vlookup(VLOOKUP(A4391,'Meal Plan Combinations'!A$5:E$17,3,false),indirect(I$1),2,false)*C4391+vlookup(VLOOKUP(A4391,'Meal Plan Combinations'!A$5:E$17,4,false),indirect(I$1),2,false)*D4391+vlookup(VLOOKUP(A4391,'Meal Plan Combinations'!A$5:E$17,5,false),indirect(I$1),2,false)*E4391</f>
        <v>2335.299</v>
      </c>
      <c r="G4391" s="173">
        <f>abs(Generate!H$5-F4391)</f>
        <v>734.701</v>
      </c>
    </row>
    <row r="4392">
      <c r="A4392" s="71" t="s">
        <v>105</v>
      </c>
      <c r="B4392" s="71">
        <v>1.5</v>
      </c>
      <c r="C4392" s="71">
        <v>1.0</v>
      </c>
      <c r="D4392" s="71">
        <v>3.0</v>
      </c>
      <c r="E4392" s="71">
        <v>2.5</v>
      </c>
      <c r="F4392" s="172">
        <f>vlookup(VLOOKUP(A4392,'Meal Plan Combinations'!A$5:E$17,2,false),indirect(I$1),2,false)*B4392+vlookup(VLOOKUP(A4392,'Meal Plan Combinations'!A$5:E$17,3,false),indirect(I$1),2,false)*C4392+vlookup(VLOOKUP(A4392,'Meal Plan Combinations'!A$5:E$17,4,false),indirect(I$1),2,false)*D4392+vlookup(VLOOKUP(A4392,'Meal Plan Combinations'!A$5:E$17,5,false),indirect(I$1),2,false)*E4392</f>
        <v>2472.293</v>
      </c>
      <c r="G4392" s="173">
        <f>abs(Generate!H$5-F4392)</f>
        <v>597.707</v>
      </c>
    </row>
    <row r="4393">
      <c r="A4393" s="71" t="s">
        <v>105</v>
      </c>
      <c r="B4393" s="71">
        <v>1.5</v>
      </c>
      <c r="C4393" s="71">
        <v>1.0</v>
      </c>
      <c r="D4393" s="71">
        <v>3.0</v>
      </c>
      <c r="E4393" s="71">
        <v>3.0</v>
      </c>
      <c r="F4393" s="172">
        <f>vlookup(VLOOKUP(A4393,'Meal Plan Combinations'!A$5:E$17,2,false),indirect(I$1),2,false)*B4393+vlookup(VLOOKUP(A4393,'Meal Plan Combinations'!A$5:E$17,3,false),indirect(I$1),2,false)*C4393+vlookup(VLOOKUP(A4393,'Meal Plan Combinations'!A$5:E$17,4,false),indirect(I$1),2,false)*D4393+vlookup(VLOOKUP(A4393,'Meal Plan Combinations'!A$5:E$17,5,false),indirect(I$1),2,false)*E4393</f>
        <v>2609.287</v>
      </c>
      <c r="G4393" s="173">
        <f>abs(Generate!H$5-F4393)</f>
        <v>460.713</v>
      </c>
    </row>
    <row r="4394">
      <c r="A4394" s="71" t="s">
        <v>105</v>
      </c>
      <c r="B4394" s="71">
        <v>1.5</v>
      </c>
      <c r="C4394" s="71">
        <v>1.5</v>
      </c>
      <c r="D4394" s="71">
        <v>0.5</v>
      </c>
      <c r="E4394" s="71">
        <v>0.5</v>
      </c>
      <c r="F4394" s="172">
        <f>vlookup(VLOOKUP(A4394,'Meal Plan Combinations'!A$5:E$17,2,false),indirect(I$1),2,false)*B4394+vlookup(VLOOKUP(A4394,'Meal Plan Combinations'!A$5:E$17,3,false),indirect(I$1),2,false)*C4394+vlookup(VLOOKUP(A4394,'Meal Plan Combinations'!A$5:E$17,4,false),indirect(I$1),2,false)*D4394+vlookup(VLOOKUP(A4394,'Meal Plan Combinations'!A$5:E$17,5,false),indirect(I$1),2,false)*E4394</f>
        <v>1353.1955</v>
      </c>
      <c r="G4394" s="173">
        <f>abs(Generate!H$5-F4394)</f>
        <v>1716.8045</v>
      </c>
    </row>
    <row r="4395">
      <c r="A4395" s="71" t="s">
        <v>105</v>
      </c>
      <c r="B4395" s="71">
        <v>1.5</v>
      </c>
      <c r="C4395" s="71">
        <v>1.5</v>
      </c>
      <c r="D4395" s="71">
        <v>0.5</v>
      </c>
      <c r="E4395" s="71">
        <v>1.0</v>
      </c>
      <c r="F4395" s="172">
        <f>vlookup(VLOOKUP(A4395,'Meal Plan Combinations'!A$5:E$17,2,false),indirect(I$1),2,false)*B4395+vlookup(VLOOKUP(A4395,'Meal Plan Combinations'!A$5:E$17,3,false),indirect(I$1),2,false)*C4395+vlookup(VLOOKUP(A4395,'Meal Plan Combinations'!A$5:E$17,4,false),indirect(I$1),2,false)*D4395+vlookup(VLOOKUP(A4395,'Meal Plan Combinations'!A$5:E$17,5,false),indirect(I$1),2,false)*E4395</f>
        <v>1490.1895</v>
      </c>
      <c r="G4395" s="173">
        <f>abs(Generate!H$5-F4395)</f>
        <v>1579.8105</v>
      </c>
    </row>
    <row r="4396">
      <c r="A4396" s="71" t="s">
        <v>105</v>
      </c>
      <c r="B4396" s="71">
        <v>1.5</v>
      </c>
      <c r="C4396" s="71">
        <v>1.5</v>
      </c>
      <c r="D4396" s="71">
        <v>0.5</v>
      </c>
      <c r="E4396" s="71">
        <v>1.5</v>
      </c>
      <c r="F4396" s="172">
        <f>vlookup(VLOOKUP(A4396,'Meal Plan Combinations'!A$5:E$17,2,false),indirect(I$1),2,false)*B4396+vlookup(VLOOKUP(A4396,'Meal Plan Combinations'!A$5:E$17,3,false),indirect(I$1),2,false)*C4396+vlookup(VLOOKUP(A4396,'Meal Plan Combinations'!A$5:E$17,4,false),indirect(I$1),2,false)*D4396+vlookup(VLOOKUP(A4396,'Meal Plan Combinations'!A$5:E$17,5,false),indirect(I$1),2,false)*E4396</f>
        <v>1627.1835</v>
      </c>
      <c r="G4396" s="173">
        <f>abs(Generate!H$5-F4396)</f>
        <v>1442.8165</v>
      </c>
    </row>
    <row r="4397">
      <c r="A4397" s="71" t="s">
        <v>105</v>
      </c>
      <c r="B4397" s="71">
        <v>1.5</v>
      </c>
      <c r="C4397" s="71">
        <v>1.5</v>
      </c>
      <c r="D4397" s="71">
        <v>0.5</v>
      </c>
      <c r="E4397" s="71">
        <v>2.0</v>
      </c>
      <c r="F4397" s="172">
        <f>vlookup(VLOOKUP(A4397,'Meal Plan Combinations'!A$5:E$17,2,false),indirect(I$1),2,false)*B4397+vlookup(VLOOKUP(A4397,'Meal Plan Combinations'!A$5:E$17,3,false),indirect(I$1),2,false)*C4397+vlookup(VLOOKUP(A4397,'Meal Plan Combinations'!A$5:E$17,4,false),indirect(I$1),2,false)*D4397+vlookup(VLOOKUP(A4397,'Meal Plan Combinations'!A$5:E$17,5,false),indirect(I$1),2,false)*E4397</f>
        <v>1764.1775</v>
      </c>
      <c r="G4397" s="173">
        <f>abs(Generate!H$5-F4397)</f>
        <v>1305.8225</v>
      </c>
    </row>
    <row r="4398">
      <c r="A4398" s="71" t="s">
        <v>105</v>
      </c>
      <c r="B4398" s="71">
        <v>1.5</v>
      </c>
      <c r="C4398" s="71">
        <v>1.5</v>
      </c>
      <c r="D4398" s="71">
        <v>0.5</v>
      </c>
      <c r="E4398" s="71">
        <v>2.5</v>
      </c>
      <c r="F4398" s="172">
        <f>vlookup(VLOOKUP(A4398,'Meal Plan Combinations'!A$5:E$17,2,false),indirect(I$1),2,false)*B4398+vlookup(VLOOKUP(A4398,'Meal Plan Combinations'!A$5:E$17,3,false),indirect(I$1),2,false)*C4398+vlookup(VLOOKUP(A4398,'Meal Plan Combinations'!A$5:E$17,4,false),indirect(I$1),2,false)*D4398+vlookup(VLOOKUP(A4398,'Meal Plan Combinations'!A$5:E$17,5,false),indirect(I$1),2,false)*E4398</f>
        <v>1901.1715</v>
      </c>
      <c r="G4398" s="173">
        <f>abs(Generate!H$5-F4398)</f>
        <v>1168.8285</v>
      </c>
    </row>
    <row r="4399">
      <c r="A4399" s="71" t="s">
        <v>105</v>
      </c>
      <c r="B4399" s="71">
        <v>1.5</v>
      </c>
      <c r="C4399" s="71">
        <v>1.5</v>
      </c>
      <c r="D4399" s="71">
        <v>0.5</v>
      </c>
      <c r="E4399" s="71">
        <v>3.0</v>
      </c>
      <c r="F4399" s="172">
        <f>vlookup(VLOOKUP(A4399,'Meal Plan Combinations'!A$5:E$17,2,false),indirect(I$1),2,false)*B4399+vlookup(VLOOKUP(A4399,'Meal Plan Combinations'!A$5:E$17,3,false),indirect(I$1),2,false)*C4399+vlookup(VLOOKUP(A4399,'Meal Plan Combinations'!A$5:E$17,4,false),indirect(I$1),2,false)*D4399+vlookup(VLOOKUP(A4399,'Meal Plan Combinations'!A$5:E$17,5,false),indirect(I$1),2,false)*E4399</f>
        <v>2038.1655</v>
      </c>
      <c r="G4399" s="173">
        <f>abs(Generate!H$5-F4399)</f>
        <v>1031.8345</v>
      </c>
    </row>
    <row r="4400">
      <c r="A4400" s="71" t="s">
        <v>105</v>
      </c>
      <c r="B4400" s="71">
        <v>1.5</v>
      </c>
      <c r="C4400" s="71">
        <v>1.5</v>
      </c>
      <c r="D4400" s="71">
        <v>1.0</v>
      </c>
      <c r="E4400" s="71">
        <v>0.5</v>
      </c>
      <c r="F4400" s="172">
        <f>vlookup(VLOOKUP(A4400,'Meal Plan Combinations'!A$5:E$17,2,false),indirect(I$1),2,false)*B4400+vlookup(VLOOKUP(A4400,'Meal Plan Combinations'!A$5:E$17,3,false),indirect(I$1),2,false)*C4400+vlookup(VLOOKUP(A4400,'Meal Plan Combinations'!A$5:E$17,4,false),indirect(I$1),2,false)*D4400+vlookup(VLOOKUP(A4400,'Meal Plan Combinations'!A$5:E$17,5,false),indirect(I$1),2,false)*E4400</f>
        <v>1493.639</v>
      </c>
      <c r="G4400" s="173">
        <f>abs(Generate!H$5-F4400)</f>
        <v>1576.361</v>
      </c>
    </row>
    <row r="4401">
      <c r="A4401" s="71" t="s">
        <v>105</v>
      </c>
      <c r="B4401" s="71">
        <v>1.5</v>
      </c>
      <c r="C4401" s="71">
        <v>1.5</v>
      </c>
      <c r="D4401" s="71">
        <v>1.0</v>
      </c>
      <c r="E4401" s="71">
        <v>1.0</v>
      </c>
      <c r="F4401" s="172">
        <f>vlookup(VLOOKUP(A4401,'Meal Plan Combinations'!A$5:E$17,2,false),indirect(I$1),2,false)*B4401+vlookup(VLOOKUP(A4401,'Meal Plan Combinations'!A$5:E$17,3,false),indirect(I$1),2,false)*C4401+vlookup(VLOOKUP(A4401,'Meal Plan Combinations'!A$5:E$17,4,false),indirect(I$1),2,false)*D4401+vlookup(VLOOKUP(A4401,'Meal Plan Combinations'!A$5:E$17,5,false),indirect(I$1),2,false)*E4401</f>
        <v>1630.633</v>
      </c>
      <c r="G4401" s="173">
        <f>abs(Generate!H$5-F4401)</f>
        <v>1439.367</v>
      </c>
    </row>
    <row r="4402">
      <c r="A4402" s="71" t="s">
        <v>105</v>
      </c>
      <c r="B4402" s="71">
        <v>1.5</v>
      </c>
      <c r="C4402" s="71">
        <v>1.5</v>
      </c>
      <c r="D4402" s="71">
        <v>1.0</v>
      </c>
      <c r="E4402" s="71">
        <v>1.5</v>
      </c>
      <c r="F4402" s="172">
        <f>vlookup(VLOOKUP(A4402,'Meal Plan Combinations'!A$5:E$17,2,false),indirect(I$1),2,false)*B4402+vlookup(VLOOKUP(A4402,'Meal Plan Combinations'!A$5:E$17,3,false),indirect(I$1),2,false)*C4402+vlookup(VLOOKUP(A4402,'Meal Plan Combinations'!A$5:E$17,4,false),indirect(I$1),2,false)*D4402+vlookup(VLOOKUP(A4402,'Meal Plan Combinations'!A$5:E$17,5,false),indirect(I$1),2,false)*E4402</f>
        <v>1767.627</v>
      </c>
      <c r="G4402" s="173">
        <f>abs(Generate!H$5-F4402)</f>
        <v>1302.373</v>
      </c>
    </row>
    <row r="4403">
      <c r="A4403" s="71" t="s">
        <v>105</v>
      </c>
      <c r="B4403" s="71">
        <v>1.5</v>
      </c>
      <c r="C4403" s="71">
        <v>1.5</v>
      </c>
      <c r="D4403" s="71">
        <v>1.0</v>
      </c>
      <c r="E4403" s="71">
        <v>2.0</v>
      </c>
      <c r="F4403" s="172">
        <f>vlookup(VLOOKUP(A4403,'Meal Plan Combinations'!A$5:E$17,2,false),indirect(I$1),2,false)*B4403+vlookup(VLOOKUP(A4403,'Meal Plan Combinations'!A$5:E$17,3,false),indirect(I$1),2,false)*C4403+vlookup(VLOOKUP(A4403,'Meal Plan Combinations'!A$5:E$17,4,false),indirect(I$1),2,false)*D4403+vlookup(VLOOKUP(A4403,'Meal Plan Combinations'!A$5:E$17,5,false),indirect(I$1),2,false)*E4403</f>
        <v>1904.621</v>
      </c>
      <c r="G4403" s="173">
        <f>abs(Generate!H$5-F4403)</f>
        <v>1165.379</v>
      </c>
    </row>
    <row r="4404">
      <c r="A4404" s="71" t="s">
        <v>105</v>
      </c>
      <c r="B4404" s="71">
        <v>1.5</v>
      </c>
      <c r="C4404" s="71">
        <v>1.5</v>
      </c>
      <c r="D4404" s="71">
        <v>1.0</v>
      </c>
      <c r="E4404" s="71">
        <v>2.5</v>
      </c>
      <c r="F4404" s="172">
        <f>vlookup(VLOOKUP(A4404,'Meal Plan Combinations'!A$5:E$17,2,false),indirect(I$1),2,false)*B4404+vlookup(VLOOKUP(A4404,'Meal Plan Combinations'!A$5:E$17,3,false),indirect(I$1),2,false)*C4404+vlookup(VLOOKUP(A4404,'Meal Plan Combinations'!A$5:E$17,4,false),indirect(I$1),2,false)*D4404+vlookup(VLOOKUP(A4404,'Meal Plan Combinations'!A$5:E$17,5,false),indirect(I$1),2,false)*E4404</f>
        <v>2041.615</v>
      </c>
      <c r="G4404" s="173">
        <f>abs(Generate!H$5-F4404)</f>
        <v>1028.385</v>
      </c>
    </row>
    <row r="4405">
      <c r="A4405" s="71" t="s">
        <v>105</v>
      </c>
      <c r="B4405" s="71">
        <v>1.5</v>
      </c>
      <c r="C4405" s="71">
        <v>1.5</v>
      </c>
      <c r="D4405" s="71">
        <v>1.0</v>
      </c>
      <c r="E4405" s="71">
        <v>3.0</v>
      </c>
      <c r="F4405" s="172">
        <f>vlookup(VLOOKUP(A4405,'Meal Plan Combinations'!A$5:E$17,2,false),indirect(I$1),2,false)*B4405+vlookup(VLOOKUP(A4405,'Meal Plan Combinations'!A$5:E$17,3,false),indirect(I$1),2,false)*C4405+vlookup(VLOOKUP(A4405,'Meal Plan Combinations'!A$5:E$17,4,false),indirect(I$1),2,false)*D4405+vlookup(VLOOKUP(A4405,'Meal Plan Combinations'!A$5:E$17,5,false),indirect(I$1),2,false)*E4405</f>
        <v>2178.609</v>
      </c>
      <c r="G4405" s="173">
        <f>abs(Generate!H$5-F4405)</f>
        <v>891.391</v>
      </c>
    </row>
    <row r="4406">
      <c r="A4406" s="71" t="s">
        <v>105</v>
      </c>
      <c r="B4406" s="71">
        <v>1.5</v>
      </c>
      <c r="C4406" s="71">
        <v>1.5</v>
      </c>
      <c r="D4406" s="71">
        <v>1.5</v>
      </c>
      <c r="E4406" s="71">
        <v>0.5</v>
      </c>
      <c r="F4406" s="172">
        <f>vlookup(VLOOKUP(A4406,'Meal Plan Combinations'!A$5:E$17,2,false),indirect(I$1),2,false)*B4406+vlookup(VLOOKUP(A4406,'Meal Plan Combinations'!A$5:E$17,3,false),indirect(I$1),2,false)*C4406+vlookup(VLOOKUP(A4406,'Meal Plan Combinations'!A$5:E$17,4,false),indirect(I$1),2,false)*D4406+vlookup(VLOOKUP(A4406,'Meal Plan Combinations'!A$5:E$17,5,false),indirect(I$1),2,false)*E4406</f>
        <v>1634.0825</v>
      </c>
      <c r="G4406" s="173">
        <f>abs(Generate!H$5-F4406)</f>
        <v>1435.9175</v>
      </c>
    </row>
    <row r="4407">
      <c r="A4407" s="71" t="s">
        <v>105</v>
      </c>
      <c r="B4407" s="71">
        <v>1.5</v>
      </c>
      <c r="C4407" s="71">
        <v>1.5</v>
      </c>
      <c r="D4407" s="71">
        <v>1.5</v>
      </c>
      <c r="E4407" s="71">
        <v>1.0</v>
      </c>
      <c r="F4407" s="172">
        <f>vlookup(VLOOKUP(A4407,'Meal Plan Combinations'!A$5:E$17,2,false),indirect(I$1),2,false)*B4407+vlookup(VLOOKUP(A4407,'Meal Plan Combinations'!A$5:E$17,3,false),indirect(I$1),2,false)*C4407+vlookup(VLOOKUP(A4407,'Meal Plan Combinations'!A$5:E$17,4,false),indirect(I$1),2,false)*D4407+vlookup(VLOOKUP(A4407,'Meal Plan Combinations'!A$5:E$17,5,false),indirect(I$1),2,false)*E4407</f>
        <v>1771.0765</v>
      </c>
      <c r="G4407" s="173">
        <f>abs(Generate!H$5-F4407)</f>
        <v>1298.9235</v>
      </c>
    </row>
    <row r="4408">
      <c r="A4408" s="71" t="s">
        <v>105</v>
      </c>
      <c r="B4408" s="71">
        <v>1.5</v>
      </c>
      <c r="C4408" s="71">
        <v>1.5</v>
      </c>
      <c r="D4408" s="71">
        <v>1.5</v>
      </c>
      <c r="E4408" s="71">
        <v>1.5</v>
      </c>
      <c r="F4408" s="172">
        <f>vlookup(VLOOKUP(A4408,'Meal Plan Combinations'!A$5:E$17,2,false),indirect(I$1),2,false)*B4408+vlookup(VLOOKUP(A4408,'Meal Plan Combinations'!A$5:E$17,3,false),indirect(I$1),2,false)*C4408+vlookup(VLOOKUP(A4408,'Meal Plan Combinations'!A$5:E$17,4,false),indirect(I$1),2,false)*D4408+vlookup(VLOOKUP(A4408,'Meal Plan Combinations'!A$5:E$17,5,false),indirect(I$1),2,false)*E4408</f>
        <v>1908.0705</v>
      </c>
      <c r="G4408" s="173">
        <f>abs(Generate!H$5-F4408)</f>
        <v>1161.9295</v>
      </c>
    </row>
    <row r="4409">
      <c r="A4409" s="71" t="s">
        <v>105</v>
      </c>
      <c r="B4409" s="71">
        <v>1.5</v>
      </c>
      <c r="C4409" s="71">
        <v>1.5</v>
      </c>
      <c r="D4409" s="71">
        <v>1.5</v>
      </c>
      <c r="E4409" s="71">
        <v>2.0</v>
      </c>
      <c r="F4409" s="172">
        <f>vlookup(VLOOKUP(A4409,'Meal Plan Combinations'!A$5:E$17,2,false),indirect(I$1),2,false)*B4409+vlookup(VLOOKUP(A4409,'Meal Plan Combinations'!A$5:E$17,3,false),indirect(I$1),2,false)*C4409+vlookup(VLOOKUP(A4409,'Meal Plan Combinations'!A$5:E$17,4,false),indirect(I$1),2,false)*D4409+vlookup(VLOOKUP(A4409,'Meal Plan Combinations'!A$5:E$17,5,false),indirect(I$1),2,false)*E4409</f>
        <v>2045.0645</v>
      </c>
      <c r="G4409" s="173">
        <f>abs(Generate!H$5-F4409)</f>
        <v>1024.9355</v>
      </c>
    </row>
    <row r="4410">
      <c r="A4410" s="71" t="s">
        <v>105</v>
      </c>
      <c r="B4410" s="71">
        <v>1.5</v>
      </c>
      <c r="C4410" s="71">
        <v>1.5</v>
      </c>
      <c r="D4410" s="71">
        <v>1.5</v>
      </c>
      <c r="E4410" s="71">
        <v>2.5</v>
      </c>
      <c r="F4410" s="172">
        <f>vlookup(VLOOKUP(A4410,'Meal Plan Combinations'!A$5:E$17,2,false),indirect(I$1),2,false)*B4410+vlookup(VLOOKUP(A4410,'Meal Plan Combinations'!A$5:E$17,3,false),indirect(I$1),2,false)*C4410+vlookup(VLOOKUP(A4410,'Meal Plan Combinations'!A$5:E$17,4,false),indirect(I$1),2,false)*D4410+vlookup(VLOOKUP(A4410,'Meal Plan Combinations'!A$5:E$17,5,false),indirect(I$1),2,false)*E4410</f>
        <v>2182.0585</v>
      </c>
      <c r="G4410" s="173">
        <f>abs(Generate!H$5-F4410)</f>
        <v>887.9415</v>
      </c>
    </row>
    <row r="4411">
      <c r="A4411" s="71" t="s">
        <v>105</v>
      </c>
      <c r="B4411" s="71">
        <v>1.5</v>
      </c>
      <c r="C4411" s="71">
        <v>1.5</v>
      </c>
      <c r="D4411" s="71">
        <v>1.5</v>
      </c>
      <c r="E4411" s="71">
        <v>3.0</v>
      </c>
      <c r="F4411" s="172">
        <f>vlookup(VLOOKUP(A4411,'Meal Plan Combinations'!A$5:E$17,2,false),indirect(I$1),2,false)*B4411+vlookup(VLOOKUP(A4411,'Meal Plan Combinations'!A$5:E$17,3,false),indirect(I$1),2,false)*C4411+vlookup(VLOOKUP(A4411,'Meal Plan Combinations'!A$5:E$17,4,false),indirect(I$1),2,false)*D4411+vlookup(VLOOKUP(A4411,'Meal Plan Combinations'!A$5:E$17,5,false),indirect(I$1),2,false)*E4411</f>
        <v>2319.0525</v>
      </c>
      <c r="G4411" s="173">
        <f>abs(Generate!H$5-F4411)</f>
        <v>750.9475</v>
      </c>
    </row>
    <row r="4412">
      <c r="A4412" s="71" t="s">
        <v>105</v>
      </c>
      <c r="B4412" s="71">
        <v>1.5</v>
      </c>
      <c r="C4412" s="71">
        <v>1.5</v>
      </c>
      <c r="D4412" s="71">
        <v>2.0</v>
      </c>
      <c r="E4412" s="71">
        <v>0.5</v>
      </c>
      <c r="F4412" s="172">
        <f>vlookup(VLOOKUP(A4412,'Meal Plan Combinations'!A$5:E$17,2,false),indirect(I$1),2,false)*B4412+vlookup(VLOOKUP(A4412,'Meal Plan Combinations'!A$5:E$17,3,false),indirect(I$1),2,false)*C4412+vlookup(VLOOKUP(A4412,'Meal Plan Combinations'!A$5:E$17,4,false),indirect(I$1),2,false)*D4412+vlookup(VLOOKUP(A4412,'Meal Plan Combinations'!A$5:E$17,5,false),indirect(I$1),2,false)*E4412</f>
        <v>1774.526</v>
      </c>
      <c r="G4412" s="173">
        <f>abs(Generate!H$5-F4412)</f>
        <v>1295.474</v>
      </c>
    </row>
    <row r="4413">
      <c r="A4413" s="71" t="s">
        <v>105</v>
      </c>
      <c r="B4413" s="71">
        <v>1.5</v>
      </c>
      <c r="C4413" s="71">
        <v>1.5</v>
      </c>
      <c r="D4413" s="71">
        <v>2.0</v>
      </c>
      <c r="E4413" s="71">
        <v>1.0</v>
      </c>
      <c r="F4413" s="172">
        <f>vlookup(VLOOKUP(A4413,'Meal Plan Combinations'!A$5:E$17,2,false),indirect(I$1),2,false)*B4413+vlookup(VLOOKUP(A4413,'Meal Plan Combinations'!A$5:E$17,3,false),indirect(I$1),2,false)*C4413+vlookup(VLOOKUP(A4413,'Meal Plan Combinations'!A$5:E$17,4,false),indirect(I$1),2,false)*D4413+vlookup(VLOOKUP(A4413,'Meal Plan Combinations'!A$5:E$17,5,false),indirect(I$1),2,false)*E4413</f>
        <v>1911.52</v>
      </c>
      <c r="G4413" s="173">
        <f>abs(Generate!H$5-F4413)</f>
        <v>1158.48</v>
      </c>
    </row>
    <row r="4414">
      <c r="A4414" s="71" t="s">
        <v>105</v>
      </c>
      <c r="B4414" s="71">
        <v>1.5</v>
      </c>
      <c r="C4414" s="71">
        <v>1.5</v>
      </c>
      <c r="D4414" s="71">
        <v>2.0</v>
      </c>
      <c r="E4414" s="71">
        <v>1.5</v>
      </c>
      <c r="F4414" s="172">
        <f>vlookup(VLOOKUP(A4414,'Meal Plan Combinations'!A$5:E$17,2,false),indirect(I$1),2,false)*B4414+vlookup(VLOOKUP(A4414,'Meal Plan Combinations'!A$5:E$17,3,false),indirect(I$1),2,false)*C4414+vlookup(VLOOKUP(A4414,'Meal Plan Combinations'!A$5:E$17,4,false),indirect(I$1),2,false)*D4414+vlookup(VLOOKUP(A4414,'Meal Plan Combinations'!A$5:E$17,5,false),indirect(I$1),2,false)*E4414</f>
        <v>2048.514</v>
      </c>
      <c r="G4414" s="173">
        <f>abs(Generate!H$5-F4414)</f>
        <v>1021.486</v>
      </c>
    </row>
    <row r="4415">
      <c r="A4415" s="71" t="s">
        <v>105</v>
      </c>
      <c r="B4415" s="71">
        <v>1.5</v>
      </c>
      <c r="C4415" s="71">
        <v>1.5</v>
      </c>
      <c r="D4415" s="71">
        <v>2.0</v>
      </c>
      <c r="E4415" s="71">
        <v>2.0</v>
      </c>
      <c r="F4415" s="172">
        <f>vlookup(VLOOKUP(A4415,'Meal Plan Combinations'!A$5:E$17,2,false),indirect(I$1),2,false)*B4415+vlookup(VLOOKUP(A4415,'Meal Plan Combinations'!A$5:E$17,3,false),indirect(I$1),2,false)*C4415+vlookup(VLOOKUP(A4415,'Meal Plan Combinations'!A$5:E$17,4,false),indirect(I$1),2,false)*D4415+vlookup(VLOOKUP(A4415,'Meal Plan Combinations'!A$5:E$17,5,false),indirect(I$1),2,false)*E4415</f>
        <v>2185.508</v>
      </c>
      <c r="G4415" s="173">
        <f>abs(Generate!H$5-F4415)</f>
        <v>884.492</v>
      </c>
    </row>
    <row r="4416">
      <c r="A4416" s="71" t="s">
        <v>105</v>
      </c>
      <c r="B4416" s="71">
        <v>1.5</v>
      </c>
      <c r="C4416" s="71">
        <v>1.5</v>
      </c>
      <c r="D4416" s="71">
        <v>2.0</v>
      </c>
      <c r="E4416" s="71">
        <v>2.5</v>
      </c>
      <c r="F4416" s="172">
        <f>vlookup(VLOOKUP(A4416,'Meal Plan Combinations'!A$5:E$17,2,false),indirect(I$1),2,false)*B4416+vlookup(VLOOKUP(A4416,'Meal Plan Combinations'!A$5:E$17,3,false),indirect(I$1),2,false)*C4416+vlookup(VLOOKUP(A4416,'Meal Plan Combinations'!A$5:E$17,4,false),indirect(I$1),2,false)*D4416+vlookup(VLOOKUP(A4416,'Meal Plan Combinations'!A$5:E$17,5,false),indirect(I$1),2,false)*E4416</f>
        <v>2322.502</v>
      </c>
      <c r="G4416" s="173">
        <f>abs(Generate!H$5-F4416)</f>
        <v>747.498</v>
      </c>
    </row>
    <row r="4417">
      <c r="A4417" s="71" t="s">
        <v>105</v>
      </c>
      <c r="B4417" s="71">
        <v>1.5</v>
      </c>
      <c r="C4417" s="71">
        <v>1.5</v>
      </c>
      <c r="D4417" s="71">
        <v>2.0</v>
      </c>
      <c r="E4417" s="71">
        <v>3.0</v>
      </c>
      <c r="F4417" s="172">
        <f>vlookup(VLOOKUP(A4417,'Meal Plan Combinations'!A$5:E$17,2,false),indirect(I$1),2,false)*B4417+vlookup(VLOOKUP(A4417,'Meal Plan Combinations'!A$5:E$17,3,false),indirect(I$1),2,false)*C4417+vlookup(VLOOKUP(A4417,'Meal Plan Combinations'!A$5:E$17,4,false),indirect(I$1),2,false)*D4417+vlookup(VLOOKUP(A4417,'Meal Plan Combinations'!A$5:E$17,5,false),indirect(I$1),2,false)*E4417</f>
        <v>2459.496</v>
      </c>
      <c r="G4417" s="173">
        <f>abs(Generate!H$5-F4417)</f>
        <v>610.504</v>
      </c>
    </row>
    <row r="4418">
      <c r="A4418" s="71" t="s">
        <v>105</v>
      </c>
      <c r="B4418" s="71">
        <v>1.5</v>
      </c>
      <c r="C4418" s="71">
        <v>1.5</v>
      </c>
      <c r="D4418" s="71">
        <v>2.5</v>
      </c>
      <c r="E4418" s="71">
        <v>0.5</v>
      </c>
      <c r="F4418" s="172">
        <f>vlookup(VLOOKUP(A4418,'Meal Plan Combinations'!A$5:E$17,2,false),indirect(I$1),2,false)*B4418+vlookup(VLOOKUP(A4418,'Meal Plan Combinations'!A$5:E$17,3,false),indirect(I$1),2,false)*C4418+vlookup(VLOOKUP(A4418,'Meal Plan Combinations'!A$5:E$17,4,false),indirect(I$1),2,false)*D4418+vlookup(VLOOKUP(A4418,'Meal Plan Combinations'!A$5:E$17,5,false),indirect(I$1),2,false)*E4418</f>
        <v>1914.9695</v>
      </c>
      <c r="G4418" s="173">
        <f>abs(Generate!H$5-F4418)</f>
        <v>1155.0305</v>
      </c>
    </row>
    <row r="4419">
      <c r="A4419" s="71" t="s">
        <v>105</v>
      </c>
      <c r="B4419" s="71">
        <v>1.5</v>
      </c>
      <c r="C4419" s="71">
        <v>1.5</v>
      </c>
      <c r="D4419" s="71">
        <v>2.5</v>
      </c>
      <c r="E4419" s="71">
        <v>1.0</v>
      </c>
      <c r="F4419" s="172">
        <f>vlookup(VLOOKUP(A4419,'Meal Plan Combinations'!A$5:E$17,2,false),indirect(I$1),2,false)*B4419+vlookup(VLOOKUP(A4419,'Meal Plan Combinations'!A$5:E$17,3,false),indirect(I$1),2,false)*C4419+vlookup(VLOOKUP(A4419,'Meal Plan Combinations'!A$5:E$17,4,false),indirect(I$1),2,false)*D4419+vlookup(VLOOKUP(A4419,'Meal Plan Combinations'!A$5:E$17,5,false),indirect(I$1),2,false)*E4419</f>
        <v>2051.9635</v>
      </c>
      <c r="G4419" s="173">
        <f>abs(Generate!H$5-F4419)</f>
        <v>1018.0365</v>
      </c>
    </row>
    <row r="4420">
      <c r="A4420" s="71" t="s">
        <v>105</v>
      </c>
      <c r="B4420" s="71">
        <v>1.5</v>
      </c>
      <c r="C4420" s="71">
        <v>1.5</v>
      </c>
      <c r="D4420" s="71">
        <v>2.5</v>
      </c>
      <c r="E4420" s="71">
        <v>1.5</v>
      </c>
      <c r="F4420" s="172">
        <f>vlookup(VLOOKUP(A4420,'Meal Plan Combinations'!A$5:E$17,2,false),indirect(I$1),2,false)*B4420+vlookup(VLOOKUP(A4420,'Meal Plan Combinations'!A$5:E$17,3,false),indirect(I$1),2,false)*C4420+vlookup(VLOOKUP(A4420,'Meal Plan Combinations'!A$5:E$17,4,false),indirect(I$1),2,false)*D4420+vlookup(VLOOKUP(A4420,'Meal Plan Combinations'!A$5:E$17,5,false),indirect(I$1),2,false)*E4420</f>
        <v>2188.9575</v>
      </c>
      <c r="G4420" s="173">
        <f>abs(Generate!H$5-F4420)</f>
        <v>881.0425</v>
      </c>
    </row>
    <row r="4421">
      <c r="A4421" s="71" t="s">
        <v>105</v>
      </c>
      <c r="B4421" s="71">
        <v>1.5</v>
      </c>
      <c r="C4421" s="71">
        <v>1.5</v>
      </c>
      <c r="D4421" s="71">
        <v>2.5</v>
      </c>
      <c r="E4421" s="71">
        <v>2.0</v>
      </c>
      <c r="F4421" s="172">
        <f>vlookup(VLOOKUP(A4421,'Meal Plan Combinations'!A$5:E$17,2,false),indirect(I$1),2,false)*B4421+vlookup(VLOOKUP(A4421,'Meal Plan Combinations'!A$5:E$17,3,false),indirect(I$1),2,false)*C4421+vlookup(VLOOKUP(A4421,'Meal Plan Combinations'!A$5:E$17,4,false),indirect(I$1),2,false)*D4421+vlookup(VLOOKUP(A4421,'Meal Plan Combinations'!A$5:E$17,5,false),indirect(I$1),2,false)*E4421</f>
        <v>2325.9515</v>
      </c>
      <c r="G4421" s="173">
        <f>abs(Generate!H$5-F4421)</f>
        <v>744.0485</v>
      </c>
    </row>
    <row r="4422">
      <c r="A4422" s="71" t="s">
        <v>105</v>
      </c>
      <c r="B4422" s="71">
        <v>1.5</v>
      </c>
      <c r="C4422" s="71">
        <v>1.5</v>
      </c>
      <c r="D4422" s="71">
        <v>2.5</v>
      </c>
      <c r="E4422" s="71">
        <v>2.5</v>
      </c>
      <c r="F4422" s="172">
        <f>vlookup(VLOOKUP(A4422,'Meal Plan Combinations'!A$5:E$17,2,false),indirect(I$1),2,false)*B4422+vlookup(VLOOKUP(A4422,'Meal Plan Combinations'!A$5:E$17,3,false),indirect(I$1),2,false)*C4422+vlookup(VLOOKUP(A4422,'Meal Plan Combinations'!A$5:E$17,4,false),indirect(I$1),2,false)*D4422+vlookup(VLOOKUP(A4422,'Meal Plan Combinations'!A$5:E$17,5,false),indirect(I$1),2,false)*E4422</f>
        <v>2462.9455</v>
      </c>
      <c r="G4422" s="173">
        <f>abs(Generate!H$5-F4422)</f>
        <v>607.0545</v>
      </c>
    </row>
    <row r="4423">
      <c r="A4423" s="71" t="s">
        <v>105</v>
      </c>
      <c r="B4423" s="71">
        <v>1.5</v>
      </c>
      <c r="C4423" s="71">
        <v>1.5</v>
      </c>
      <c r="D4423" s="71">
        <v>2.5</v>
      </c>
      <c r="E4423" s="71">
        <v>3.0</v>
      </c>
      <c r="F4423" s="172">
        <f>vlookup(VLOOKUP(A4423,'Meal Plan Combinations'!A$5:E$17,2,false),indirect(I$1),2,false)*B4423+vlookup(VLOOKUP(A4423,'Meal Plan Combinations'!A$5:E$17,3,false),indirect(I$1),2,false)*C4423+vlookup(VLOOKUP(A4423,'Meal Plan Combinations'!A$5:E$17,4,false),indirect(I$1),2,false)*D4423+vlookup(VLOOKUP(A4423,'Meal Plan Combinations'!A$5:E$17,5,false),indirect(I$1),2,false)*E4423</f>
        <v>2599.9395</v>
      </c>
      <c r="G4423" s="173">
        <f>abs(Generate!H$5-F4423)</f>
        <v>470.0605</v>
      </c>
    </row>
    <row r="4424">
      <c r="A4424" s="71" t="s">
        <v>105</v>
      </c>
      <c r="B4424" s="71">
        <v>1.5</v>
      </c>
      <c r="C4424" s="71">
        <v>1.5</v>
      </c>
      <c r="D4424" s="71">
        <v>3.0</v>
      </c>
      <c r="E4424" s="71">
        <v>0.5</v>
      </c>
      <c r="F4424" s="172">
        <f>vlookup(VLOOKUP(A4424,'Meal Plan Combinations'!A$5:E$17,2,false),indirect(I$1),2,false)*B4424+vlookup(VLOOKUP(A4424,'Meal Plan Combinations'!A$5:E$17,3,false),indirect(I$1),2,false)*C4424+vlookup(VLOOKUP(A4424,'Meal Plan Combinations'!A$5:E$17,4,false),indirect(I$1),2,false)*D4424+vlookup(VLOOKUP(A4424,'Meal Plan Combinations'!A$5:E$17,5,false),indirect(I$1),2,false)*E4424</f>
        <v>2055.413</v>
      </c>
      <c r="G4424" s="173">
        <f>abs(Generate!H$5-F4424)</f>
        <v>1014.587</v>
      </c>
    </row>
    <row r="4425">
      <c r="A4425" s="71" t="s">
        <v>105</v>
      </c>
      <c r="B4425" s="71">
        <v>1.5</v>
      </c>
      <c r="C4425" s="71">
        <v>1.5</v>
      </c>
      <c r="D4425" s="71">
        <v>3.0</v>
      </c>
      <c r="E4425" s="71">
        <v>1.0</v>
      </c>
      <c r="F4425" s="172">
        <f>vlookup(VLOOKUP(A4425,'Meal Plan Combinations'!A$5:E$17,2,false),indirect(I$1),2,false)*B4425+vlookup(VLOOKUP(A4425,'Meal Plan Combinations'!A$5:E$17,3,false),indirect(I$1),2,false)*C4425+vlookup(VLOOKUP(A4425,'Meal Plan Combinations'!A$5:E$17,4,false),indirect(I$1),2,false)*D4425+vlookup(VLOOKUP(A4425,'Meal Plan Combinations'!A$5:E$17,5,false),indirect(I$1),2,false)*E4425</f>
        <v>2192.407</v>
      </c>
      <c r="G4425" s="173">
        <f>abs(Generate!H$5-F4425)</f>
        <v>877.593</v>
      </c>
    </row>
    <row r="4426">
      <c r="A4426" s="71" t="s">
        <v>105</v>
      </c>
      <c r="B4426" s="71">
        <v>1.5</v>
      </c>
      <c r="C4426" s="71">
        <v>1.5</v>
      </c>
      <c r="D4426" s="71">
        <v>3.0</v>
      </c>
      <c r="E4426" s="71">
        <v>1.5</v>
      </c>
      <c r="F4426" s="172">
        <f>vlookup(VLOOKUP(A4426,'Meal Plan Combinations'!A$5:E$17,2,false),indirect(I$1),2,false)*B4426+vlookup(VLOOKUP(A4426,'Meal Plan Combinations'!A$5:E$17,3,false),indirect(I$1),2,false)*C4426+vlookup(VLOOKUP(A4426,'Meal Plan Combinations'!A$5:E$17,4,false),indirect(I$1),2,false)*D4426+vlookup(VLOOKUP(A4426,'Meal Plan Combinations'!A$5:E$17,5,false),indirect(I$1),2,false)*E4426</f>
        <v>2329.401</v>
      </c>
      <c r="G4426" s="173">
        <f>abs(Generate!H$5-F4426)</f>
        <v>740.599</v>
      </c>
    </row>
    <row r="4427">
      <c r="A4427" s="71" t="s">
        <v>105</v>
      </c>
      <c r="B4427" s="71">
        <v>1.5</v>
      </c>
      <c r="C4427" s="71">
        <v>1.5</v>
      </c>
      <c r="D4427" s="71">
        <v>3.0</v>
      </c>
      <c r="E4427" s="71">
        <v>2.0</v>
      </c>
      <c r="F4427" s="172">
        <f>vlookup(VLOOKUP(A4427,'Meal Plan Combinations'!A$5:E$17,2,false),indirect(I$1),2,false)*B4427+vlookup(VLOOKUP(A4427,'Meal Plan Combinations'!A$5:E$17,3,false),indirect(I$1),2,false)*C4427+vlookup(VLOOKUP(A4427,'Meal Plan Combinations'!A$5:E$17,4,false),indirect(I$1),2,false)*D4427+vlookup(VLOOKUP(A4427,'Meal Plan Combinations'!A$5:E$17,5,false),indirect(I$1),2,false)*E4427</f>
        <v>2466.395</v>
      </c>
      <c r="G4427" s="173">
        <f>abs(Generate!H$5-F4427)</f>
        <v>603.605</v>
      </c>
    </row>
    <row r="4428">
      <c r="A4428" s="71" t="s">
        <v>105</v>
      </c>
      <c r="B4428" s="71">
        <v>1.5</v>
      </c>
      <c r="C4428" s="71">
        <v>1.5</v>
      </c>
      <c r="D4428" s="71">
        <v>3.0</v>
      </c>
      <c r="E4428" s="71">
        <v>2.5</v>
      </c>
      <c r="F4428" s="172">
        <f>vlookup(VLOOKUP(A4428,'Meal Plan Combinations'!A$5:E$17,2,false),indirect(I$1),2,false)*B4428+vlookup(VLOOKUP(A4428,'Meal Plan Combinations'!A$5:E$17,3,false),indirect(I$1),2,false)*C4428+vlookup(VLOOKUP(A4428,'Meal Plan Combinations'!A$5:E$17,4,false),indirect(I$1),2,false)*D4428+vlookup(VLOOKUP(A4428,'Meal Plan Combinations'!A$5:E$17,5,false),indirect(I$1),2,false)*E4428</f>
        <v>2603.389</v>
      </c>
      <c r="G4428" s="173">
        <f>abs(Generate!H$5-F4428)</f>
        <v>466.611</v>
      </c>
    </row>
    <row r="4429">
      <c r="A4429" s="71" t="s">
        <v>105</v>
      </c>
      <c r="B4429" s="71">
        <v>1.5</v>
      </c>
      <c r="C4429" s="71">
        <v>1.5</v>
      </c>
      <c r="D4429" s="71">
        <v>3.0</v>
      </c>
      <c r="E4429" s="71">
        <v>3.0</v>
      </c>
      <c r="F4429" s="172">
        <f>vlookup(VLOOKUP(A4429,'Meal Plan Combinations'!A$5:E$17,2,false),indirect(I$1),2,false)*B4429+vlookup(VLOOKUP(A4429,'Meal Plan Combinations'!A$5:E$17,3,false),indirect(I$1),2,false)*C4429+vlookup(VLOOKUP(A4429,'Meal Plan Combinations'!A$5:E$17,4,false),indirect(I$1),2,false)*D4429+vlookup(VLOOKUP(A4429,'Meal Plan Combinations'!A$5:E$17,5,false),indirect(I$1),2,false)*E4429</f>
        <v>2740.383</v>
      </c>
      <c r="G4429" s="173">
        <f>abs(Generate!H$5-F4429)</f>
        <v>329.617</v>
      </c>
    </row>
    <row r="4430">
      <c r="A4430" s="71" t="s">
        <v>105</v>
      </c>
      <c r="B4430" s="71">
        <v>1.5</v>
      </c>
      <c r="C4430" s="71">
        <v>2.0</v>
      </c>
      <c r="D4430" s="71">
        <v>0.5</v>
      </c>
      <c r="E4430" s="71">
        <v>0.5</v>
      </c>
      <c r="F4430" s="172">
        <f>vlookup(VLOOKUP(A4430,'Meal Plan Combinations'!A$5:E$17,2,false),indirect(I$1),2,false)*B4430+vlookup(VLOOKUP(A4430,'Meal Plan Combinations'!A$5:E$17,3,false),indirect(I$1),2,false)*C4430+vlookup(VLOOKUP(A4430,'Meal Plan Combinations'!A$5:E$17,4,false),indirect(I$1),2,false)*D4430+vlookup(VLOOKUP(A4430,'Meal Plan Combinations'!A$5:E$17,5,false),indirect(I$1),2,false)*E4430</f>
        <v>1484.2915</v>
      </c>
      <c r="G4430" s="173">
        <f>abs(Generate!H$5-F4430)</f>
        <v>1585.7085</v>
      </c>
    </row>
    <row r="4431">
      <c r="A4431" s="71" t="s">
        <v>105</v>
      </c>
      <c r="B4431" s="71">
        <v>1.5</v>
      </c>
      <c r="C4431" s="71">
        <v>2.0</v>
      </c>
      <c r="D4431" s="71">
        <v>0.5</v>
      </c>
      <c r="E4431" s="71">
        <v>1.0</v>
      </c>
      <c r="F4431" s="172">
        <f>vlookup(VLOOKUP(A4431,'Meal Plan Combinations'!A$5:E$17,2,false),indirect(I$1),2,false)*B4431+vlookup(VLOOKUP(A4431,'Meal Plan Combinations'!A$5:E$17,3,false),indirect(I$1),2,false)*C4431+vlookup(VLOOKUP(A4431,'Meal Plan Combinations'!A$5:E$17,4,false),indirect(I$1),2,false)*D4431+vlookup(VLOOKUP(A4431,'Meal Plan Combinations'!A$5:E$17,5,false),indirect(I$1),2,false)*E4431</f>
        <v>1621.2855</v>
      </c>
      <c r="G4431" s="173">
        <f>abs(Generate!H$5-F4431)</f>
        <v>1448.7145</v>
      </c>
    </row>
    <row r="4432">
      <c r="A4432" s="71" t="s">
        <v>105</v>
      </c>
      <c r="B4432" s="71">
        <v>1.5</v>
      </c>
      <c r="C4432" s="71">
        <v>2.0</v>
      </c>
      <c r="D4432" s="71">
        <v>0.5</v>
      </c>
      <c r="E4432" s="71">
        <v>1.5</v>
      </c>
      <c r="F4432" s="172">
        <f>vlookup(VLOOKUP(A4432,'Meal Plan Combinations'!A$5:E$17,2,false),indirect(I$1),2,false)*B4432+vlookup(VLOOKUP(A4432,'Meal Plan Combinations'!A$5:E$17,3,false),indirect(I$1),2,false)*C4432+vlookup(VLOOKUP(A4432,'Meal Plan Combinations'!A$5:E$17,4,false),indirect(I$1),2,false)*D4432+vlookup(VLOOKUP(A4432,'Meal Plan Combinations'!A$5:E$17,5,false),indirect(I$1),2,false)*E4432</f>
        <v>1758.2795</v>
      </c>
      <c r="G4432" s="173">
        <f>abs(Generate!H$5-F4432)</f>
        <v>1311.7205</v>
      </c>
    </row>
    <row r="4433">
      <c r="A4433" s="71" t="s">
        <v>105</v>
      </c>
      <c r="B4433" s="71">
        <v>1.5</v>
      </c>
      <c r="C4433" s="71">
        <v>2.0</v>
      </c>
      <c r="D4433" s="71">
        <v>0.5</v>
      </c>
      <c r="E4433" s="71">
        <v>2.0</v>
      </c>
      <c r="F4433" s="172">
        <f>vlookup(VLOOKUP(A4433,'Meal Plan Combinations'!A$5:E$17,2,false),indirect(I$1),2,false)*B4433+vlookup(VLOOKUP(A4433,'Meal Plan Combinations'!A$5:E$17,3,false),indirect(I$1),2,false)*C4433+vlookup(VLOOKUP(A4433,'Meal Plan Combinations'!A$5:E$17,4,false),indirect(I$1),2,false)*D4433+vlookup(VLOOKUP(A4433,'Meal Plan Combinations'!A$5:E$17,5,false),indirect(I$1),2,false)*E4433</f>
        <v>1895.2735</v>
      </c>
      <c r="G4433" s="173">
        <f>abs(Generate!H$5-F4433)</f>
        <v>1174.7265</v>
      </c>
    </row>
    <row r="4434">
      <c r="A4434" s="71" t="s">
        <v>105</v>
      </c>
      <c r="B4434" s="71">
        <v>1.5</v>
      </c>
      <c r="C4434" s="71">
        <v>2.0</v>
      </c>
      <c r="D4434" s="71">
        <v>0.5</v>
      </c>
      <c r="E4434" s="71">
        <v>2.5</v>
      </c>
      <c r="F4434" s="172">
        <f>vlookup(VLOOKUP(A4434,'Meal Plan Combinations'!A$5:E$17,2,false),indirect(I$1),2,false)*B4434+vlookup(VLOOKUP(A4434,'Meal Plan Combinations'!A$5:E$17,3,false),indirect(I$1),2,false)*C4434+vlookup(VLOOKUP(A4434,'Meal Plan Combinations'!A$5:E$17,4,false),indirect(I$1),2,false)*D4434+vlookup(VLOOKUP(A4434,'Meal Plan Combinations'!A$5:E$17,5,false),indirect(I$1),2,false)*E4434</f>
        <v>2032.2675</v>
      </c>
      <c r="G4434" s="173">
        <f>abs(Generate!H$5-F4434)</f>
        <v>1037.7325</v>
      </c>
    </row>
    <row r="4435">
      <c r="A4435" s="71" t="s">
        <v>105</v>
      </c>
      <c r="B4435" s="71">
        <v>1.5</v>
      </c>
      <c r="C4435" s="71">
        <v>2.0</v>
      </c>
      <c r="D4435" s="71">
        <v>0.5</v>
      </c>
      <c r="E4435" s="71">
        <v>3.0</v>
      </c>
      <c r="F4435" s="172">
        <f>vlookup(VLOOKUP(A4435,'Meal Plan Combinations'!A$5:E$17,2,false),indirect(I$1),2,false)*B4435+vlookup(VLOOKUP(A4435,'Meal Plan Combinations'!A$5:E$17,3,false),indirect(I$1),2,false)*C4435+vlookup(VLOOKUP(A4435,'Meal Plan Combinations'!A$5:E$17,4,false),indirect(I$1),2,false)*D4435+vlookup(VLOOKUP(A4435,'Meal Plan Combinations'!A$5:E$17,5,false),indirect(I$1),2,false)*E4435</f>
        <v>2169.2615</v>
      </c>
      <c r="G4435" s="173">
        <f>abs(Generate!H$5-F4435)</f>
        <v>900.7385</v>
      </c>
    </row>
    <row r="4436">
      <c r="A4436" s="71" t="s">
        <v>105</v>
      </c>
      <c r="B4436" s="71">
        <v>1.5</v>
      </c>
      <c r="C4436" s="71">
        <v>2.0</v>
      </c>
      <c r="D4436" s="71">
        <v>1.0</v>
      </c>
      <c r="E4436" s="71">
        <v>0.5</v>
      </c>
      <c r="F4436" s="172">
        <f>vlookup(VLOOKUP(A4436,'Meal Plan Combinations'!A$5:E$17,2,false),indirect(I$1),2,false)*B4436+vlookup(VLOOKUP(A4436,'Meal Plan Combinations'!A$5:E$17,3,false),indirect(I$1),2,false)*C4436+vlookup(VLOOKUP(A4436,'Meal Plan Combinations'!A$5:E$17,4,false),indirect(I$1),2,false)*D4436+vlookup(VLOOKUP(A4436,'Meal Plan Combinations'!A$5:E$17,5,false),indirect(I$1),2,false)*E4436</f>
        <v>1624.735</v>
      </c>
      <c r="G4436" s="173">
        <f>abs(Generate!H$5-F4436)</f>
        <v>1445.265</v>
      </c>
    </row>
    <row r="4437">
      <c r="A4437" s="71" t="s">
        <v>105</v>
      </c>
      <c r="B4437" s="71">
        <v>1.5</v>
      </c>
      <c r="C4437" s="71">
        <v>2.0</v>
      </c>
      <c r="D4437" s="71">
        <v>1.0</v>
      </c>
      <c r="E4437" s="71">
        <v>1.0</v>
      </c>
      <c r="F4437" s="172">
        <f>vlookup(VLOOKUP(A4437,'Meal Plan Combinations'!A$5:E$17,2,false),indirect(I$1),2,false)*B4437+vlookup(VLOOKUP(A4437,'Meal Plan Combinations'!A$5:E$17,3,false),indirect(I$1),2,false)*C4437+vlookup(VLOOKUP(A4437,'Meal Plan Combinations'!A$5:E$17,4,false),indirect(I$1),2,false)*D4437+vlookup(VLOOKUP(A4437,'Meal Plan Combinations'!A$5:E$17,5,false),indirect(I$1),2,false)*E4437</f>
        <v>1761.729</v>
      </c>
      <c r="G4437" s="173">
        <f>abs(Generate!H$5-F4437)</f>
        <v>1308.271</v>
      </c>
    </row>
    <row r="4438">
      <c r="A4438" s="71" t="s">
        <v>105</v>
      </c>
      <c r="B4438" s="71">
        <v>1.5</v>
      </c>
      <c r="C4438" s="71">
        <v>2.0</v>
      </c>
      <c r="D4438" s="71">
        <v>1.0</v>
      </c>
      <c r="E4438" s="71">
        <v>1.5</v>
      </c>
      <c r="F4438" s="172">
        <f>vlookup(VLOOKUP(A4438,'Meal Plan Combinations'!A$5:E$17,2,false),indirect(I$1),2,false)*B4438+vlookup(VLOOKUP(A4438,'Meal Plan Combinations'!A$5:E$17,3,false),indirect(I$1),2,false)*C4438+vlookup(VLOOKUP(A4438,'Meal Plan Combinations'!A$5:E$17,4,false),indirect(I$1),2,false)*D4438+vlookup(VLOOKUP(A4438,'Meal Plan Combinations'!A$5:E$17,5,false),indirect(I$1),2,false)*E4438</f>
        <v>1898.723</v>
      </c>
      <c r="G4438" s="173">
        <f>abs(Generate!H$5-F4438)</f>
        <v>1171.277</v>
      </c>
    </row>
    <row r="4439">
      <c r="A4439" s="71" t="s">
        <v>105</v>
      </c>
      <c r="B4439" s="71">
        <v>1.5</v>
      </c>
      <c r="C4439" s="71">
        <v>2.0</v>
      </c>
      <c r="D4439" s="71">
        <v>1.0</v>
      </c>
      <c r="E4439" s="71">
        <v>2.0</v>
      </c>
      <c r="F4439" s="172">
        <f>vlookup(VLOOKUP(A4439,'Meal Plan Combinations'!A$5:E$17,2,false),indirect(I$1),2,false)*B4439+vlookup(VLOOKUP(A4439,'Meal Plan Combinations'!A$5:E$17,3,false),indirect(I$1),2,false)*C4439+vlookup(VLOOKUP(A4439,'Meal Plan Combinations'!A$5:E$17,4,false),indirect(I$1),2,false)*D4439+vlookup(VLOOKUP(A4439,'Meal Plan Combinations'!A$5:E$17,5,false),indirect(I$1),2,false)*E4439</f>
        <v>2035.717</v>
      </c>
      <c r="G4439" s="173">
        <f>abs(Generate!H$5-F4439)</f>
        <v>1034.283</v>
      </c>
    </row>
    <row r="4440">
      <c r="A4440" s="71" t="s">
        <v>105</v>
      </c>
      <c r="B4440" s="71">
        <v>1.5</v>
      </c>
      <c r="C4440" s="71">
        <v>2.0</v>
      </c>
      <c r="D4440" s="71">
        <v>1.0</v>
      </c>
      <c r="E4440" s="71">
        <v>2.5</v>
      </c>
      <c r="F4440" s="172">
        <f>vlookup(VLOOKUP(A4440,'Meal Plan Combinations'!A$5:E$17,2,false),indirect(I$1),2,false)*B4440+vlookup(VLOOKUP(A4440,'Meal Plan Combinations'!A$5:E$17,3,false),indirect(I$1),2,false)*C4440+vlookup(VLOOKUP(A4440,'Meal Plan Combinations'!A$5:E$17,4,false),indirect(I$1),2,false)*D4440+vlookup(VLOOKUP(A4440,'Meal Plan Combinations'!A$5:E$17,5,false),indirect(I$1),2,false)*E4440</f>
        <v>2172.711</v>
      </c>
      <c r="G4440" s="173">
        <f>abs(Generate!H$5-F4440)</f>
        <v>897.289</v>
      </c>
    </row>
    <row r="4441">
      <c r="A4441" s="71" t="s">
        <v>105</v>
      </c>
      <c r="B4441" s="71">
        <v>1.5</v>
      </c>
      <c r="C4441" s="71">
        <v>2.0</v>
      </c>
      <c r="D4441" s="71">
        <v>1.0</v>
      </c>
      <c r="E4441" s="71">
        <v>3.0</v>
      </c>
      <c r="F4441" s="172">
        <f>vlookup(VLOOKUP(A4441,'Meal Plan Combinations'!A$5:E$17,2,false),indirect(I$1),2,false)*B4441+vlookup(VLOOKUP(A4441,'Meal Plan Combinations'!A$5:E$17,3,false),indirect(I$1),2,false)*C4441+vlookup(VLOOKUP(A4441,'Meal Plan Combinations'!A$5:E$17,4,false),indirect(I$1),2,false)*D4441+vlookup(VLOOKUP(A4441,'Meal Plan Combinations'!A$5:E$17,5,false),indirect(I$1),2,false)*E4441</f>
        <v>2309.705</v>
      </c>
      <c r="G4441" s="173">
        <f>abs(Generate!H$5-F4441)</f>
        <v>760.295</v>
      </c>
    </row>
    <row r="4442">
      <c r="A4442" s="71" t="s">
        <v>105</v>
      </c>
      <c r="B4442" s="71">
        <v>1.5</v>
      </c>
      <c r="C4442" s="71">
        <v>2.0</v>
      </c>
      <c r="D4442" s="71">
        <v>1.5</v>
      </c>
      <c r="E4442" s="71">
        <v>0.5</v>
      </c>
      <c r="F4442" s="172">
        <f>vlookup(VLOOKUP(A4442,'Meal Plan Combinations'!A$5:E$17,2,false),indirect(I$1),2,false)*B4442+vlookup(VLOOKUP(A4442,'Meal Plan Combinations'!A$5:E$17,3,false),indirect(I$1),2,false)*C4442+vlookup(VLOOKUP(A4442,'Meal Plan Combinations'!A$5:E$17,4,false),indirect(I$1),2,false)*D4442+vlookup(VLOOKUP(A4442,'Meal Plan Combinations'!A$5:E$17,5,false),indirect(I$1),2,false)*E4442</f>
        <v>1765.1785</v>
      </c>
      <c r="G4442" s="173">
        <f>abs(Generate!H$5-F4442)</f>
        <v>1304.8215</v>
      </c>
    </row>
    <row r="4443">
      <c r="A4443" s="71" t="s">
        <v>105</v>
      </c>
      <c r="B4443" s="71">
        <v>1.5</v>
      </c>
      <c r="C4443" s="71">
        <v>2.0</v>
      </c>
      <c r="D4443" s="71">
        <v>1.5</v>
      </c>
      <c r="E4443" s="71">
        <v>1.0</v>
      </c>
      <c r="F4443" s="172">
        <f>vlookup(VLOOKUP(A4443,'Meal Plan Combinations'!A$5:E$17,2,false),indirect(I$1),2,false)*B4443+vlookup(VLOOKUP(A4443,'Meal Plan Combinations'!A$5:E$17,3,false),indirect(I$1),2,false)*C4443+vlookup(VLOOKUP(A4443,'Meal Plan Combinations'!A$5:E$17,4,false),indirect(I$1),2,false)*D4443+vlookup(VLOOKUP(A4443,'Meal Plan Combinations'!A$5:E$17,5,false),indirect(I$1),2,false)*E4443</f>
        <v>1902.1725</v>
      </c>
      <c r="G4443" s="173">
        <f>abs(Generate!H$5-F4443)</f>
        <v>1167.8275</v>
      </c>
    </row>
    <row r="4444">
      <c r="A4444" s="71" t="s">
        <v>105</v>
      </c>
      <c r="B4444" s="71">
        <v>1.5</v>
      </c>
      <c r="C4444" s="71">
        <v>2.0</v>
      </c>
      <c r="D4444" s="71">
        <v>1.5</v>
      </c>
      <c r="E4444" s="71">
        <v>1.5</v>
      </c>
      <c r="F4444" s="172">
        <f>vlookup(VLOOKUP(A4444,'Meal Plan Combinations'!A$5:E$17,2,false),indirect(I$1),2,false)*B4444+vlookup(VLOOKUP(A4444,'Meal Plan Combinations'!A$5:E$17,3,false),indirect(I$1),2,false)*C4444+vlookup(VLOOKUP(A4444,'Meal Plan Combinations'!A$5:E$17,4,false),indirect(I$1),2,false)*D4444+vlookup(VLOOKUP(A4444,'Meal Plan Combinations'!A$5:E$17,5,false),indirect(I$1),2,false)*E4444</f>
        <v>2039.1665</v>
      </c>
      <c r="G4444" s="173">
        <f>abs(Generate!H$5-F4444)</f>
        <v>1030.8335</v>
      </c>
    </row>
    <row r="4445">
      <c r="A4445" s="71" t="s">
        <v>105</v>
      </c>
      <c r="B4445" s="71">
        <v>1.5</v>
      </c>
      <c r="C4445" s="71">
        <v>2.0</v>
      </c>
      <c r="D4445" s="71">
        <v>1.5</v>
      </c>
      <c r="E4445" s="71">
        <v>2.0</v>
      </c>
      <c r="F4445" s="172">
        <f>vlookup(VLOOKUP(A4445,'Meal Plan Combinations'!A$5:E$17,2,false),indirect(I$1),2,false)*B4445+vlookup(VLOOKUP(A4445,'Meal Plan Combinations'!A$5:E$17,3,false),indirect(I$1),2,false)*C4445+vlookup(VLOOKUP(A4445,'Meal Plan Combinations'!A$5:E$17,4,false),indirect(I$1),2,false)*D4445+vlookup(VLOOKUP(A4445,'Meal Plan Combinations'!A$5:E$17,5,false),indirect(I$1),2,false)*E4445</f>
        <v>2176.1605</v>
      </c>
      <c r="G4445" s="173">
        <f>abs(Generate!H$5-F4445)</f>
        <v>893.8395</v>
      </c>
    </row>
    <row r="4446">
      <c r="A4446" s="71" t="s">
        <v>105</v>
      </c>
      <c r="B4446" s="71">
        <v>1.5</v>
      </c>
      <c r="C4446" s="71">
        <v>2.0</v>
      </c>
      <c r="D4446" s="71">
        <v>1.5</v>
      </c>
      <c r="E4446" s="71">
        <v>2.5</v>
      </c>
      <c r="F4446" s="172">
        <f>vlookup(VLOOKUP(A4446,'Meal Plan Combinations'!A$5:E$17,2,false),indirect(I$1),2,false)*B4446+vlookup(VLOOKUP(A4446,'Meal Plan Combinations'!A$5:E$17,3,false),indirect(I$1),2,false)*C4446+vlookup(VLOOKUP(A4446,'Meal Plan Combinations'!A$5:E$17,4,false),indirect(I$1),2,false)*D4446+vlookup(VLOOKUP(A4446,'Meal Plan Combinations'!A$5:E$17,5,false),indirect(I$1),2,false)*E4446</f>
        <v>2313.1545</v>
      </c>
      <c r="G4446" s="173">
        <f>abs(Generate!H$5-F4446)</f>
        <v>756.8455</v>
      </c>
    </row>
    <row r="4447">
      <c r="A4447" s="71" t="s">
        <v>105</v>
      </c>
      <c r="B4447" s="71">
        <v>1.5</v>
      </c>
      <c r="C4447" s="71">
        <v>2.0</v>
      </c>
      <c r="D4447" s="71">
        <v>1.5</v>
      </c>
      <c r="E4447" s="71">
        <v>3.0</v>
      </c>
      <c r="F4447" s="172">
        <f>vlookup(VLOOKUP(A4447,'Meal Plan Combinations'!A$5:E$17,2,false),indirect(I$1),2,false)*B4447+vlookup(VLOOKUP(A4447,'Meal Plan Combinations'!A$5:E$17,3,false),indirect(I$1),2,false)*C4447+vlookup(VLOOKUP(A4447,'Meal Plan Combinations'!A$5:E$17,4,false),indirect(I$1),2,false)*D4447+vlookup(VLOOKUP(A4447,'Meal Plan Combinations'!A$5:E$17,5,false),indirect(I$1),2,false)*E4447</f>
        <v>2450.1485</v>
      </c>
      <c r="G4447" s="173">
        <f>abs(Generate!H$5-F4447)</f>
        <v>619.8515</v>
      </c>
    </row>
    <row r="4448">
      <c r="A4448" s="71" t="s">
        <v>105</v>
      </c>
      <c r="B4448" s="71">
        <v>1.5</v>
      </c>
      <c r="C4448" s="71">
        <v>2.0</v>
      </c>
      <c r="D4448" s="71">
        <v>2.0</v>
      </c>
      <c r="E4448" s="71">
        <v>0.5</v>
      </c>
      <c r="F4448" s="172">
        <f>vlookup(VLOOKUP(A4448,'Meal Plan Combinations'!A$5:E$17,2,false),indirect(I$1),2,false)*B4448+vlookup(VLOOKUP(A4448,'Meal Plan Combinations'!A$5:E$17,3,false),indirect(I$1),2,false)*C4448+vlookup(VLOOKUP(A4448,'Meal Plan Combinations'!A$5:E$17,4,false),indirect(I$1),2,false)*D4448+vlookup(VLOOKUP(A4448,'Meal Plan Combinations'!A$5:E$17,5,false),indirect(I$1),2,false)*E4448</f>
        <v>1905.622</v>
      </c>
      <c r="G4448" s="173">
        <f>abs(Generate!H$5-F4448)</f>
        <v>1164.378</v>
      </c>
    </row>
    <row r="4449">
      <c r="A4449" s="71" t="s">
        <v>105</v>
      </c>
      <c r="B4449" s="71">
        <v>1.5</v>
      </c>
      <c r="C4449" s="71">
        <v>2.0</v>
      </c>
      <c r="D4449" s="71">
        <v>2.0</v>
      </c>
      <c r="E4449" s="71">
        <v>1.0</v>
      </c>
      <c r="F4449" s="172">
        <f>vlookup(VLOOKUP(A4449,'Meal Plan Combinations'!A$5:E$17,2,false),indirect(I$1),2,false)*B4449+vlookup(VLOOKUP(A4449,'Meal Plan Combinations'!A$5:E$17,3,false),indirect(I$1),2,false)*C4449+vlookup(VLOOKUP(A4449,'Meal Plan Combinations'!A$5:E$17,4,false),indirect(I$1),2,false)*D4449+vlookup(VLOOKUP(A4449,'Meal Plan Combinations'!A$5:E$17,5,false),indirect(I$1),2,false)*E4449</f>
        <v>2042.616</v>
      </c>
      <c r="G4449" s="173">
        <f>abs(Generate!H$5-F4449)</f>
        <v>1027.384</v>
      </c>
    </row>
    <row r="4450">
      <c r="A4450" s="71" t="s">
        <v>105</v>
      </c>
      <c r="B4450" s="71">
        <v>1.5</v>
      </c>
      <c r="C4450" s="71">
        <v>2.0</v>
      </c>
      <c r="D4450" s="71">
        <v>2.0</v>
      </c>
      <c r="E4450" s="71">
        <v>1.5</v>
      </c>
      <c r="F4450" s="172">
        <f>vlookup(VLOOKUP(A4450,'Meal Plan Combinations'!A$5:E$17,2,false),indirect(I$1),2,false)*B4450+vlookup(VLOOKUP(A4450,'Meal Plan Combinations'!A$5:E$17,3,false),indirect(I$1),2,false)*C4450+vlookup(VLOOKUP(A4450,'Meal Plan Combinations'!A$5:E$17,4,false),indirect(I$1),2,false)*D4450+vlookup(VLOOKUP(A4450,'Meal Plan Combinations'!A$5:E$17,5,false),indirect(I$1),2,false)*E4450</f>
        <v>2179.61</v>
      </c>
      <c r="G4450" s="173">
        <f>abs(Generate!H$5-F4450)</f>
        <v>890.39</v>
      </c>
    </row>
    <row r="4451">
      <c r="A4451" s="71" t="s">
        <v>105</v>
      </c>
      <c r="B4451" s="71">
        <v>1.5</v>
      </c>
      <c r="C4451" s="71">
        <v>2.0</v>
      </c>
      <c r="D4451" s="71">
        <v>2.0</v>
      </c>
      <c r="E4451" s="71">
        <v>2.0</v>
      </c>
      <c r="F4451" s="172">
        <f>vlookup(VLOOKUP(A4451,'Meal Plan Combinations'!A$5:E$17,2,false),indirect(I$1),2,false)*B4451+vlookup(VLOOKUP(A4451,'Meal Plan Combinations'!A$5:E$17,3,false),indirect(I$1),2,false)*C4451+vlookup(VLOOKUP(A4451,'Meal Plan Combinations'!A$5:E$17,4,false),indirect(I$1),2,false)*D4451+vlookup(VLOOKUP(A4451,'Meal Plan Combinations'!A$5:E$17,5,false),indirect(I$1),2,false)*E4451</f>
        <v>2316.604</v>
      </c>
      <c r="G4451" s="173">
        <f>abs(Generate!H$5-F4451)</f>
        <v>753.396</v>
      </c>
    </row>
    <row r="4452">
      <c r="A4452" s="71" t="s">
        <v>105</v>
      </c>
      <c r="B4452" s="71">
        <v>1.5</v>
      </c>
      <c r="C4452" s="71">
        <v>2.0</v>
      </c>
      <c r="D4452" s="71">
        <v>2.0</v>
      </c>
      <c r="E4452" s="71">
        <v>2.5</v>
      </c>
      <c r="F4452" s="172">
        <f>vlookup(VLOOKUP(A4452,'Meal Plan Combinations'!A$5:E$17,2,false),indirect(I$1),2,false)*B4452+vlookup(VLOOKUP(A4452,'Meal Plan Combinations'!A$5:E$17,3,false),indirect(I$1),2,false)*C4452+vlookup(VLOOKUP(A4452,'Meal Plan Combinations'!A$5:E$17,4,false),indirect(I$1),2,false)*D4452+vlookup(VLOOKUP(A4452,'Meal Plan Combinations'!A$5:E$17,5,false),indirect(I$1),2,false)*E4452</f>
        <v>2453.598</v>
      </c>
      <c r="G4452" s="173">
        <f>abs(Generate!H$5-F4452)</f>
        <v>616.402</v>
      </c>
    </row>
    <row r="4453">
      <c r="A4453" s="71" t="s">
        <v>105</v>
      </c>
      <c r="B4453" s="71">
        <v>1.5</v>
      </c>
      <c r="C4453" s="71">
        <v>2.0</v>
      </c>
      <c r="D4453" s="71">
        <v>2.0</v>
      </c>
      <c r="E4453" s="71">
        <v>3.0</v>
      </c>
      <c r="F4453" s="172">
        <f>vlookup(VLOOKUP(A4453,'Meal Plan Combinations'!A$5:E$17,2,false),indirect(I$1),2,false)*B4453+vlookup(VLOOKUP(A4453,'Meal Plan Combinations'!A$5:E$17,3,false),indirect(I$1),2,false)*C4453+vlookup(VLOOKUP(A4453,'Meal Plan Combinations'!A$5:E$17,4,false),indirect(I$1),2,false)*D4453+vlookup(VLOOKUP(A4453,'Meal Plan Combinations'!A$5:E$17,5,false),indirect(I$1),2,false)*E4453</f>
        <v>2590.592</v>
      </c>
      <c r="G4453" s="173">
        <f>abs(Generate!H$5-F4453)</f>
        <v>479.408</v>
      </c>
    </row>
    <row r="4454">
      <c r="A4454" s="71" t="s">
        <v>105</v>
      </c>
      <c r="B4454" s="71">
        <v>1.5</v>
      </c>
      <c r="C4454" s="71">
        <v>2.0</v>
      </c>
      <c r="D4454" s="71">
        <v>2.5</v>
      </c>
      <c r="E4454" s="71">
        <v>0.5</v>
      </c>
      <c r="F4454" s="172">
        <f>vlookup(VLOOKUP(A4454,'Meal Plan Combinations'!A$5:E$17,2,false),indirect(I$1),2,false)*B4454+vlookup(VLOOKUP(A4454,'Meal Plan Combinations'!A$5:E$17,3,false),indirect(I$1),2,false)*C4454+vlookup(VLOOKUP(A4454,'Meal Plan Combinations'!A$5:E$17,4,false),indirect(I$1),2,false)*D4454+vlookup(VLOOKUP(A4454,'Meal Plan Combinations'!A$5:E$17,5,false),indirect(I$1),2,false)*E4454</f>
        <v>2046.0655</v>
      </c>
      <c r="G4454" s="173">
        <f>abs(Generate!H$5-F4454)</f>
        <v>1023.9345</v>
      </c>
    </row>
    <row r="4455">
      <c r="A4455" s="71" t="s">
        <v>105</v>
      </c>
      <c r="B4455" s="71">
        <v>1.5</v>
      </c>
      <c r="C4455" s="71">
        <v>2.0</v>
      </c>
      <c r="D4455" s="71">
        <v>2.5</v>
      </c>
      <c r="E4455" s="71">
        <v>1.0</v>
      </c>
      <c r="F4455" s="172">
        <f>vlookup(VLOOKUP(A4455,'Meal Plan Combinations'!A$5:E$17,2,false),indirect(I$1),2,false)*B4455+vlookup(VLOOKUP(A4455,'Meal Plan Combinations'!A$5:E$17,3,false),indirect(I$1),2,false)*C4455+vlookup(VLOOKUP(A4455,'Meal Plan Combinations'!A$5:E$17,4,false),indirect(I$1),2,false)*D4455+vlookup(VLOOKUP(A4455,'Meal Plan Combinations'!A$5:E$17,5,false),indirect(I$1),2,false)*E4455</f>
        <v>2183.0595</v>
      </c>
      <c r="G4455" s="173">
        <f>abs(Generate!H$5-F4455)</f>
        <v>886.9405</v>
      </c>
    </row>
    <row r="4456">
      <c r="A4456" s="71" t="s">
        <v>105</v>
      </c>
      <c r="B4456" s="71">
        <v>1.5</v>
      </c>
      <c r="C4456" s="71">
        <v>2.0</v>
      </c>
      <c r="D4456" s="71">
        <v>2.5</v>
      </c>
      <c r="E4456" s="71">
        <v>1.5</v>
      </c>
      <c r="F4456" s="172">
        <f>vlookup(VLOOKUP(A4456,'Meal Plan Combinations'!A$5:E$17,2,false),indirect(I$1),2,false)*B4456+vlookup(VLOOKUP(A4456,'Meal Plan Combinations'!A$5:E$17,3,false),indirect(I$1),2,false)*C4456+vlookup(VLOOKUP(A4456,'Meal Plan Combinations'!A$5:E$17,4,false),indirect(I$1),2,false)*D4456+vlookup(VLOOKUP(A4456,'Meal Plan Combinations'!A$5:E$17,5,false),indirect(I$1),2,false)*E4456</f>
        <v>2320.0535</v>
      </c>
      <c r="G4456" s="173">
        <f>abs(Generate!H$5-F4456)</f>
        <v>749.9465</v>
      </c>
    </row>
    <row r="4457">
      <c r="A4457" s="71" t="s">
        <v>105</v>
      </c>
      <c r="B4457" s="71">
        <v>1.5</v>
      </c>
      <c r="C4457" s="71">
        <v>2.0</v>
      </c>
      <c r="D4457" s="71">
        <v>2.5</v>
      </c>
      <c r="E4457" s="71">
        <v>2.0</v>
      </c>
      <c r="F4457" s="172">
        <f>vlookup(VLOOKUP(A4457,'Meal Plan Combinations'!A$5:E$17,2,false),indirect(I$1),2,false)*B4457+vlookup(VLOOKUP(A4457,'Meal Plan Combinations'!A$5:E$17,3,false),indirect(I$1),2,false)*C4457+vlookup(VLOOKUP(A4457,'Meal Plan Combinations'!A$5:E$17,4,false),indirect(I$1),2,false)*D4457+vlookup(VLOOKUP(A4457,'Meal Plan Combinations'!A$5:E$17,5,false),indirect(I$1),2,false)*E4457</f>
        <v>2457.0475</v>
      </c>
      <c r="G4457" s="173">
        <f>abs(Generate!H$5-F4457)</f>
        <v>612.9525</v>
      </c>
    </row>
    <row r="4458">
      <c r="A4458" s="71" t="s">
        <v>105</v>
      </c>
      <c r="B4458" s="71">
        <v>1.5</v>
      </c>
      <c r="C4458" s="71">
        <v>2.0</v>
      </c>
      <c r="D4458" s="71">
        <v>2.5</v>
      </c>
      <c r="E4458" s="71">
        <v>2.5</v>
      </c>
      <c r="F4458" s="172">
        <f>vlookup(VLOOKUP(A4458,'Meal Plan Combinations'!A$5:E$17,2,false),indirect(I$1),2,false)*B4458+vlookup(VLOOKUP(A4458,'Meal Plan Combinations'!A$5:E$17,3,false),indirect(I$1),2,false)*C4458+vlookup(VLOOKUP(A4458,'Meal Plan Combinations'!A$5:E$17,4,false),indirect(I$1),2,false)*D4458+vlookup(VLOOKUP(A4458,'Meal Plan Combinations'!A$5:E$17,5,false),indirect(I$1),2,false)*E4458</f>
        <v>2594.0415</v>
      </c>
      <c r="G4458" s="173">
        <f>abs(Generate!H$5-F4458)</f>
        <v>475.9585</v>
      </c>
    </row>
    <row r="4459">
      <c r="A4459" s="71" t="s">
        <v>105</v>
      </c>
      <c r="B4459" s="71">
        <v>1.5</v>
      </c>
      <c r="C4459" s="71">
        <v>2.0</v>
      </c>
      <c r="D4459" s="71">
        <v>2.5</v>
      </c>
      <c r="E4459" s="71">
        <v>3.0</v>
      </c>
      <c r="F4459" s="172">
        <f>vlookup(VLOOKUP(A4459,'Meal Plan Combinations'!A$5:E$17,2,false),indirect(I$1),2,false)*B4459+vlookup(VLOOKUP(A4459,'Meal Plan Combinations'!A$5:E$17,3,false),indirect(I$1),2,false)*C4459+vlookup(VLOOKUP(A4459,'Meal Plan Combinations'!A$5:E$17,4,false),indirect(I$1),2,false)*D4459+vlookup(VLOOKUP(A4459,'Meal Plan Combinations'!A$5:E$17,5,false),indirect(I$1),2,false)*E4459</f>
        <v>2731.0355</v>
      </c>
      <c r="G4459" s="173">
        <f>abs(Generate!H$5-F4459)</f>
        <v>338.9645</v>
      </c>
    </row>
    <row r="4460">
      <c r="A4460" s="71" t="s">
        <v>105</v>
      </c>
      <c r="B4460" s="71">
        <v>1.5</v>
      </c>
      <c r="C4460" s="71">
        <v>2.0</v>
      </c>
      <c r="D4460" s="71">
        <v>3.0</v>
      </c>
      <c r="E4460" s="71">
        <v>0.5</v>
      </c>
      <c r="F4460" s="172">
        <f>vlookup(VLOOKUP(A4460,'Meal Plan Combinations'!A$5:E$17,2,false),indirect(I$1),2,false)*B4460+vlookup(VLOOKUP(A4460,'Meal Plan Combinations'!A$5:E$17,3,false),indirect(I$1),2,false)*C4460+vlookup(VLOOKUP(A4460,'Meal Plan Combinations'!A$5:E$17,4,false),indirect(I$1),2,false)*D4460+vlookup(VLOOKUP(A4460,'Meal Plan Combinations'!A$5:E$17,5,false),indirect(I$1),2,false)*E4460</f>
        <v>2186.509</v>
      </c>
      <c r="G4460" s="173">
        <f>abs(Generate!H$5-F4460)</f>
        <v>883.491</v>
      </c>
    </row>
    <row r="4461">
      <c r="A4461" s="71" t="s">
        <v>105</v>
      </c>
      <c r="B4461" s="71">
        <v>1.5</v>
      </c>
      <c r="C4461" s="71">
        <v>2.0</v>
      </c>
      <c r="D4461" s="71">
        <v>3.0</v>
      </c>
      <c r="E4461" s="71">
        <v>1.0</v>
      </c>
      <c r="F4461" s="172">
        <f>vlookup(VLOOKUP(A4461,'Meal Plan Combinations'!A$5:E$17,2,false),indirect(I$1),2,false)*B4461+vlookup(VLOOKUP(A4461,'Meal Plan Combinations'!A$5:E$17,3,false),indirect(I$1),2,false)*C4461+vlookup(VLOOKUP(A4461,'Meal Plan Combinations'!A$5:E$17,4,false),indirect(I$1),2,false)*D4461+vlookup(VLOOKUP(A4461,'Meal Plan Combinations'!A$5:E$17,5,false),indirect(I$1),2,false)*E4461</f>
        <v>2323.503</v>
      </c>
      <c r="G4461" s="173">
        <f>abs(Generate!H$5-F4461)</f>
        <v>746.497</v>
      </c>
    </row>
    <row r="4462">
      <c r="A4462" s="71" t="s">
        <v>105</v>
      </c>
      <c r="B4462" s="71">
        <v>1.5</v>
      </c>
      <c r="C4462" s="71">
        <v>2.0</v>
      </c>
      <c r="D4462" s="71">
        <v>3.0</v>
      </c>
      <c r="E4462" s="71">
        <v>1.5</v>
      </c>
      <c r="F4462" s="172">
        <f>vlookup(VLOOKUP(A4462,'Meal Plan Combinations'!A$5:E$17,2,false),indirect(I$1),2,false)*B4462+vlookup(VLOOKUP(A4462,'Meal Plan Combinations'!A$5:E$17,3,false),indirect(I$1),2,false)*C4462+vlookup(VLOOKUP(A4462,'Meal Plan Combinations'!A$5:E$17,4,false),indirect(I$1),2,false)*D4462+vlookup(VLOOKUP(A4462,'Meal Plan Combinations'!A$5:E$17,5,false),indirect(I$1),2,false)*E4462</f>
        <v>2460.497</v>
      </c>
      <c r="G4462" s="173">
        <f>abs(Generate!H$5-F4462)</f>
        <v>609.503</v>
      </c>
    </row>
    <row r="4463">
      <c r="A4463" s="71" t="s">
        <v>105</v>
      </c>
      <c r="B4463" s="71">
        <v>1.5</v>
      </c>
      <c r="C4463" s="71">
        <v>2.0</v>
      </c>
      <c r="D4463" s="71">
        <v>3.0</v>
      </c>
      <c r="E4463" s="71">
        <v>2.0</v>
      </c>
      <c r="F4463" s="172">
        <f>vlookup(VLOOKUP(A4463,'Meal Plan Combinations'!A$5:E$17,2,false),indirect(I$1),2,false)*B4463+vlookup(VLOOKUP(A4463,'Meal Plan Combinations'!A$5:E$17,3,false),indirect(I$1),2,false)*C4463+vlookup(VLOOKUP(A4463,'Meal Plan Combinations'!A$5:E$17,4,false),indirect(I$1),2,false)*D4463+vlookup(VLOOKUP(A4463,'Meal Plan Combinations'!A$5:E$17,5,false),indirect(I$1),2,false)*E4463</f>
        <v>2597.491</v>
      </c>
      <c r="G4463" s="173">
        <f>abs(Generate!H$5-F4463)</f>
        <v>472.509</v>
      </c>
    </row>
    <row r="4464">
      <c r="A4464" s="71" t="s">
        <v>105</v>
      </c>
      <c r="B4464" s="71">
        <v>1.5</v>
      </c>
      <c r="C4464" s="71">
        <v>2.0</v>
      </c>
      <c r="D4464" s="71">
        <v>3.0</v>
      </c>
      <c r="E4464" s="71">
        <v>2.5</v>
      </c>
      <c r="F4464" s="172">
        <f>vlookup(VLOOKUP(A4464,'Meal Plan Combinations'!A$5:E$17,2,false),indirect(I$1),2,false)*B4464+vlookup(VLOOKUP(A4464,'Meal Plan Combinations'!A$5:E$17,3,false),indirect(I$1),2,false)*C4464+vlookup(VLOOKUP(A4464,'Meal Plan Combinations'!A$5:E$17,4,false),indirect(I$1),2,false)*D4464+vlookup(VLOOKUP(A4464,'Meal Plan Combinations'!A$5:E$17,5,false),indirect(I$1),2,false)*E4464</f>
        <v>2734.485</v>
      </c>
      <c r="G4464" s="173">
        <f>abs(Generate!H$5-F4464)</f>
        <v>335.515</v>
      </c>
    </row>
    <row r="4465">
      <c r="A4465" s="71" t="s">
        <v>105</v>
      </c>
      <c r="B4465" s="71">
        <v>1.5</v>
      </c>
      <c r="C4465" s="71">
        <v>2.0</v>
      </c>
      <c r="D4465" s="71">
        <v>3.0</v>
      </c>
      <c r="E4465" s="71">
        <v>3.0</v>
      </c>
      <c r="F4465" s="172">
        <f>vlookup(VLOOKUP(A4465,'Meal Plan Combinations'!A$5:E$17,2,false),indirect(I$1),2,false)*B4465+vlookup(VLOOKUP(A4465,'Meal Plan Combinations'!A$5:E$17,3,false),indirect(I$1),2,false)*C4465+vlookup(VLOOKUP(A4465,'Meal Plan Combinations'!A$5:E$17,4,false),indirect(I$1),2,false)*D4465+vlookup(VLOOKUP(A4465,'Meal Plan Combinations'!A$5:E$17,5,false),indirect(I$1),2,false)*E4465</f>
        <v>2871.479</v>
      </c>
      <c r="G4465" s="173">
        <f>abs(Generate!H$5-F4465)</f>
        <v>198.521</v>
      </c>
    </row>
    <row r="4466">
      <c r="A4466" s="71" t="s">
        <v>105</v>
      </c>
      <c r="B4466" s="71">
        <v>1.5</v>
      </c>
      <c r="C4466" s="71">
        <v>2.5</v>
      </c>
      <c r="D4466" s="71">
        <v>0.5</v>
      </c>
      <c r="E4466" s="71">
        <v>0.5</v>
      </c>
      <c r="F4466" s="172">
        <f>vlookup(VLOOKUP(A4466,'Meal Plan Combinations'!A$5:E$17,2,false),indirect(I$1),2,false)*B4466+vlookup(VLOOKUP(A4466,'Meal Plan Combinations'!A$5:E$17,3,false),indirect(I$1),2,false)*C4466+vlookup(VLOOKUP(A4466,'Meal Plan Combinations'!A$5:E$17,4,false),indirect(I$1),2,false)*D4466+vlookup(VLOOKUP(A4466,'Meal Plan Combinations'!A$5:E$17,5,false),indirect(I$1),2,false)*E4466</f>
        <v>1615.3875</v>
      </c>
      <c r="G4466" s="173">
        <f>abs(Generate!H$5-F4466)</f>
        <v>1454.6125</v>
      </c>
    </row>
    <row r="4467">
      <c r="A4467" s="71" t="s">
        <v>105</v>
      </c>
      <c r="B4467" s="71">
        <v>1.5</v>
      </c>
      <c r="C4467" s="71">
        <v>2.5</v>
      </c>
      <c r="D4467" s="71">
        <v>0.5</v>
      </c>
      <c r="E4467" s="71">
        <v>1.0</v>
      </c>
      <c r="F4467" s="172">
        <f>vlookup(VLOOKUP(A4467,'Meal Plan Combinations'!A$5:E$17,2,false),indirect(I$1),2,false)*B4467+vlookup(VLOOKUP(A4467,'Meal Plan Combinations'!A$5:E$17,3,false),indirect(I$1),2,false)*C4467+vlookup(VLOOKUP(A4467,'Meal Plan Combinations'!A$5:E$17,4,false),indirect(I$1),2,false)*D4467+vlookup(VLOOKUP(A4467,'Meal Plan Combinations'!A$5:E$17,5,false),indirect(I$1),2,false)*E4467</f>
        <v>1752.3815</v>
      </c>
      <c r="G4467" s="173">
        <f>abs(Generate!H$5-F4467)</f>
        <v>1317.6185</v>
      </c>
    </row>
    <row r="4468">
      <c r="A4468" s="71" t="s">
        <v>105</v>
      </c>
      <c r="B4468" s="71">
        <v>1.5</v>
      </c>
      <c r="C4468" s="71">
        <v>2.5</v>
      </c>
      <c r="D4468" s="71">
        <v>0.5</v>
      </c>
      <c r="E4468" s="71">
        <v>1.5</v>
      </c>
      <c r="F4468" s="172">
        <f>vlookup(VLOOKUP(A4468,'Meal Plan Combinations'!A$5:E$17,2,false),indirect(I$1),2,false)*B4468+vlookup(VLOOKUP(A4468,'Meal Plan Combinations'!A$5:E$17,3,false),indirect(I$1),2,false)*C4468+vlookup(VLOOKUP(A4468,'Meal Plan Combinations'!A$5:E$17,4,false),indirect(I$1),2,false)*D4468+vlookup(VLOOKUP(A4468,'Meal Plan Combinations'!A$5:E$17,5,false),indirect(I$1),2,false)*E4468</f>
        <v>1889.3755</v>
      </c>
      <c r="G4468" s="173">
        <f>abs(Generate!H$5-F4468)</f>
        <v>1180.6245</v>
      </c>
    </row>
    <row r="4469">
      <c r="A4469" s="71" t="s">
        <v>105</v>
      </c>
      <c r="B4469" s="71">
        <v>1.5</v>
      </c>
      <c r="C4469" s="71">
        <v>2.5</v>
      </c>
      <c r="D4469" s="71">
        <v>0.5</v>
      </c>
      <c r="E4469" s="71">
        <v>2.0</v>
      </c>
      <c r="F4469" s="172">
        <f>vlookup(VLOOKUP(A4469,'Meal Plan Combinations'!A$5:E$17,2,false),indirect(I$1),2,false)*B4469+vlookup(VLOOKUP(A4469,'Meal Plan Combinations'!A$5:E$17,3,false),indirect(I$1),2,false)*C4469+vlookup(VLOOKUP(A4469,'Meal Plan Combinations'!A$5:E$17,4,false),indirect(I$1),2,false)*D4469+vlookup(VLOOKUP(A4469,'Meal Plan Combinations'!A$5:E$17,5,false),indirect(I$1),2,false)*E4469</f>
        <v>2026.3695</v>
      </c>
      <c r="G4469" s="173">
        <f>abs(Generate!H$5-F4469)</f>
        <v>1043.6305</v>
      </c>
    </row>
    <row r="4470">
      <c r="A4470" s="71" t="s">
        <v>105</v>
      </c>
      <c r="B4470" s="71">
        <v>1.5</v>
      </c>
      <c r="C4470" s="71">
        <v>2.5</v>
      </c>
      <c r="D4470" s="71">
        <v>0.5</v>
      </c>
      <c r="E4470" s="71">
        <v>2.5</v>
      </c>
      <c r="F4470" s="172">
        <f>vlookup(VLOOKUP(A4470,'Meal Plan Combinations'!A$5:E$17,2,false),indirect(I$1),2,false)*B4470+vlookup(VLOOKUP(A4470,'Meal Plan Combinations'!A$5:E$17,3,false),indirect(I$1),2,false)*C4470+vlookup(VLOOKUP(A4470,'Meal Plan Combinations'!A$5:E$17,4,false),indirect(I$1),2,false)*D4470+vlookup(VLOOKUP(A4470,'Meal Plan Combinations'!A$5:E$17,5,false),indirect(I$1),2,false)*E4470</f>
        <v>2163.3635</v>
      </c>
      <c r="G4470" s="173">
        <f>abs(Generate!H$5-F4470)</f>
        <v>906.6365</v>
      </c>
    </row>
    <row r="4471">
      <c r="A4471" s="71" t="s">
        <v>105</v>
      </c>
      <c r="B4471" s="71">
        <v>1.5</v>
      </c>
      <c r="C4471" s="71">
        <v>2.5</v>
      </c>
      <c r="D4471" s="71">
        <v>0.5</v>
      </c>
      <c r="E4471" s="71">
        <v>3.0</v>
      </c>
      <c r="F4471" s="172">
        <f>vlookup(VLOOKUP(A4471,'Meal Plan Combinations'!A$5:E$17,2,false),indirect(I$1),2,false)*B4471+vlookup(VLOOKUP(A4471,'Meal Plan Combinations'!A$5:E$17,3,false),indirect(I$1),2,false)*C4471+vlookup(VLOOKUP(A4471,'Meal Plan Combinations'!A$5:E$17,4,false),indirect(I$1),2,false)*D4471+vlookup(VLOOKUP(A4471,'Meal Plan Combinations'!A$5:E$17,5,false),indirect(I$1),2,false)*E4471</f>
        <v>2300.3575</v>
      </c>
      <c r="G4471" s="173">
        <f>abs(Generate!H$5-F4471)</f>
        <v>769.6425</v>
      </c>
    </row>
    <row r="4472">
      <c r="A4472" s="71" t="s">
        <v>105</v>
      </c>
      <c r="B4472" s="71">
        <v>1.5</v>
      </c>
      <c r="C4472" s="71">
        <v>2.5</v>
      </c>
      <c r="D4472" s="71">
        <v>1.0</v>
      </c>
      <c r="E4472" s="71">
        <v>0.5</v>
      </c>
      <c r="F4472" s="172">
        <f>vlookup(VLOOKUP(A4472,'Meal Plan Combinations'!A$5:E$17,2,false),indirect(I$1),2,false)*B4472+vlookup(VLOOKUP(A4472,'Meal Plan Combinations'!A$5:E$17,3,false),indirect(I$1),2,false)*C4472+vlookup(VLOOKUP(A4472,'Meal Plan Combinations'!A$5:E$17,4,false),indirect(I$1),2,false)*D4472+vlookup(VLOOKUP(A4472,'Meal Plan Combinations'!A$5:E$17,5,false),indirect(I$1),2,false)*E4472</f>
        <v>1755.831</v>
      </c>
      <c r="G4472" s="173">
        <f>abs(Generate!H$5-F4472)</f>
        <v>1314.169</v>
      </c>
    </row>
    <row r="4473">
      <c r="A4473" s="71" t="s">
        <v>105</v>
      </c>
      <c r="B4473" s="71">
        <v>1.5</v>
      </c>
      <c r="C4473" s="71">
        <v>2.5</v>
      </c>
      <c r="D4473" s="71">
        <v>1.0</v>
      </c>
      <c r="E4473" s="71">
        <v>1.0</v>
      </c>
      <c r="F4473" s="172">
        <f>vlookup(VLOOKUP(A4473,'Meal Plan Combinations'!A$5:E$17,2,false),indirect(I$1),2,false)*B4473+vlookup(VLOOKUP(A4473,'Meal Plan Combinations'!A$5:E$17,3,false),indirect(I$1),2,false)*C4473+vlookup(VLOOKUP(A4473,'Meal Plan Combinations'!A$5:E$17,4,false),indirect(I$1),2,false)*D4473+vlookup(VLOOKUP(A4473,'Meal Plan Combinations'!A$5:E$17,5,false),indirect(I$1),2,false)*E4473</f>
        <v>1892.825</v>
      </c>
      <c r="G4473" s="173">
        <f>abs(Generate!H$5-F4473)</f>
        <v>1177.175</v>
      </c>
    </row>
    <row r="4474">
      <c r="A4474" s="71" t="s">
        <v>105</v>
      </c>
      <c r="B4474" s="71">
        <v>1.5</v>
      </c>
      <c r="C4474" s="71">
        <v>2.5</v>
      </c>
      <c r="D4474" s="71">
        <v>1.0</v>
      </c>
      <c r="E4474" s="71">
        <v>1.5</v>
      </c>
      <c r="F4474" s="172">
        <f>vlookup(VLOOKUP(A4474,'Meal Plan Combinations'!A$5:E$17,2,false),indirect(I$1),2,false)*B4474+vlookup(VLOOKUP(A4474,'Meal Plan Combinations'!A$5:E$17,3,false),indirect(I$1),2,false)*C4474+vlookup(VLOOKUP(A4474,'Meal Plan Combinations'!A$5:E$17,4,false),indirect(I$1),2,false)*D4474+vlookup(VLOOKUP(A4474,'Meal Plan Combinations'!A$5:E$17,5,false),indirect(I$1),2,false)*E4474</f>
        <v>2029.819</v>
      </c>
      <c r="G4474" s="173">
        <f>abs(Generate!H$5-F4474)</f>
        <v>1040.181</v>
      </c>
    </row>
    <row r="4475">
      <c r="A4475" s="71" t="s">
        <v>105</v>
      </c>
      <c r="B4475" s="71">
        <v>1.5</v>
      </c>
      <c r="C4475" s="71">
        <v>2.5</v>
      </c>
      <c r="D4475" s="71">
        <v>1.0</v>
      </c>
      <c r="E4475" s="71">
        <v>2.0</v>
      </c>
      <c r="F4475" s="172">
        <f>vlookup(VLOOKUP(A4475,'Meal Plan Combinations'!A$5:E$17,2,false),indirect(I$1),2,false)*B4475+vlookup(VLOOKUP(A4475,'Meal Plan Combinations'!A$5:E$17,3,false),indirect(I$1),2,false)*C4475+vlookup(VLOOKUP(A4475,'Meal Plan Combinations'!A$5:E$17,4,false),indirect(I$1),2,false)*D4475+vlookup(VLOOKUP(A4475,'Meal Plan Combinations'!A$5:E$17,5,false),indirect(I$1),2,false)*E4475</f>
        <v>2166.813</v>
      </c>
      <c r="G4475" s="173">
        <f>abs(Generate!H$5-F4475)</f>
        <v>903.187</v>
      </c>
    </row>
    <row r="4476">
      <c r="A4476" s="71" t="s">
        <v>105</v>
      </c>
      <c r="B4476" s="71">
        <v>1.5</v>
      </c>
      <c r="C4476" s="71">
        <v>2.5</v>
      </c>
      <c r="D4476" s="71">
        <v>1.0</v>
      </c>
      <c r="E4476" s="71">
        <v>2.5</v>
      </c>
      <c r="F4476" s="172">
        <f>vlookup(VLOOKUP(A4476,'Meal Plan Combinations'!A$5:E$17,2,false),indirect(I$1),2,false)*B4476+vlookup(VLOOKUP(A4476,'Meal Plan Combinations'!A$5:E$17,3,false),indirect(I$1),2,false)*C4476+vlookup(VLOOKUP(A4476,'Meal Plan Combinations'!A$5:E$17,4,false),indirect(I$1),2,false)*D4476+vlookup(VLOOKUP(A4476,'Meal Plan Combinations'!A$5:E$17,5,false),indirect(I$1),2,false)*E4476</f>
        <v>2303.807</v>
      </c>
      <c r="G4476" s="173">
        <f>abs(Generate!H$5-F4476)</f>
        <v>766.193</v>
      </c>
    </row>
    <row r="4477">
      <c r="A4477" s="71" t="s">
        <v>105</v>
      </c>
      <c r="B4477" s="71">
        <v>1.5</v>
      </c>
      <c r="C4477" s="71">
        <v>2.5</v>
      </c>
      <c r="D4477" s="71">
        <v>1.0</v>
      </c>
      <c r="E4477" s="71">
        <v>3.0</v>
      </c>
      <c r="F4477" s="172">
        <f>vlookup(VLOOKUP(A4477,'Meal Plan Combinations'!A$5:E$17,2,false),indirect(I$1),2,false)*B4477+vlookup(VLOOKUP(A4477,'Meal Plan Combinations'!A$5:E$17,3,false),indirect(I$1),2,false)*C4477+vlookup(VLOOKUP(A4477,'Meal Plan Combinations'!A$5:E$17,4,false),indirect(I$1),2,false)*D4477+vlookup(VLOOKUP(A4477,'Meal Plan Combinations'!A$5:E$17,5,false),indirect(I$1),2,false)*E4477</f>
        <v>2440.801</v>
      </c>
      <c r="G4477" s="173">
        <f>abs(Generate!H$5-F4477)</f>
        <v>629.199</v>
      </c>
    </row>
    <row r="4478">
      <c r="A4478" s="71" t="s">
        <v>105</v>
      </c>
      <c r="B4478" s="71">
        <v>1.5</v>
      </c>
      <c r="C4478" s="71">
        <v>2.5</v>
      </c>
      <c r="D4478" s="71">
        <v>1.5</v>
      </c>
      <c r="E4478" s="71">
        <v>0.5</v>
      </c>
      <c r="F4478" s="172">
        <f>vlookup(VLOOKUP(A4478,'Meal Plan Combinations'!A$5:E$17,2,false),indirect(I$1),2,false)*B4478+vlookup(VLOOKUP(A4478,'Meal Plan Combinations'!A$5:E$17,3,false),indirect(I$1),2,false)*C4478+vlookup(VLOOKUP(A4478,'Meal Plan Combinations'!A$5:E$17,4,false),indirect(I$1),2,false)*D4478+vlookup(VLOOKUP(A4478,'Meal Plan Combinations'!A$5:E$17,5,false),indirect(I$1),2,false)*E4478</f>
        <v>1896.2745</v>
      </c>
      <c r="G4478" s="173">
        <f>abs(Generate!H$5-F4478)</f>
        <v>1173.7255</v>
      </c>
    </row>
    <row r="4479">
      <c r="A4479" s="71" t="s">
        <v>105</v>
      </c>
      <c r="B4479" s="71">
        <v>1.5</v>
      </c>
      <c r="C4479" s="71">
        <v>2.5</v>
      </c>
      <c r="D4479" s="71">
        <v>1.5</v>
      </c>
      <c r="E4479" s="71">
        <v>1.0</v>
      </c>
      <c r="F4479" s="172">
        <f>vlookup(VLOOKUP(A4479,'Meal Plan Combinations'!A$5:E$17,2,false),indirect(I$1),2,false)*B4479+vlookup(VLOOKUP(A4479,'Meal Plan Combinations'!A$5:E$17,3,false),indirect(I$1),2,false)*C4479+vlookup(VLOOKUP(A4479,'Meal Plan Combinations'!A$5:E$17,4,false),indirect(I$1),2,false)*D4479+vlookup(VLOOKUP(A4479,'Meal Plan Combinations'!A$5:E$17,5,false),indirect(I$1),2,false)*E4479</f>
        <v>2033.2685</v>
      </c>
      <c r="G4479" s="173">
        <f>abs(Generate!H$5-F4479)</f>
        <v>1036.7315</v>
      </c>
    </row>
    <row r="4480">
      <c r="A4480" s="71" t="s">
        <v>105</v>
      </c>
      <c r="B4480" s="71">
        <v>1.5</v>
      </c>
      <c r="C4480" s="71">
        <v>2.5</v>
      </c>
      <c r="D4480" s="71">
        <v>1.5</v>
      </c>
      <c r="E4480" s="71">
        <v>1.5</v>
      </c>
      <c r="F4480" s="172">
        <f>vlookup(VLOOKUP(A4480,'Meal Plan Combinations'!A$5:E$17,2,false),indirect(I$1),2,false)*B4480+vlookup(VLOOKUP(A4480,'Meal Plan Combinations'!A$5:E$17,3,false),indirect(I$1),2,false)*C4480+vlookup(VLOOKUP(A4480,'Meal Plan Combinations'!A$5:E$17,4,false),indirect(I$1),2,false)*D4480+vlookup(VLOOKUP(A4480,'Meal Plan Combinations'!A$5:E$17,5,false),indirect(I$1),2,false)*E4480</f>
        <v>2170.2625</v>
      </c>
      <c r="G4480" s="173">
        <f>abs(Generate!H$5-F4480)</f>
        <v>899.7375</v>
      </c>
    </row>
    <row r="4481">
      <c r="A4481" s="71" t="s">
        <v>105</v>
      </c>
      <c r="B4481" s="71">
        <v>1.5</v>
      </c>
      <c r="C4481" s="71">
        <v>2.5</v>
      </c>
      <c r="D4481" s="71">
        <v>1.5</v>
      </c>
      <c r="E4481" s="71">
        <v>2.0</v>
      </c>
      <c r="F4481" s="172">
        <f>vlookup(VLOOKUP(A4481,'Meal Plan Combinations'!A$5:E$17,2,false),indirect(I$1),2,false)*B4481+vlookup(VLOOKUP(A4481,'Meal Plan Combinations'!A$5:E$17,3,false),indirect(I$1),2,false)*C4481+vlookup(VLOOKUP(A4481,'Meal Plan Combinations'!A$5:E$17,4,false),indirect(I$1),2,false)*D4481+vlookup(VLOOKUP(A4481,'Meal Plan Combinations'!A$5:E$17,5,false),indirect(I$1),2,false)*E4481</f>
        <v>2307.2565</v>
      </c>
      <c r="G4481" s="173">
        <f>abs(Generate!H$5-F4481)</f>
        <v>762.7435</v>
      </c>
    </row>
    <row r="4482">
      <c r="A4482" s="71" t="s">
        <v>105</v>
      </c>
      <c r="B4482" s="71">
        <v>1.5</v>
      </c>
      <c r="C4482" s="71">
        <v>2.5</v>
      </c>
      <c r="D4482" s="71">
        <v>1.5</v>
      </c>
      <c r="E4482" s="71">
        <v>2.5</v>
      </c>
      <c r="F4482" s="172">
        <f>vlookup(VLOOKUP(A4482,'Meal Plan Combinations'!A$5:E$17,2,false),indirect(I$1),2,false)*B4482+vlookup(VLOOKUP(A4482,'Meal Plan Combinations'!A$5:E$17,3,false),indirect(I$1),2,false)*C4482+vlookup(VLOOKUP(A4482,'Meal Plan Combinations'!A$5:E$17,4,false),indirect(I$1),2,false)*D4482+vlookup(VLOOKUP(A4482,'Meal Plan Combinations'!A$5:E$17,5,false),indirect(I$1),2,false)*E4482</f>
        <v>2444.2505</v>
      </c>
      <c r="G4482" s="173">
        <f>abs(Generate!H$5-F4482)</f>
        <v>625.7495</v>
      </c>
    </row>
    <row r="4483">
      <c r="A4483" s="71" t="s">
        <v>105</v>
      </c>
      <c r="B4483" s="71">
        <v>1.5</v>
      </c>
      <c r="C4483" s="71">
        <v>2.5</v>
      </c>
      <c r="D4483" s="71">
        <v>1.5</v>
      </c>
      <c r="E4483" s="71">
        <v>3.0</v>
      </c>
      <c r="F4483" s="172">
        <f>vlookup(VLOOKUP(A4483,'Meal Plan Combinations'!A$5:E$17,2,false),indirect(I$1),2,false)*B4483+vlookup(VLOOKUP(A4483,'Meal Plan Combinations'!A$5:E$17,3,false),indirect(I$1),2,false)*C4483+vlookup(VLOOKUP(A4483,'Meal Plan Combinations'!A$5:E$17,4,false),indirect(I$1),2,false)*D4483+vlookup(VLOOKUP(A4483,'Meal Plan Combinations'!A$5:E$17,5,false),indirect(I$1),2,false)*E4483</f>
        <v>2581.2445</v>
      </c>
      <c r="G4483" s="173">
        <f>abs(Generate!H$5-F4483)</f>
        <v>488.7555</v>
      </c>
    </row>
    <row r="4484">
      <c r="A4484" s="71" t="s">
        <v>105</v>
      </c>
      <c r="B4484" s="71">
        <v>1.5</v>
      </c>
      <c r="C4484" s="71">
        <v>2.5</v>
      </c>
      <c r="D4484" s="71">
        <v>2.0</v>
      </c>
      <c r="E4484" s="71">
        <v>0.5</v>
      </c>
      <c r="F4484" s="172">
        <f>vlookup(VLOOKUP(A4484,'Meal Plan Combinations'!A$5:E$17,2,false),indirect(I$1),2,false)*B4484+vlookup(VLOOKUP(A4484,'Meal Plan Combinations'!A$5:E$17,3,false),indirect(I$1),2,false)*C4484+vlookup(VLOOKUP(A4484,'Meal Plan Combinations'!A$5:E$17,4,false),indirect(I$1),2,false)*D4484+vlookup(VLOOKUP(A4484,'Meal Plan Combinations'!A$5:E$17,5,false),indirect(I$1),2,false)*E4484</f>
        <v>2036.718</v>
      </c>
      <c r="G4484" s="173">
        <f>abs(Generate!H$5-F4484)</f>
        <v>1033.282</v>
      </c>
    </row>
    <row r="4485">
      <c r="A4485" s="71" t="s">
        <v>105</v>
      </c>
      <c r="B4485" s="71">
        <v>1.5</v>
      </c>
      <c r="C4485" s="71">
        <v>2.5</v>
      </c>
      <c r="D4485" s="71">
        <v>2.0</v>
      </c>
      <c r="E4485" s="71">
        <v>1.0</v>
      </c>
      <c r="F4485" s="172">
        <f>vlookup(VLOOKUP(A4485,'Meal Plan Combinations'!A$5:E$17,2,false),indirect(I$1),2,false)*B4485+vlookup(VLOOKUP(A4485,'Meal Plan Combinations'!A$5:E$17,3,false),indirect(I$1),2,false)*C4485+vlookup(VLOOKUP(A4485,'Meal Plan Combinations'!A$5:E$17,4,false),indirect(I$1),2,false)*D4485+vlookup(VLOOKUP(A4485,'Meal Plan Combinations'!A$5:E$17,5,false),indirect(I$1),2,false)*E4485</f>
        <v>2173.712</v>
      </c>
      <c r="G4485" s="173">
        <f>abs(Generate!H$5-F4485)</f>
        <v>896.288</v>
      </c>
    </row>
    <row r="4486">
      <c r="A4486" s="71" t="s">
        <v>105</v>
      </c>
      <c r="B4486" s="71">
        <v>1.5</v>
      </c>
      <c r="C4486" s="71">
        <v>2.5</v>
      </c>
      <c r="D4486" s="71">
        <v>2.0</v>
      </c>
      <c r="E4486" s="71">
        <v>1.5</v>
      </c>
      <c r="F4486" s="172">
        <f>vlookup(VLOOKUP(A4486,'Meal Plan Combinations'!A$5:E$17,2,false),indirect(I$1),2,false)*B4486+vlookup(VLOOKUP(A4486,'Meal Plan Combinations'!A$5:E$17,3,false),indirect(I$1),2,false)*C4486+vlookup(VLOOKUP(A4486,'Meal Plan Combinations'!A$5:E$17,4,false),indirect(I$1),2,false)*D4486+vlookup(VLOOKUP(A4486,'Meal Plan Combinations'!A$5:E$17,5,false),indirect(I$1),2,false)*E4486</f>
        <v>2310.706</v>
      </c>
      <c r="G4486" s="173">
        <f>abs(Generate!H$5-F4486)</f>
        <v>759.294</v>
      </c>
    </row>
    <row r="4487">
      <c r="A4487" s="71" t="s">
        <v>105</v>
      </c>
      <c r="B4487" s="71">
        <v>1.5</v>
      </c>
      <c r="C4487" s="71">
        <v>2.5</v>
      </c>
      <c r="D4487" s="71">
        <v>2.0</v>
      </c>
      <c r="E4487" s="71">
        <v>2.0</v>
      </c>
      <c r="F4487" s="172">
        <f>vlookup(VLOOKUP(A4487,'Meal Plan Combinations'!A$5:E$17,2,false),indirect(I$1),2,false)*B4487+vlookup(VLOOKUP(A4487,'Meal Plan Combinations'!A$5:E$17,3,false),indirect(I$1),2,false)*C4487+vlookup(VLOOKUP(A4487,'Meal Plan Combinations'!A$5:E$17,4,false),indirect(I$1),2,false)*D4487+vlookup(VLOOKUP(A4487,'Meal Plan Combinations'!A$5:E$17,5,false),indirect(I$1),2,false)*E4487</f>
        <v>2447.7</v>
      </c>
      <c r="G4487" s="173">
        <f>abs(Generate!H$5-F4487)</f>
        <v>622.3</v>
      </c>
    </row>
    <row r="4488">
      <c r="A4488" s="71" t="s">
        <v>105</v>
      </c>
      <c r="B4488" s="71">
        <v>1.5</v>
      </c>
      <c r="C4488" s="71">
        <v>2.5</v>
      </c>
      <c r="D4488" s="71">
        <v>2.0</v>
      </c>
      <c r="E4488" s="71">
        <v>2.5</v>
      </c>
      <c r="F4488" s="172">
        <f>vlookup(VLOOKUP(A4488,'Meal Plan Combinations'!A$5:E$17,2,false),indirect(I$1),2,false)*B4488+vlookup(VLOOKUP(A4488,'Meal Plan Combinations'!A$5:E$17,3,false),indirect(I$1),2,false)*C4488+vlookup(VLOOKUP(A4488,'Meal Plan Combinations'!A$5:E$17,4,false),indirect(I$1),2,false)*D4488+vlookup(VLOOKUP(A4488,'Meal Plan Combinations'!A$5:E$17,5,false),indirect(I$1),2,false)*E4488</f>
        <v>2584.694</v>
      </c>
      <c r="G4488" s="173">
        <f>abs(Generate!H$5-F4488)</f>
        <v>485.306</v>
      </c>
    </row>
    <row r="4489">
      <c r="A4489" s="71" t="s">
        <v>105</v>
      </c>
      <c r="B4489" s="71">
        <v>1.5</v>
      </c>
      <c r="C4489" s="71">
        <v>2.5</v>
      </c>
      <c r="D4489" s="71">
        <v>2.0</v>
      </c>
      <c r="E4489" s="71">
        <v>3.0</v>
      </c>
      <c r="F4489" s="172">
        <f>vlookup(VLOOKUP(A4489,'Meal Plan Combinations'!A$5:E$17,2,false),indirect(I$1),2,false)*B4489+vlookup(VLOOKUP(A4489,'Meal Plan Combinations'!A$5:E$17,3,false),indirect(I$1),2,false)*C4489+vlookup(VLOOKUP(A4489,'Meal Plan Combinations'!A$5:E$17,4,false),indirect(I$1),2,false)*D4489+vlookup(VLOOKUP(A4489,'Meal Plan Combinations'!A$5:E$17,5,false),indirect(I$1),2,false)*E4489</f>
        <v>2721.688</v>
      </c>
      <c r="G4489" s="173">
        <f>abs(Generate!H$5-F4489)</f>
        <v>348.312</v>
      </c>
    </row>
    <row r="4490">
      <c r="A4490" s="71" t="s">
        <v>105</v>
      </c>
      <c r="B4490" s="71">
        <v>1.5</v>
      </c>
      <c r="C4490" s="71">
        <v>2.5</v>
      </c>
      <c r="D4490" s="71">
        <v>2.5</v>
      </c>
      <c r="E4490" s="71">
        <v>0.5</v>
      </c>
      <c r="F4490" s="172">
        <f>vlookup(VLOOKUP(A4490,'Meal Plan Combinations'!A$5:E$17,2,false),indirect(I$1),2,false)*B4490+vlookup(VLOOKUP(A4490,'Meal Plan Combinations'!A$5:E$17,3,false),indirect(I$1),2,false)*C4490+vlookup(VLOOKUP(A4490,'Meal Plan Combinations'!A$5:E$17,4,false),indirect(I$1),2,false)*D4490+vlookup(VLOOKUP(A4490,'Meal Plan Combinations'!A$5:E$17,5,false),indirect(I$1),2,false)*E4490</f>
        <v>2177.1615</v>
      </c>
      <c r="G4490" s="173">
        <f>abs(Generate!H$5-F4490)</f>
        <v>892.8385</v>
      </c>
    </row>
    <row r="4491">
      <c r="A4491" s="71" t="s">
        <v>105</v>
      </c>
      <c r="B4491" s="71">
        <v>1.5</v>
      </c>
      <c r="C4491" s="71">
        <v>2.5</v>
      </c>
      <c r="D4491" s="71">
        <v>2.5</v>
      </c>
      <c r="E4491" s="71">
        <v>1.0</v>
      </c>
      <c r="F4491" s="172">
        <f>vlookup(VLOOKUP(A4491,'Meal Plan Combinations'!A$5:E$17,2,false),indirect(I$1),2,false)*B4491+vlookup(VLOOKUP(A4491,'Meal Plan Combinations'!A$5:E$17,3,false),indirect(I$1),2,false)*C4491+vlookup(VLOOKUP(A4491,'Meal Plan Combinations'!A$5:E$17,4,false),indirect(I$1),2,false)*D4491+vlookup(VLOOKUP(A4491,'Meal Plan Combinations'!A$5:E$17,5,false),indirect(I$1),2,false)*E4491</f>
        <v>2314.1555</v>
      </c>
      <c r="G4491" s="173">
        <f>abs(Generate!H$5-F4491)</f>
        <v>755.8445</v>
      </c>
    </row>
    <row r="4492">
      <c r="A4492" s="71" t="s">
        <v>105</v>
      </c>
      <c r="B4492" s="71">
        <v>1.5</v>
      </c>
      <c r="C4492" s="71">
        <v>2.5</v>
      </c>
      <c r="D4492" s="71">
        <v>2.5</v>
      </c>
      <c r="E4492" s="71">
        <v>1.5</v>
      </c>
      <c r="F4492" s="172">
        <f>vlookup(VLOOKUP(A4492,'Meal Plan Combinations'!A$5:E$17,2,false),indirect(I$1),2,false)*B4492+vlookup(VLOOKUP(A4492,'Meal Plan Combinations'!A$5:E$17,3,false),indirect(I$1),2,false)*C4492+vlookup(VLOOKUP(A4492,'Meal Plan Combinations'!A$5:E$17,4,false),indirect(I$1),2,false)*D4492+vlookup(VLOOKUP(A4492,'Meal Plan Combinations'!A$5:E$17,5,false),indirect(I$1),2,false)*E4492</f>
        <v>2451.1495</v>
      </c>
      <c r="G4492" s="173">
        <f>abs(Generate!H$5-F4492)</f>
        <v>618.8505</v>
      </c>
    </row>
    <row r="4493">
      <c r="A4493" s="71" t="s">
        <v>105</v>
      </c>
      <c r="B4493" s="71">
        <v>1.5</v>
      </c>
      <c r="C4493" s="71">
        <v>2.5</v>
      </c>
      <c r="D4493" s="71">
        <v>2.5</v>
      </c>
      <c r="E4493" s="71">
        <v>2.0</v>
      </c>
      <c r="F4493" s="172">
        <f>vlookup(VLOOKUP(A4493,'Meal Plan Combinations'!A$5:E$17,2,false),indirect(I$1),2,false)*B4493+vlookup(VLOOKUP(A4493,'Meal Plan Combinations'!A$5:E$17,3,false),indirect(I$1),2,false)*C4493+vlookup(VLOOKUP(A4493,'Meal Plan Combinations'!A$5:E$17,4,false),indirect(I$1),2,false)*D4493+vlookup(VLOOKUP(A4493,'Meal Plan Combinations'!A$5:E$17,5,false),indirect(I$1),2,false)*E4493</f>
        <v>2588.1435</v>
      </c>
      <c r="G4493" s="173">
        <f>abs(Generate!H$5-F4493)</f>
        <v>481.8565</v>
      </c>
    </row>
    <row r="4494">
      <c r="A4494" s="71" t="s">
        <v>105</v>
      </c>
      <c r="B4494" s="71">
        <v>1.5</v>
      </c>
      <c r="C4494" s="71">
        <v>2.5</v>
      </c>
      <c r="D4494" s="71">
        <v>2.5</v>
      </c>
      <c r="E4494" s="71">
        <v>2.5</v>
      </c>
      <c r="F4494" s="172">
        <f>vlookup(VLOOKUP(A4494,'Meal Plan Combinations'!A$5:E$17,2,false),indirect(I$1),2,false)*B4494+vlookup(VLOOKUP(A4494,'Meal Plan Combinations'!A$5:E$17,3,false),indirect(I$1),2,false)*C4494+vlookup(VLOOKUP(A4494,'Meal Plan Combinations'!A$5:E$17,4,false),indirect(I$1),2,false)*D4494+vlookup(VLOOKUP(A4494,'Meal Plan Combinations'!A$5:E$17,5,false),indirect(I$1),2,false)*E4494</f>
        <v>2725.1375</v>
      </c>
      <c r="G4494" s="173">
        <f>abs(Generate!H$5-F4494)</f>
        <v>344.8625</v>
      </c>
    </row>
    <row r="4495">
      <c r="A4495" s="71" t="s">
        <v>105</v>
      </c>
      <c r="B4495" s="71">
        <v>1.5</v>
      </c>
      <c r="C4495" s="71">
        <v>2.5</v>
      </c>
      <c r="D4495" s="71">
        <v>2.5</v>
      </c>
      <c r="E4495" s="71">
        <v>3.0</v>
      </c>
      <c r="F4495" s="172">
        <f>vlookup(VLOOKUP(A4495,'Meal Plan Combinations'!A$5:E$17,2,false),indirect(I$1),2,false)*B4495+vlookup(VLOOKUP(A4495,'Meal Plan Combinations'!A$5:E$17,3,false),indirect(I$1),2,false)*C4495+vlookup(VLOOKUP(A4495,'Meal Plan Combinations'!A$5:E$17,4,false),indirect(I$1),2,false)*D4495+vlookup(VLOOKUP(A4495,'Meal Plan Combinations'!A$5:E$17,5,false),indirect(I$1),2,false)*E4495</f>
        <v>2862.1315</v>
      </c>
      <c r="G4495" s="173">
        <f>abs(Generate!H$5-F4495)</f>
        <v>207.8685</v>
      </c>
    </row>
    <row r="4496">
      <c r="A4496" s="71" t="s">
        <v>105</v>
      </c>
      <c r="B4496" s="71">
        <v>1.5</v>
      </c>
      <c r="C4496" s="71">
        <v>2.5</v>
      </c>
      <c r="D4496" s="71">
        <v>3.0</v>
      </c>
      <c r="E4496" s="71">
        <v>0.5</v>
      </c>
      <c r="F4496" s="172">
        <f>vlookup(VLOOKUP(A4496,'Meal Plan Combinations'!A$5:E$17,2,false),indirect(I$1),2,false)*B4496+vlookup(VLOOKUP(A4496,'Meal Plan Combinations'!A$5:E$17,3,false),indirect(I$1),2,false)*C4496+vlookup(VLOOKUP(A4496,'Meal Plan Combinations'!A$5:E$17,4,false),indirect(I$1),2,false)*D4496+vlookup(VLOOKUP(A4496,'Meal Plan Combinations'!A$5:E$17,5,false),indirect(I$1),2,false)*E4496</f>
        <v>2317.605</v>
      </c>
      <c r="G4496" s="173">
        <f>abs(Generate!H$5-F4496)</f>
        <v>752.395</v>
      </c>
    </row>
    <row r="4497">
      <c r="A4497" s="71" t="s">
        <v>105</v>
      </c>
      <c r="B4497" s="71">
        <v>1.5</v>
      </c>
      <c r="C4497" s="71">
        <v>2.5</v>
      </c>
      <c r="D4497" s="71">
        <v>3.0</v>
      </c>
      <c r="E4497" s="71">
        <v>1.0</v>
      </c>
      <c r="F4497" s="172">
        <f>vlookup(VLOOKUP(A4497,'Meal Plan Combinations'!A$5:E$17,2,false),indirect(I$1),2,false)*B4497+vlookup(VLOOKUP(A4497,'Meal Plan Combinations'!A$5:E$17,3,false),indirect(I$1),2,false)*C4497+vlookup(VLOOKUP(A4497,'Meal Plan Combinations'!A$5:E$17,4,false),indirect(I$1),2,false)*D4497+vlookup(VLOOKUP(A4497,'Meal Plan Combinations'!A$5:E$17,5,false),indirect(I$1),2,false)*E4497</f>
        <v>2454.599</v>
      </c>
      <c r="G4497" s="173">
        <f>abs(Generate!H$5-F4497)</f>
        <v>615.401</v>
      </c>
    </row>
    <row r="4498">
      <c r="A4498" s="71" t="s">
        <v>105</v>
      </c>
      <c r="B4498" s="71">
        <v>1.5</v>
      </c>
      <c r="C4498" s="71">
        <v>2.5</v>
      </c>
      <c r="D4498" s="71">
        <v>3.0</v>
      </c>
      <c r="E4498" s="71">
        <v>1.5</v>
      </c>
      <c r="F4498" s="172">
        <f>vlookup(VLOOKUP(A4498,'Meal Plan Combinations'!A$5:E$17,2,false),indirect(I$1),2,false)*B4498+vlookup(VLOOKUP(A4498,'Meal Plan Combinations'!A$5:E$17,3,false),indirect(I$1),2,false)*C4498+vlookup(VLOOKUP(A4498,'Meal Plan Combinations'!A$5:E$17,4,false),indirect(I$1),2,false)*D4498+vlookup(VLOOKUP(A4498,'Meal Plan Combinations'!A$5:E$17,5,false),indirect(I$1),2,false)*E4498</f>
        <v>2591.593</v>
      </c>
      <c r="G4498" s="173">
        <f>abs(Generate!H$5-F4498)</f>
        <v>478.407</v>
      </c>
    </row>
    <row r="4499">
      <c r="A4499" s="71" t="s">
        <v>105</v>
      </c>
      <c r="B4499" s="71">
        <v>1.5</v>
      </c>
      <c r="C4499" s="71">
        <v>2.5</v>
      </c>
      <c r="D4499" s="71">
        <v>3.0</v>
      </c>
      <c r="E4499" s="71">
        <v>2.0</v>
      </c>
      <c r="F4499" s="172">
        <f>vlookup(VLOOKUP(A4499,'Meal Plan Combinations'!A$5:E$17,2,false),indirect(I$1),2,false)*B4499+vlookup(VLOOKUP(A4499,'Meal Plan Combinations'!A$5:E$17,3,false),indirect(I$1),2,false)*C4499+vlookup(VLOOKUP(A4499,'Meal Plan Combinations'!A$5:E$17,4,false),indirect(I$1),2,false)*D4499+vlookup(VLOOKUP(A4499,'Meal Plan Combinations'!A$5:E$17,5,false),indirect(I$1),2,false)*E4499</f>
        <v>2728.587</v>
      </c>
      <c r="G4499" s="173">
        <f>abs(Generate!H$5-F4499)</f>
        <v>341.413</v>
      </c>
    </row>
    <row r="4500">
      <c r="A4500" s="71" t="s">
        <v>105</v>
      </c>
      <c r="B4500" s="71">
        <v>1.5</v>
      </c>
      <c r="C4500" s="71">
        <v>2.5</v>
      </c>
      <c r="D4500" s="71">
        <v>3.0</v>
      </c>
      <c r="E4500" s="71">
        <v>2.5</v>
      </c>
      <c r="F4500" s="172">
        <f>vlookup(VLOOKUP(A4500,'Meal Plan Combinations'!A$5:E$17,2,false),indirect(I$1),2,false)*B4500+vlookup(VLOOKUP(A4500,'Meal Plan Combinations'!A$5:E$17,3,false),indirect(I$1),2,false)*C4500+vlookup(VLOOKUP(A4500,'Meal Plan Combinations'!A$5:E$17,4,false),indirect(I$1),2,false)*D4500+vlookup(VLOOKUP(A4500,'Meal Plan Combinations'!A$5:E$17,5,false),indirect(I$1),2,false)*E4500</f>
        <v>2865.581</v>
      </c>
      <c r="G4500" s="173">
        <f>abs(Generate!H$5-F4500)</f>
        <v>204.419</v>
      </c>
    </row>
    <row r="4501">
      <c r="A4501" s="71" t="s">
        <v>105</v>
      </c>
      <c r="B4501" s="71">
        <v>1.5</v>
      </c>
      <c r="C4501" s="71">
        <v>2.5</v>
      </c>
      <c r="D4501" s="71">
        <v>3.0</v>
      </c>
      <c r="E4501" s="71">
        <v>3.0</v>
      </c>
      <c r="F4501" s="172">
        <f>vlookup(VLOOKUP(A4501,'Meal Plan Combinations'!A$5:E$17,2,false),indirect(I$1),2,false)*B4501+vlookup(VLOOKUP(A4501,'Meal Plan Combinations'!A$5:E$17,3,false),indirect(I$1),2,false)*C4501+vlookup(VLOOKUP(A4501,'Meal Plan Combinations'!A$5:E$17,4,false),indirect(I$1),2,false)*D4501+vlookup(VLOOKUP(A4501,'Meal Plan Combinations'!A$5:E$17,5,false),indirect(I$1),2,false)*E4501</f>
        <v>3002.575</v>
      </c>
      <c r="G4501" s="173">
        <f>abs(Generate!H$5-F4501)</f>
        <v>67.425</v>
      </c>
    </row>
    <row r="4502">
      <c r="A4502" s="71" t="s">
        <v>105</v>
      </c>
      <c r="B4502" s="71">
        <v>1.5</v>
      </c>
      <c r="C4502" s="71">
        <v>3.0</v>
      </c>
      <c r="D4502" s="71">
        <v>0.5</v>
      </c>
      <c r="E4502" s="71">
        <v>0.5</v>
      </c>
      <c r="F4502" s="172">
        <f>vlookup(VLOOKUP(A4502,'Meal Plan Combinations'!A$5:E$17,2,false),indirect(I$1),2,false)*B4502+vlookup(VLOOKUP(A4502,'Meal Plan Combinations'!A$5:E$17,3,false),indirect(I$1),2,false)*C4502+vlookup(VLOOKUP(A4502,'Meal Plan Combinations'!A$5:E$17,4,false),indirect(I$1),2,false)*D4502+vlookup(VLOOKUP(A4502,'Meal Plan Combinations'!A$5:E$17,5,false),indirect(I$1),2,false)*E4502</f>
        <v>1746.4835</v>
      </c>
      <c r="G4502" s="173">
        <f>abs(Generate!H$5-F4502)</f>
        <v>1323.5165</v>
      </c>
    </row>
    <row r="4503">
      <c r="A4503" s="71" t="s">
        <v>105</v>
      </c>
      <c r="B4503" s="71">
        <v>1.5</v>
      </c>
      <c r="C4503" s="71">
        <v>3.0</v>
      </c>
      <c r="D4503" s="71">
        <v>0.5</v>
      </c>
      <c r="E4503" s="71">
        <v>1.0</v>
      </c>
      <c r="F4503" s="172">
        <f>vlookup(VLOOKUP(A4503,'Meal Plan Combinations'!A$5:E$17,2,false),indirect(I$1),2,false)*B4503+vlookup(VLOOKUP(A4503,'Meal Plan Combinations'!A$5:E$17,3,false),indirect(I$1),2,false)*C4503+vlookup(VLOOKUP(A4503,'Meal Plan Combinations'!A$5:E$17,4,false),indirect(I$1),2,false)*D4503+vlookup(VLOOKUP(A4503,'Meal Plan Combinations'!A$5:E$17,5,false),indirect(I$1),2,false)*E4503</f>
        <v>1883.4775</v>
      </c>
      <c r="G4503" s="173">
        <f>abs(Generate!H$5-F4503)</f>
        <v>1186.5225</v>
      </c>
    </row>
    <row r="4504">
      <c r="A4504" s="71" t="s">
        <v>105</v>
      </c>
      <c r="B4504" s="71">
        <v>1.5</v>
      </c>
      <c r="C4504" s="71">
        <v>3.0</v>
      </c>
      <c r="D4504" s="71">
        <v>0.5</v>
      </c>
      <c r="E4504" s="71">
        <v>1.5</v>
      </c>
      <c r="F4504" s="172">
        <f>vlookup(VLOOKUP(A4504,'Meal Plan Combinations'!A$5:E$17,2,false),indirect(I$1),2,false)*B4504+vlookup(VLOOKUP(A4504,'Meal Plan Combinations'!A$5:E$17,3,false),indirect(I$1),2,false)*C4504+vlookup(VLOOKUP(A4504,'Meal Plan Combinations'!A$5:E$17,4,false),indirect(I$1),2,false)*D4504+vlookup(VLOOKUP(A4504,'Meal Plan Combinations'!A$5:E$17,5,false),indirect(I$1),2,false)*E4504</f>
        <v>2020.4715</v>
      </c>
      <c r="G4504" s="173">
        <f>abs(Generate!H$5-F4504)</f>
        <v>1049.5285</v>
      </c>
    </row>
    <row r="4505">
      <c r="A4505" s="71" t="s">
        <v>105</v>
      </c>
      <c r="B4505" s="71">
        <v>1.5</v>
      </c>
      <c r="C4505" s="71">
        <v>3.0</v>
      </c>
      <c r="D4505" s="71">
        <v>0.5</v>
      </c>
      <c r="E4505" s="71">
        <v>2.0</v>
      </c>
      <c r="F4505" s="172">
        <f>vlookup(VLOOKUP(A4505,'Meal Plan Combinations'!A$5:E$17,2,false),indirect(I$1),2,false)*B4505+vlookup(VLOOKUP(A4505,'Meal Plan Combinations'!A$5:E$17,3,false),indirect(I$1),2,false)*C4505+vlookup(VLOOKUP(A4505,'Meal Plan Combinations'!A$5:E$17,4,false),indirect(I$1),2,false)*D4505+vlookup(VLOOKUP(A4505,'Meal Plan Combinations'!A$5:E$17,5,false),indirect(I$1),2,false)*E4505</f>
        <v>2157.4655</v>
      </c>
      <c r="G4505" s="173">
        <f>abs(Generate!H$5-F4505)</f>
        <v>912.5345</v>
      </c>
    </row>
    <row r="4506">
      <c r="A4506" s="71" t="s">
        <v>105</v>
      </c>
      <c r="B4506" s="71">
        <v>1.5</v>
      </c>
      <c r="C4506" s="71">
        <v>3.0</v>
      </c>
      <c r="D4506" s="71">
        <v>0.5</v>
      </c>
      <c r="E4506" s="71">
        <v>2.5</v>
      </c>
      <c r="F4506" s="172">
        <f>vlookup(VLOOKUP(A4506,'Meal Plan Combinations'!A$5:E$17,2,false),indirect(I$1),2,false)*B4506+vlookup(VLOOKUP(A4506,'Meal Plan Combinations'!A$5:E$17,3,false),indirect(I$1),2,false)*C4506+vlookup(VLOOKUP(A4506,'Meal Plan Combinations'!A$5:E$17,4,false),indirect(I$1),2,false)*D4506+vlookup(VLOOKUP(A4506,'Meal Plan Combinations'!A$5:E$17,5,false),indirect(I$1),2,false)*E4506</f>
        <v>2294.4595</v>
      </c>
      <c r="G4506" s="173">
        <f>abs(Generate!H$5-F4506)</f>
        <v>775.5405</v>
      </c>
    </row>
    <row r="4507">
      <c r="A4507" s="71" t="s">
        <v>105</v>
      </c>
      <c r="B4507" s="71">
        <v>1.5</v>
      </c>
      <c r="C4507" s="71">
        <v>3.0</v>
      </c>
      <c r="D4507" s="71">
        <v>0.5</v>
      </c>
      <c r="E4507" s="71">
        <v>3.0</v>
      </c>
      <c r="F4507" s="172">
        <f>vlookup(VLOOKUP(A4507,'Meal Plan Combinations'!A$5:E$17,2,false),indirect(I$1),2,false)*B4507+vlookup(VLOOKUP(A4507,'Meal Plan Combinations'!A$5:E$17,3,false),indirect(I$1),2,false)*C4507+vlookup(VLOOKUP(A4507,'Meal Plan Combinations'!A$5:E$17,4,false),indirect(I$1),2,false)*D4507+vlookup(VLOOKUP(A4507,'Meal Plan Combinations'!A$5:E$17,5,false),indirect(I$1),2,false)*E4507</f>
        <v>2431.4535</v>
      </c>
      <c r="G4507" s="173">
        <f>abs(Generate!H$5-F4507)</f>
        <v>638.5465</v>
      </c>
    </row>
    <row r="4508">
      <c r="A4508" s="71" t="s">
        <v>105</v>
      </c>
      <c r="B4508" s="71">
        <v>1.5</v>
      </c>
      <c r="C4508" s="71">
        <v>3.0</v>
      </c>
      <c r="D4508" s="71">
        <v>1.0</v>
      </c>
      <c r="E4508" s="71">
        <v>0.5</v>
      </c>
      <c r="F4508" s="172">
        <f>vlookup(VLOOKUP(A4508,'Meal Plan Combinations'!A$5:E$17,2,false),indirect(I$1),2,false)*B4508+vlookup(VLOOKUP(A4508,'Meal Plan Combinations'!A$5:E$17,3,false),indirect(I$1),2,false)*C4508+vlookup(VLOOKUP(A4508,'Meal Plan Combinations'!A$5:E$17,4,false),indirect(I$1),2,false)*D4508+vlookup(VLOOKUP(A4508,'Meal Plan Combinations'!A$5:E$17,5,false),indirect(I$1),2,false)*E4508</f>
        <v>1886.927</v>
      </c>
      <c r="G4508" s="173">
        <f>abs(Generate!H$5-F4508)</f>
        <v>1183.073</v>
      </c>
    </row>
    <row r="4509">
      <c r="A4509" s="71" t="s">
        <v>105</v>
      </c>
      <c r="B4509" s="71">
        <v>1.5</v>
      </c>
      <c r="C4509" s="71">
        <v>3.0</v>
      </c>
      <c r="D4509" s="71">
        <v>1.0</v>
      </c>
      <c r="E4509" s="71">
        <v>1.0</v>
      </c>
      <c r="F4509" s="172">
        <f>vlookup(VLOOKUP(A4509,'Meal Plan Combinations'!A$5:E$17,2,false),indirect(I$1),2,false)*B4509+vlookup(VLOOKUP(A4509,'Meal Plan Combinations'!A$5:E$17,3,false),indirect(I$1),2,false)*C4509+vlookup(VLOOKUP(A4509,'Meal Plan Combinations'!A$5:E$17,4,false),indirect(I$1),2,false)*D4509+vlookup(VLOOKUP(A4509,'Meal Plan Combinations'!A$5:E$17,5,false),indirect(I$1),2,false)*E4509</f>
        <v>2023.921</v>
      </c>
      <c r="G4509" s="173">
        <f>abs(Generate!H$5-F4509)</f>
        <v>1046.079</v>
      </c>
    </row>
    <row r="4510">
      <c r="A4510" s="71" t="s">
        <v>105</v>
      </c>
      <c r="B4510" s="71">
        <v>1.5</v>
      </c>
      <c r="C4510" s="71">
        <v>3.0</v>
      </c>
      <c r="D4510" s="71">
        <v>1.0</v>
      </c>
      <c r="E4510" s="71">
        <v>1.5</v>
      </c>
      <c r="F4510" s="172">
        <f>vlookup(VLOOKUP(A4510,'Meal Plan Combinations'!A$5:E$17,2,false),indirect(I$1),2,false)*B4510+vlookup(VLOOKUP(A4510,'Meal Plan Combinations'!A$5:E$17,3,false),indirect(I$1),2,false)*C4510+vlookup(VLOOKUP(A4510,'Meal Plan Combinations'!A$5:E$17,4,false),indirect(I$1),2,false)*D4510+vlookup(VLOOKUP(A4510,'Meal Plan Combinations'!A$5:E$17,5,false),indirect(I$1),2,false)*E4510</f>
        <v>2160.915</v>
      </c>
      <c r="G4510" s="173">
        <f>abs(Generate!H$5-F4510)</f>
        <v>909.085</v>
      </c>
    </row>
    <row r="4511">
      <c r="A4511" s="71" t="s">
        <v>105</v>
      </c>
      <c r="B4511" s="71">
        <v>1.5</v>
      </c>
      <c r="C4511" s="71">
        <v>3.0</v>
      </c>
      <c r="D4511" s="71">
        <v>1.0</v>
      </c>
      <c r="E4511" s="71">
        <v>2.0</v>
      </c>
      <c r="F4511" s="172">
        <f>vlookup(VLOOKUP(A4511,'Meal Plan Combinations'!A$5:E$17,2,false),indirect(I$1),2,false)*B4511+vlookup(VLOOKUP(A4511,'Meal Plan Combinations'!A$5:E$17,3,false),indirect(I$1),2,false)*C4511+vlookup(VLOOKUP(A4511,'Meal Plan Combinations'!A$5:E$17,4,false),indirect(I$1),2,false)*D4511+vlookup(VLOOKUP(A4511,'Meal Plan Combinations'!A$5:E$17,5,false),indirect(I$1),2,false)*E4511</f>
        <v>2297.909</v>
      </c>
      <c r="G4511" s="173">
        <f>abs(Generate!H$5-F4511)</f>
        <v>772.091</v>
      </c>
    </row>
    <row r="4512">
      <c r="A4512" s="71" t="s">
        <v>105</v>
      </c>
      <c r="B4512" s="71">
        <v>1.5</v>
      </c>
      <c r="C4512" s="71">
        <v>3.0</v>
      </c>
      <c r="D4512" s="71">
        <v>1.0</v>
      </c>
      <c r="E4512" s="71">
        <v>2.5</v>
      </c>
      <c r="F4512" s="172">
        <f>vlookup(VLOOKUP(A4512,'Meal Plan Combinations'!A$5:E$17,2,false),indirect(I$1),2,false)*B4512+vlookup(VLOOKUP(A4512,'Meal Plan Combinations'!A$5:E$17,3,false),indirect(I$1),2,false)*C4512+vlookup(VLOOKUP(A4512,'Meal Plan Combinations'!A$5:E$17,4,false),indirect(I$1),2,false)*D4512+vlookup(VLOOKUP(A4512,'Meal Plan Combinations'!A$5:E$17,5,false),indirect(I$1),2,false)*E4512</f>
        <v>2434.903</v>
      </c>
      <c r="G4512" s="173">
        <f>abs(Generate!H$5-F4512)</f>
        <v>635.097</v>
      </c>
    </row>
    <row r="4513">
      <c r="A4513" s="71" t="s">
        <v>105</v>
      </c>
      <c r="B4513" s="71">
        <v>1.5</v>
      </c>
      <c r="C4513" s="71">
        <v>3.0</v>
      </c>
      <c r="D4513" s="71">
        <v>1.0</v>
      </c>
      <c r="E4513" s="71">
        <v>3.0</v>
      </c>
      <c r="F4513" s="172">
        <f>vlookup(VLOOKUP(A4513,'Meal Plan Combinations'!A$5:E$17,2,false),indirect(I$1),2,false)*B4513+vlookup(VLOOKUP(A4513,'Meal Plan Combinations'!A$5:E$17,3,false),indirect(I$1),2,false)*C4513+vlookup(VLOOKUP(A4513,'Meal Plan Combinations'!A$5:E$17,4,false),indirect(I$1),2,false)*D4513+vlookup(VLOOKUP(A4513,'Meal Plan Combinations'!A$5:E$17,5,false),indirect(I$1),2,false)*E4513</f>
        <v>2571.897</v>
      </c>
      <c r="G4513" s="173">
        <f>abs(Generate!H$5-F4513)</f>
        <v>498.103</v>
      </c>
    </row>
    <row r="4514">
      <c r="A4514" s="71" t="s">
        <v>105</v>
      </c>
      <c r="B4514" s="71">
        <v>1.5</v>
      </c>
      <c r="C4514" s="71">
        <v>3.0</v>
      </c>
      <c r="D4514" s="71">
        <v>1.5</v>
      </c>
      <c r="E4514" s="71">
        <v>0.5</v>
      </c>
      <c r="F4514" s="172">
        <f>vlookup(VLOOKUP(A4514,'Meal Plan Combinations'!A$5:E$17,2,false),indirect(I$1),2,false)*B4514+vlookup(VLOOKUP(A4514,'Meal Plan Combinations'!A$5:E$17,3,false),indirect(I$1),2,false)*C4514+vlookup(VLOOKUP(A4514,'Meal Plan Combinations'!A$5:E$17,4,false),indirect(I$1),2,false)*D4514+vlookup(VLOOKUP(A4514,'Meal Plan Combinations'!A$5:E$17,5,false),indirect(I$1),2,false)*E4514</f>
        <v>2027.3705</v>
      </c>
      <c r="G4514" s="173">
        <f>abs(Generate!H$5-F4514)</f>
        <v>1042.6295</v>
      </c>
    </row>
    <row r="4515">
      <c r="A4515" s="71" t="s">
        <v>105</v>
      </c>
      <c r="B4515" s="71">
        <v>1.5</v>
      </c>
      <c r="C4515" s="71">
        <v>3.0</v>
      </c>
      <c r="D4515" s="71">
        <v>1.5</v>
      </c>
      <c r="E4515" s="71">
        <v>1.0</v>
      </c>
      <c r="F4515" s="172">
        <f>vlookup(VLOOKUP(A4515,'Meal Plan Combinations'!A$5:E$17,2,false),indirect(I$1),2,false)*B4515+vlookup(VLOOKUP(A4515,'Meal Plan Combinations'!A$5:E$17,3,false),indirect(I$1),2,false)*C4515+vlookup(VLOOKUP(A4515,'Meal Plan Combinations'!A$5:E$17,4,false),indirect(I$1),2,false)*D4515+vlookup(VLOOKUP(A4515,'Meal Plan Combinations'!A$5:E$17,5,false),indirect(I$1),2,false)*E4515</f>
        <v>2164.3645</v>
      </c>
      <c r="G4515" s="173">
        <f>abs(Generate!H$5-F4515)</f>
        <v>905.6355</v>
      </c>
    </row>
    <row r="4516">
      <c r="A4516" s="71" t="s">
        <v>105</v>
      </c>
      <c r="B4516" s="71">
        <v>1.5</v>
      </c>
      <c r="C4516" s="71">
        <v>3.0</v>
      </c>
      <c r="D4516" s="71">
        <v>1.5</v>
      </c>
      <c r="E4516" s="71">
        <v>1.5</v>
      </c>
      <c r="F4516" s="172">
        <f>vlookup(VLOOKUP(A4516,'Meal Plan Combinations'!A$5:E$17,2,false),indirect(I$1),2,false)*B4516+vlookup(VLOOKUP(A4516,'Meal Plan Combinations'!A$5:E$17,3,false),indirect(I$1),2,false)*C4516+vlookup(VLOOKUP(A4516,'Meal Plan Combinations'!A$5:E$17,4,false),indirect(I$1),2,false)*D4516+vlookup(VLOOKUP(A4516,'Meal Plan Combinations'!A$5:E$17,5,false),indirect(I$1),2,false)*E4516</f>
        <v>2301.3585</v>
      </c>
      <c r="G4516" s="173">
        <f>abs(Generate!H$5-F4516)</f>
        <v>768.6415</v>
      </c>
    </row>
    <row r="4517">
      <c r="A4517" s="71" t="s">
        <v>105</v>
      </c>
      <c r="B4517" s="71">
        <v>1.5</v>
      </c>
      <c r="C4517" s="71">
        <v>3.0</v>
      </c>
      <c r="D4517" s="71">
        <v>1.5</v>
      </c>
      <c r="E4517" s="71">
        <v>2.0</v>
      </c>
      <c r="F4517" s="172">
        <f>vlookup(VLOOKUP(A4517,'Meal Plan Combinations'!A$5:E$17,2,false),indirect(I$1),2,false)*B4517+vlookup(VLOOKUP(A4517,'Meal Plan Combinations'!A$5:E$17,3,false),indirect(I$1),2,false)*C4517+vlookup(VLOOKUP(A4517,'Meal Plan Combinations'!A$5:E$17,4,false),indirect(I$1),2,false)*D4517+vlookup(VLOOKUP(A4517,'Meal Plan Combinations'!A$5:E$17,5,false),indirect(I$1),2,false)*E4517</f>
        <v>2438.3525</v>
      </c>
      <c r="G4517" s="173">
        <f>abs(Generate!H$5-F4517)</f>
        <v>631.6475</v>
      </c>
    </row>
    <row r="4518">
      <c r="A4518" s="71" t="s">
        <v>105</v>
      </c>
      <c r="B4518" s="71">
        <v>1.5</v>
      </c>
      <c r="C4518" s="71">
        <v>3.0</v>
      </c>
      <c r="D4518" s="71">
        <v>1.5</v>
      </c>
      <c r="E4518" s="71">
        <v>2.5</v>
      </c>
      <c r="F4518" s="172">
        <f>vlookup(VLOOKUP(A4518,'Meal Plan Combinations'!A$5:E$17,2,false),indirect(I$1),2,false)*B4518+vlookup(VLOOKUP(A4518,'Meal Plan Combinations'!A$5:E$17,3,false),indirect(I$1),2,false)*C4518+vlookup(VLOOKUP(A4518,'Meal Plan Combinations'!A$5:E$17,4,false),indirect(I$1),2,false)*D4518+vlookup(VLOOKUP(A4518,'Meal Plan Combinations'!A$5:E$17,5,false),indirect(I$1),2,false)*E4518</f>
        <v>2575.3465</v>
      </c>
      <c r="G4518" s="173">
        <f>abs(Generate!H$5-F4518)</f>
        <v>494.6535</v>
      </c>
    </row>
    <row r="4519">
      <c r="A4519" s="71" t="s">
        <v>105</v>
      </c>
      <c r="B4519" s="71">
        <v>1.5</v>
      </c>
      <c r="C4519" s="71">
        <v>3.0</v>
      </c>
      <c r="D4519" s="71">
        <v>1.5</v>
      </c>
      <c r="E4519" s="71">
        <v>3.0</v>
      </c>
      <c r="F4519" s="172">
        <f>vlookup(VLOOKUP(A4519,'Meal Plan Combinations'!A$5:E$17,2,false),indirect(I$1),2,false)*B4519+vlookup(VLOOKUP(A4519,'Meal Plan Combinations'!A$5:E$17,3,false),indirect(I$1),2,false)*C4519+vlookup(VLOOKUP(A4519,'Meal Plan Combinations'!A$5:E$17,4,false),indirect(I$1),2,false)*D4519+vlookup(VLOOKUP(A4519,'Meal Plan Combinations'!A$5:E$17,5,false),indirect(I$1),2,false)*E4519</f>
        <v>2712.3405</v>
      </c>
      <c r="G4519" s="173">
        <f>abs(Generate!H$5-F4519)</f>
        <v>357.6595</v>
      </c>
    </row>
    <row r="4520">
      <c r="A4520" s="71" t="s">
        <v>105</v>
      </c>
      <c r="B4520" s="71">
        <v>1.5</v>
      </c>
      <c r="C4520" s="71">
        <v>3.0</v>
      </c>
      <c r="D4520" s="71">
        <v>2.0</v>
      </c>
      <c r="E4520" s="71">
        <v>0.5</v>
      </c>
      <c r="F4520" s="172">
        <f>vlookup(VLOOKUP(A4520,'Meal Plan Combinations'!A$5:E$17,2,false),indirect(I$1),2,false)*B4520+vlookup(VLOOKUP(A4520,'Meal Plan Combinations'!A$5:E$17,3,false),indirect(I$1),2,false)*C4520+vlookup(VLOOKUP(A4520,'Meal Plan Combinations'!A$5:E$17,4,false),indirect(I$1),2,false)*D4520+vlookup(VLOOKUP(A4520,'Meal Plan Combinations'!A$5:E$17,5,false),indirect(I$1),2,false)*E4520</f>
        <v>2167.814</v>
      </c>
      <c r="G4520" s="173">
        <f>abs(Generate!H$5-F4520)</f>
        <v>902.186</v>
      </c>
    </row>
    <row r="4521">
      <c r="A4521" s="71" t="s">
        <v>105</v>
      </c>
      <c r="B4521" s="71">
        <v>1.5</v>
      </c>
      <c r="C4521" s="71">
        <v>3.0</v>
      </c>
      <c r="D4521" s="71">
        <v>2.0</v>
      </c>
      <c r="E4521" s="71">
        <v>1.0</v>
      </c>
      <c r="F4521" s="172">
        <f>vlookup(VLOOKUP(A4521,'Meal Plan Combinations'!A$5:E$17,2,false),indirect(I$1),2,false)*B4521+vlookup(VLOOKUP(A4521,'Meal Plan Combinations'!A$5:E$17,3,false),indirect(I$1),2,false)*C4521+vlookup(VLOOKUP(A4521,'Meal Plan Combinations'!A$5:E$17,4,false),indirect(I$1),2,false)*D4521+vlookup(VLOOKUP(A4521,'Meal Plan Combinations'!A$5:E$17,5,false),indirect(I$1),2,false)*E4521</f>
        <v>2304.808</v>
      </c>
      <c r="G4521" s="173">
        <f>abs(Generate!H$5-F4521)</f>
        <v>765.192</v>
      </c>
    </row>
    <row r="4522">
      <c r="A4522" s="71" t="s">
        <v>105</v>
      </c>
      <c r="B4522" s="71">
        <v>1.5</v>
      </c>
      <c r="C4522" s="71">
        <v>3.0</v>
      </c>
      <c r="D4522" s="71">
        <v>2.0</v>
      </c>
      <c r="E4522" s="71">
        <v>1.5</v>
      </c>
      <c r="F4522" s="172">
        <f>vlookup(VLOOKUP(A4522,'Meal Plan Combinations'!A$5:E$17,2,false),indirect(I$1),2,false)*B4522+vlookup(VLOOKUP(A4522,'Meal Plan Combinations'!A$5:E$17,3,false),indirect(I$1),2,false)*C4522+vlookup(VLOOKUP(A4522,'Meal Plan Combinations'!A$5:E$17,4,false),indirect(I$1),2,false)*D4522+vlookup(VLOOKUP(A4522,'Meal Plan Combinations'!A$5:E$17,5,false),indirect(I$1),2,false)*E4522</f>
        <v>2441.802</v>
      </c>
      <c r="G4522" s="173">
        <f>abs(Generate!H$5-F4522)</f>
        <v>628.198</v>
      </c>
    </row>
    <row r="4523">
      <c r="A4523" s="71" t="s">
        <v>105</v>
      </c>
      <c r="B4523" s="71">
        <v>1.5</v>
      </c>
      <c r="C4523" s="71">
        <v>3.0</v>
      </c>
      <c r="D4523" s="71">
        <v>2.0</v>
      </c>
      <c r="E4523" s="71">
        <v>2.0</v>
      </c>
      <c r="F4523" s="172">
        <f>vlookup(VLOOKUP(A4523,'Meal Plan Combinations'!A$5:E$17,2,false),indirect(I$1),2,false)*B4523+vlookup(VLOOKUP(A4523,'Meal Plan Combinations'!A$5:E$17,3,false),indirect(I$1),2,false)*C4523+vlookup(VLOOKUP(A4523,'Meal Plan Combinations'!A$5:E$17,4,false),indirect(I$1),2,false)*D4523+vlookup(VLOOKUP(A4523,'Meal Plan Combinations'!A$5:E$17,5,false),indirect(I$1),2,false)*E4523</f>
        <v>2578.796</v>
      </c>
      <c r="G4523" s="173">
        <f>abs(Generate!H$5-F4523)</f>
        <v>491.204</v>
      </c>
    </row>
    <row r="4524">
      <c r="A4524" s="71" t="s">
        <v>105</v>
      </c>
      <c r="B4524" s="71">
        <v>1.5</v>
      </c>
      <c r="C4524" s="71">
        <v>3.0</v>
      </c>
      <c r="D4524" s="71">
        <v>2.0</v>
      </c>
      <c r="E4524" s="71">
        <v>2.5</v>
      </c>
      <c r="F4524" s="172">
        <f>vlookup(VLOOKUP(A4524,'Meal Plan Combinations'!A$5:E$17,2,false),indirect(I$1),2,false)*B4524+vlookup(VLOOKUP(A4524,'Meal Plan Combinations'!A$5:E$17,3,false),indirect(I$1),2,false)*C4524+vlookup(VLOOKUP(A4524,'Meal Plan Combinations'!A$5:E$17,4,false),indirect(I$1),2,false)*D4524+vlookup(VLOOKUP(A4524,'Meal Plan Combinations'!A$5:E$17,5,false),indirect(I$1),2,false)*E4524</f>
        <v>2715.79</v>
      </c>
      <c r="G4524" s="173">
        <f>abs(Generate!H$5-F4524)</f>
        <v>354.21</v>
      </c>
    </row>
    <row r="4525">
      <c r="A4525" s="71" t="s">
        <v>105</v>
      </c>
      <c r="B4525" s="71">
        <v>1.5</v>
      </c>
      <c r="C4525" s="71">
        <v>3.0</v>
      </c>
      <c r="D4525" s="71">
        <v>2.0</v>
      </c>
      <c r="E4525" s="71">
        <v>3.0</v>
      </c>
      <c r="F4525" s="172">
        <f>vlookup(VLOOKUP(A4525,'Meal Plan Combinations'!A$5:E$17,2,false),indirect(I$1),2,false)*B4525+vlookup(VLOOKUP(A4525,'Meal Plan Combinations'!A$5:E$17,3,false),indirect(I$1),2,false)*C4525+vlookup(VLOOKUP(A4525,'Meal Plan Combinations'!A$5:E$17,4,false),indirect(I$1),2,false)*D4525+vlookup(VLOOKUP(A4525,'Meal Plan Combinations'!A$5:E$17,5,false),indirect(I$1),2,false)*E4525</f>
        <v>2852.784</v>
      </c>
      <c r="G4525" s="173">
        <f>abs(Generate!H$5-F4525)</f>
        <v>217.216</v>
      </c>
    </row>
    <row r="4526">
      <c r="A4526" s="71" t="s">
        <v>105</v>
      </c>
      <c r="B4526" s="71">
        <v>1.5</v>
      </c>
      <c r="C4526" s="71">
        <v>3.0</v>
      </c>
      <c r="D4526" s="71">
        <v>2.5</v>
      </c>
      <c r="E4526" s="71">
        <v>0.5</v>
      </c>
      <c r="F4526" s="172">
        <f>vlookup(VLOOKUP(A4526,'Meal Plan Combinations'!A$5:E$17,2,false),indirect(I$1),2,false)*B4526+vlookup(VLOOKUP(A4526,'Meal Plan Combinations'!A$5:E$17,3,false),indirect(I$1),2,false)*C4526+vlookup(VLOOKUP(A4526,'Meal Plan Combinations'!A$5:E$17,4,false),indirect(I$1),2,false)*D4526+vlookup(VLOOKUP(A4526,'Meal Plan Combinations'!A$5:E$17,5,false),indirect(I$1),2,false)*E4526</f>
        <v>2308.2575</v>
      </c>
      <c r="G4526" s="173">
        <f>abs(Generate!H$5-F4526)</f>
        <v>761.7425</v>
      </c>
    </row>
    <row r="4527">
      <c r="A4527" s="71" t="s">
        <v>105</v>
      </c>
      <c r="B4527" s="71">
        <v>1.5</v>
      </c>
      <c r="C4527" s="71">
        <v>3.0</v>
      </c>
      <c r="D4527" s="71">
        <v>2.5</v>
      </c>
      <c r="E4527" s="71">
        <v>1.0</v>
      </c>
      <c r="F4527" s="172">
        <f>vlookup(VLOOKUP(A4527,'Meal Plan Combinations'!A$5:E$17,2,false),indirect(I$1),2,false)*B4527+vlookup(VLOOKUP(A4527,'Meal Plan Combinations'!A$5:E$17,3,false),indirect(I$1),2,false)*C4527+vlookup(VLOOKUP(A4527,'Meal Plan Combinations'!A$5:E$17,4,false),indirect(I$1),2,false)*D4527+vlookup(VLOOKUP(A4527,'Meal Plan Combinations'!A$5:E$17,5,false),indirect(I$1),2,false)*E4527</f>
        <v>2445.2515</v>
      </c>
      <c r="G4527" s="173">
        <f>abs(Generate!H$5-F4527)</f>
        <v>624.7485</v>
      </c>
    </row>
    <row r="4528">
      <c r="A4528" s="71" t="s">
        <v>105</v>
      </c>
      <c r="B4528" s="71">
        <v>1.5</v>
      </c>
      <c r="C4528" s="71">
        <v>3.0</v>
      </c>
      <c r="D4528" s="71">
        <v>2.5</v>
      </c>
      <c r="E4528" s="71">
        <v>1.5</v>
      </c>
      <c r="F4528" s="172">
        <f>vlookup(VLOOKUP(A4528,'Meal Plan Combinations'!A$5:E$17,2,false),indirect(I$1),2,false)*B4528+vlookup(VLOOKUP(A4528,'Meal Plan Combinations'!A$5:E$17,3,false),indirect(I$1),2,false)*C4528+vlookup(VLOOKUP(A4528,'Meal Plan Combinations'!A$5:E$17,4,false),indirect(I$1),2,false)*D4528+vlookup(VLOOKUP(A4528,'Meal Plan Combinations'!A$5:E$17,5,false),indirect(I$1),2,false)*E4528</f>
        <v>2582.2455</v>
      </c>
      <c r="G4528" s="173">
        <f>abs(Generate!H$5-F4528)</f>
        <v>487.7545</v>
      </c>
    </row>
    <row r="4529">
      <c r="A4529" s="71" t="s">
        <v>105</v>
      </c>
      <c r="B4529" s="71">
        <v>1.5</v>
      </c>
      <c r="C4529" s="71">
        <v>3.0</v>
      </c>
      <c r="D4529" s="71">
        <v>2.5</v>
      </c>
      <c r="E4529" s="71">
        <v>2.0</v>
      </c>
      <c r="F4529" s="172">
        <f>vlookup(VLOOKUP(A4529,'Meal Plan Combinations'!A$5:E$17,2,false),indirect(I$1),2,false)*B4529+vlookup(VLOOKUP(A4529,'Meal Plan Combinations'!A$5:E$17,3,false),indirect(I$1),2,false)*C4529+vlookup(VLOOKUP(A4529,'Meal Plan Combinations'!A$5:E$17,4,false),indirect(I$1),2,false)*D4529+vlookup(VLOOKUP(A4529,'Meal Plan Combinations'!A$5:E$17,5,false),indirect(I$1),2,false)*E4529</f>
        <v>2719.2395</v>
      </c>
      <c r="G4529" s="173">
        <f>abs(Generate!H$5-F4529)</f>
        <v>350.7605</v>
      </c>
    </row>
    <row r="4530">
      <c r="A4530" s="71" t="s">
        <v>105</v>
      </c>
      <c r="B4530" s="71">
        <v>1.5</v>
      </c>
      <c r="C4530" s="71">
        <v>3.0</v>
      </c>
      <c r="D4530" s="71">
        <v>2.5</v>
      </c>
      <c r="E4530" s="71">
        <v>2.5</v>
      </c>
      <c r="F4530" s="172">
        <f>vlookup(VLOOKUP(A4530,'Meal Plan Combinations'!A$5:E$17,2,false),indirect(I$1),2,false)*B4530+vlookup(VLOOKUP(A4530,'Meal Plan Combinations'!A$5:E$17,3,false),indirect(I$1),2,false)*C4530+vlookup(VLOOKUP(A4530,'Meal Plan Combinations'!A$5:E$17,4,false),indirect(I$1),2,false)*D4530+vlookup(VLOOKUP(A4530,'Meal Plan Combinations'!A$5:E$17,5,false),indirect(I$1),2,false)*E4530</f>
        <v>2856.2335</v>
      </c>
      <c r="G4530" s="173">
        <f>abs(Generate!H$5-F4530)</f>
        <v>213.7665</v>
      </c>
    </row>
    <row r="4531">
      <c r="A4531" s="71" t="s">
        <v>105</v>
      </c>
      <c r="B4531" s="71">
        <v>1.5</v>
      </c>
      <c r="C4531" s="71">
        <v>3.0</v>
      </c>
      <c r="D4531" s="71">
        <v>2.5</v>
      </c>
      <c r="E4531" s="71">
        <v>3.0</v>
      </c>
      <c r="F4531" s="172">
        <f>vlookup(VLOOKUP(A4531,'Meal Plan Combinations'!A$5:E$17,2,false),indirect(I$1),2,false)*B4531+vlookup(VLOOKUP(A4531,'Meal Plan Combinations'!A$5:E$17,3,false),indirect(I$1),2,false)*C4531+vlookup(VLOOKUP(A4531,'Meal Plan Combinations'!A$5:E$17,4,false),indirect(I$1),2,false)*D4531+vlookup(VLOOKUP(A4531,'Meal Plan Combinations'!A$5:E$17,5,false),indirect(I$1),2,false)*E4531</f>
        <v>2993.2275</v>
      </c>
      <c r="G4531" s="173">
        <f>abs(Generate!H$5-F4531)</f>
        <v>76.7725</v>
      </c>
    </row>
    <row r="4532">
      <c r="A4532" s="71" t="s">
        <v>105</v>
      </c>
      <c r="B4532" s="71">
        <v>1.5</v>
      </c>
      <c r="C4532" s="71">
        <v>3.0</v>
      </c>
      <c r="D4532" s="71">
        <v>3.0</v>
      </c>
      <c r="E4532" s="71">
        <v>0.5</v>
      </c>
      <c r="F4532" s="172">
        <f>vlookup(VLOOKUP(A4532,'Meal Plan Combinations'!A$5:E$17,2,false),indirect(I$1),2,false)*B4532+vlookup(VLOOKUP(A4532,'Meal Plan Combinations'!A$5:E$17,3,false),indirect(I$1),2,false)*C4532+vlookup(VLOOKUP(A4532,'Meal Plan Combinations'!A$5:E$17,4,false),indirect(I$1),2,false)*D4532+vlookup(VLOOKUP(A4532,'Meal Plan Combinations'!A$5:E$17,5,false),indirect(I$1),2,false)*E4532</f>
        <v>2448.701</v>
      </c>
      <c r="G4532" s="173">
        <f>abs(Generate!H$5-F4532)</f>
        <v>621.299</v>
      </c>
    </row>
    <row r="4533">
      <c r="A4533" s="71" t="s">
        <v>105</v>
      </c>
      <c r="B4533" s="71">
        <v>1.5</v>
      </c>
      <c r="C4533" s="71">
        <v>3.0</v>
      </c>
      <c r="D4533" s="71">
        <v>3.0</v>
      </c>
      <c r="E4533" s="71">
        <v>1.0</v>
      </c>
      <c r="F4533" s="172">
        <f>vlookup(VLOOKUP(A4533,'Meal Plan Combinations'!A$5:E$17,2,false),indirect(I$1),2,false)*B4533+vlookup(VLOOKUP(A4533,'Meal Plan Combinations'!A$5:E$17,3,false),indirect(I$1),2,false)*C4533+vlookup(VLOOKUP(A4533,'Meal Plan Combinations'!A$5:E$17,4,false),indirect(I$1),2,false)*D4533+vlookup(VLOOKUP(A4533,'Meal Plan Combinations'!A$5:E$17,5,false),indirect(I$1),2,false)*E4533</f>
        <v>2585.695</v>
      </c>
      <c r="G4533" s="173">
        <f>abs(Generate!H$5-F4533)</f>
        <v>484.305</v>
      </c>
    </row>
    <row r="4534">
      <c r="A4534" s="71" t="s">
        <v>105</v>
      </c>
      <c r="B4534" s="71">
        <v>1.5</v>
      </c>
      <c r="C4534" s="71">
        <v>3.0</v>
      </c>
      <c r="D4534" s="71">
        <v>3.0</v>
      </c>
      <c r="E4534" s="71">
        <v>1.5</v>
      </c>
      <c r="F4534" s="172">
        <f>vlookup(VLOOKUP(A4534,'Meal Plan Combinations'!A$5:E$17,2,false),indirect(I$1),2,false)*B4534+vlookup(VLOOKUP(A4534,'Meal Plan Combinations'!A$5:E$17,3,false),indirect(I$1),2,false)*C4534+vlookup(VLOOKUP(A4534,'Meal Plan Combinations'!A$5:E$17,4,false),indirect(I$1),2,false)*D4534+vlookup(VLOOKUP(A4534,'Meal Plan Combinations'!A$5:E$17,5,false),indirect(I$1),2,false)*E4534</f>
        <v>2722.689</v>
      </c>
      <c r="G4534" s="173">
        <f>abs(Generate!H$5-F4534)</f>
        <v>347.311</v>
      </c>
    </row>
    <row r="4535">
      <c r="A4535" s="71" t="s">
        <v>105</v>
      </c>
      <c r="B4535" s="71">
        <v>1.5</v>
      </c>
      <c r="C4535" s="71">
        <v>3.0</v>
      </c>
      <c r="D4535" s="71">
        <v>3.0</v>
      </c>
      <c r="E4535" s="71">
        <v>2.0</v>
      </c>
      <c r="F4535" s="172">
        <f>vlookup(VLOOKUP(A4535,'Meal Plan Combinations'!A$5:E$17,2,false),indirect(I$1),2,false)*B4535+vlookup(VLOOKUP(A4535,'Meal Plan Combinations'!A$5:E$17,3,false),indirect(I$1),2,false)*C4535+vlookup(VLOOKUP(A4535,'Meal Plan Combinations'!A$5:E$17,4,false),indirect(I$1),2,false)*D4535+vlookup(VLOOKUP(A4535,'Meal Plan Combinations'!A$5:E$17,5,false),indirect(I$1),2,false)*E4535</f>
        <v>2859.683</v>
      </c>
      <c r="G4535" s="173">
        <f>abs(Generate!H$5-F4535)</f>
        <v>210.317</v>
      </c>
    </row>
    <row r="4536">
      <c r="A4536" s="71" t="s">
        <v>105</v>
      </c>
      <c r="B4536" s="71">
        <v>1.5</v>
      </c>
      <c r="C4536" s="71">
        <v>3.0</v>
      </c>
      <c r="D4536" s="71">
        <v>3.0</v>
      </c>
      <c r="E4536" s="71">
        <v>2.5</v>
      </c>
      <c r="F4536" s="172">
        <f>vlookup(VLOOKUP(A4536,'Meal Plan Combinations'!A$5:E$17,2,false),indirect(I$1),2,false)*B4536+vlookup(VLOOKUP(A4536,'Meal Plan Combinations'!A$5:E$17,3,false),indirect(I$1),2,false)*C4536+vlookup(VLOOKUP(A4536,'Meal Plan Combinations'!A$5:E$17,4,false),indirect(I$1),2,false)*D4536+vlookup(VLOOKUP(A4536,'Meal Plan Combinations'!A$5:E$17,5,false),indirect(I$1),2,false)*E4536</f>
        <v>2996.677</v>
      </c>
      <c r="G4536" s="173">
        <f>abs(Generate!H$5-F4536)</f>
        <v>73.323</v>
      </c>
    </row>
    <row r="4537">
      <c r="A4537" s="71" t="s">
        <v>105</v>
      </c>
      <c r="B4537" s="71">
        <v>1.5</v>
      </c>
      <c r="C4537" s="71">
        <v>3.0</v>
      </c>
      <c r="D4537" s="71">
        <v>3.0</v>
      </c>
      <c r="E4537" s="71">
        <v>3.0</v>
      </c>
      <c r="F4537" s="172">
        <f>vlookup(VLOOKUP(A4537,'Meal Plan Combinations'!A$5:E$17,2,false),indirect(I$1),2,false)*B4537+vlookup(VLOOKUP(A4537,'Meal Plan Combinations'!A$5:E$17,3,false),indirect(I$1),2,false)*C4537+vlookup(VLOOKUP(A4537,'Meal Plan Combinations'!A$5:E$17,4,false),indirect(I$1),2,false)*D4537+vlookup(VLOOKUP(A4537,'Meal Plan Combinations'!A$5:E$17,5,false),indirect(I$1),2,false)*E4537</f>
        <v>3133.671</v>
      </c>
      <c r="G4537" s="173">
        <f>abs(Generate!H$5-F4537)</f>
        <v>63.671</v>
      </c>
    </row>
    <row r="4538">
      <c r="A4538" s="71" t="s">
        <v>105</v>
      </c>
      <c r="B4538" s="71">
        <v>2.0</v>
      </c>
      <c r="C4538" s="71">
        <v>0.5</v>
      </c>
      <c r="D4538" s="71">
        <v>0.5</v>
      </c>
      <c r="E4538" s="71">
        <v>0.5</v>
      </c>
      <c r="F4538" s="172">
        <f>vlookup(VLOOKUP(A4538,'Meal Plan Combinations'!A$5:E$17,2,false),indirect(I$1),2,false)*B4538+vlookup(VLOOKUP(A4538,'Meal Plan Combinations'!A$5:E$17,3,false),indirect(I$1),2,false)*C4538+vlookup(VLOOKUP(A4538,'Meal Plan Combinations'!A$5:E$17,4,false),indirect(I$1),2,false)*D4538+vlookup(VLOOKUP(A4538,'Meal Plan Combinations'!A$5:E$17,5,false),indirect(I$1),2,false)*E4538</f>
        <v>1318.4935</v>
      </c>
      <c r="G4538" s="173">
        <f>abs(Generate!H$5-F4538)</f>
        <v>1751.5065</v>
      </c>
    </row>
    <row r="4539">
      <c r="A4539" s="71" t="s">
        <v>105</v>
      </c>
      <c r="B4539" s="71">
        <v>2.0</v>
      </c>
      <c r="C4539" s="71">
        <v>0.5</v>
      </c>
      <c r="D4539" s="71">
        <v>0.5</v>
      </c>
      <c r="E4539" s="71">
        <v>1.0</v>
      </c>
      <c r="F4539" s="172">
        <f>vlookup(VLOOKUP(A4539,'Meal Plan Combinations'!A$5:E$17,2,false),indirect(I$1),2,false)*B4539+vlookup(VLOOKUP(A4539,'Meal Plan Combinations'!A$5:E$17,3,false),indirect(I$1),2,false)*C4539+vlookup(VLOOKUP(A4539,'Meal Plan Combinations'!A$5:E$17,4,false),indirect(I$1),2,false)*D4539+vlookup(VLOOKUP(A4539,'Meal Plan Combinations'!A$5:E$17,5,false),indirect(I$1),2,false)*E4539</f>
        <v>1455.4875</v>
      </c>
      <c r="G4539" s="173">
        <f>abs(Generate!H$5-F4539)</f>
        <v>1614.5125</v>
      </c>
    </row>
    <row r="4540">
      <c r="A4540" s="71" t="s">
        <v>105</v>
      </c>
      <c r="B4540" s="71">
        <v>2.0</v>
      </c>
      <c r="C4540" s="71">
        <v>0.5</v>
      </c>
      <c r="D4540" s="71">
        <v>0.5</v>
      </c>
      <c r="E4540" s="71">
        <v>1.5</v>
      </c>
      <c r="F4540" s="172">
        <f>vlookup(VLOOKUP(A4540,'Meal Plan Combinations'!A$5:E$17,2,false),indirect(I$1),2,false)*B4540+vlookup(VLOOKUP(A4540,'Meal Plan Combinations'!A$5:E$17,3,false),indirect(I$1),2,false)*C4540+vlookup(VLOOKUP(A4540,'Meal Plan Combinations'!A$5:E$17,4,false),indirect(I$1),2,false)*D4540+vlookup(VLOOKUP(A4540,'Meal Plan Combinations'!A$5:E$17,5,false),indirect(I$1),2,false)*E4540</f>
        <v>1592.4815</v>
      </c>
      <c r="G4540" s="173">
        <f>abs(Generate!H$5-F4540)</f>
        <v>1477.5185</v>
      </c>
    </row>
    <row r="4541">
      <c r="A4541" s="71" t="s">
        <v>105</v>
      </c>
      <c r="B4541" s="71">
        <v>2.0</v>
      </c>
      <c r="C4541" s="71">
        <v>0.5</v>
      </c>
      <c r="D4541" s="71">
        <v>0.5</v>
      </c>
      <c r="E4541" s="71">
        <v>2.0</v>
      </c>
      <c r="F4541" s="172">
        <f>vlookup(VLOOKUP(A4541,'Meal Plan Combinations'!A$5:E$17,2,false),indirect(I$1),2,false)*B4541+vlookup(VLOOKUP(A4541,'Meal Plan Combinations'!A$5:E$17,3,false),indirect(I$1),2,false)*C4541+vlookup(VLOOKUP(A4541,'Meal Plan Combinations'!A$5:E$17,4,false),indirect(I$1),2,false)*D4541+vlookup(VLOOKUP(A4541,'Meal Plan Combinations'!A$5:E$17,5,false),indirect(I$1),2,false)*E4541</f>
        <v>1729.4755</v>
      </c>
      <c r="G4541" s="173">
        <f>abs(Generate!H$5-F4541)</f>
        <v>1340.5245</v>
      </c>
    </row>
    <row r="4542">
      <c r="A4542" s="71" t="s">
        <v>105</v>
      </c>
      <c r="B4542" s="71">
        <v>2.0</v>
      </c>
      <c r="C4542" s="71">
        <v>0.5</v>
      </c>
      <c r="D4542" s="71">
        <v>0.5</v>
      </c>
      <c r="E4542" s="71">
        <v>2.5</v>
      </c>
      <c r="F4542" s="172">
        <f>vlookup(VLOOKUP(A4542,'Meal Plan Combinations'!A$5:E$17,2,false),indirect(I$1),2,false)*B4542+vlookup(VLOOKUP(A4542,'Meal Plan Combinations'!A$5:E$17,3,false),indirect(I$1),2,false)*C4542+vlookup(VLOOKUP(A4542,'Meal Plan Combinations'!A$5:E$17,4,false),indirect(I$1),2,false)*D4542+vlookup(VLOOKUP(A4542,'Meal Plan Combinations'!A$5:E$17,5,false),indirect(I$1),2,false)*E4542</f>
        <v>1866.4695</v>
      </c>
      <c r="G4542" s="173">
        <f>abs(Generate!H$5-F4542)</f>
        <v>1203.5305</v>
      </c>
    </row>
    <row r="4543">
      <c r="A4543" s="71" t="s">
        <v>105</v>
      </c>
      <c r="B4543" s="71">
        <v>2.0</v>
      </c>
      <c r="C4543" s="71">
        <v>0.5</v>
      </c>
      <c r="D4543" s="71">
        <v>0.5</v>
      </c>
      <c r="E4543" s="71">
        <v>3.0</v>
      </c>
      <c r="F4543" s="172">
        <f>vlookup(VLOOKUP(A4543,'Meal Plan Combinations'!A$5:E$17,2,false),indirect(I$1),2,false)*B4543+vlookup(VLOOKUP(A4543,'Meal Plan Combinations'!A$5:E$17,3,false),indirect(I$1),2,false)*C4543+vlookup(VLOOKUP(A4543,'Meal Plan Combinations'!A$5:E$17,4,false),indirect(I$1),2,false)*D4543+vlookup(VLOOKUP(A4543,'Meal Plan Combinations'!A$5:E$17,5,false),indirect(I$1),2,false)*E4543</f>
        <v>2003.4635</v>
      </c>
      <c r="G4543" s="173">
        <f>abs(Generate!H$5-F4543)</f>
        <v>1066.5365</v>
      </c>
    </row>
    <row r="4544">
      <c r="A4544" s="71" t="s">
        <v>105</v>
      </c>
      <c r="B4544" s="71">
        <v>2.0</v>
      </c>
      <c r="C4544" s="71">
        <v>0.5</v>
      </c>
      <c r="D4544" s="71">
        <v>1.0</v>
      </c>
      <c r="E4544" s="71">
        <v>0.5</v>
      </c>
      <c r="F4544" s="172">
        <f>vlookup(VLOOKUP(A4544,'Meal Plan Combinations'!A$5:E$17,2,false),indirect(I$1),2,false)*B4544+vlookup(VLOOKUP(A4544,'Meal Plan Combinations'!A$5:E$17,3,false),indirect(I$1),2,false)*C4544+vlookup(VLOOKUP(A4544,'Meal Plan Combinations'!A$5:E$17,4,false),indirect(I$1),2,false)*D4544+vlookup(VLOOKUP(A4544,'Meal Plan Combinations'!A$5:E$17,5,false),indirect(I$1),2,false)*E4544</f>
        <v>1458.937</v>
      </c>
      <c r="G4544" s="173">
        <f>abs(Generate!H$5-F4544)</f>
        <v>1611.063</v>
      </c>
    </row>
    <row r="4545">
      <c r="A4545" s="71" t="s">
        <v>105</v>
      </c>
      <c r="B4545" s="71">
        <v>2.0</v>
      </c>
      <c r="C4545" s="71">
        <v>0.5</v>
      </c>
      <c r="D4545" s="71">
        <v>1.0</v>
      </c>
      <c r="E4545" s="71">
        <v>1.0</v>
      </c>
      <c r="F4545" s="172">
        <f>vlookup(VLOOKUP(A4545,'Meal Plan Combinations'!A$5:E$17,2,false),indirect(I$1),2,false)*B4545+vlookup(VLOOKUP(A4545,'Meal Plan Combinations'!A$5:E$17,3,false),indirect(I$1),2,false)*C4545+vlookup(VLOOKUP(A4545,'Meal Plan Combinations'!A$5:E$17,4,false),indirect(I$1),2,false)*D4545+vlookup(VLOOKUP(A4545,'Meal Plan Combinations'!A$5:E$17,5,false),indirect(I$1),2,false)*E4545</f>
        <v>1595.931</v>
      </c>
      <c r="G4545" s="173">
        <f>abs(Generate!H$5-F4545)</f>
        <v>1474.069</v>
      </c>
    </row>
    <row r="4546">
      <c r="A4546" s="71" t="s">
        <v>105</v>
      </c>
      <c r="B4546" s="71">
        <v>2.0</v>
      </c>
      <c r="C4546" s="71">
        <v>0.5</v>
      </c>
      <c r="D4546" s="71">
        <v>1.0</v>
      </c>
      <c r="E4546" s="71">
        <v>1.5</v>
      </c>
      <c r="F4546" s="172">
        <f>vlookup(VLOOKUP(A4546,'Meal Plan Combinations'!A$5:E$17,2,false),indirect(I$1),2,false)*B4546+vlookup(VLOOKUP(A4546,'Meal Plan Combinations'!A$5:E$17,3,false),indirect(I$1),2,false)*C4546+vlookup(VLOOKUP(A4546,'Meal Plan Combinations'!A$5:E$17,4,false),indirect(I$1),2,false)*D4546+vlookup(VLOOKUP(A4546,'Meal Plan Combinations'!A$5:E$17,5,false),indirect(I$1),2,false)*E4546</f>
        <v>1732.925</v>
      </c>
      <c r="G4546" s="173">
        <f>abs(Generate!H$5-F4546)</f>
        <v>1337.075</v>
      </c>
    </row>
    <row r="4547">
      <c r="A4547" s="71" t="s">
        <v>105</v>
      </c>
      <c r="B4547" s="71">
        <v>2.0</v>
      </c>
      <c r="C4547" s="71">
        <v>0.5</v>
      </c>
      <c r="D4547" s="71">
        <v>1.0</v>
      </c>
      <c r="E4547" s="71">
        <v>2.0</v>
      </c>
      <c r="F4547" s="172">
        <f>vlookup(VLOOKUP(A4547,'Meal Plan Combinations'!A$5:E$17,2,false),indirect(I$1),2,false)*B4547+vlookup(VLOOKUP(A4547,'Meal Plan Combinations'!A$5:E$17,3,false),indirect(I$1),2,false)*C4547+vlookup(VLOOKUP(A4547,'Meal Plan Combinations'!A$5:E$17,4,false),indirect(I$1),2,false)*D4547+vlookup(VLOOKUP(A4547,'Meal Plan Combinations'!A$5:E$17,5,false),indirect(I$1),2,false)*E4547</f>
        <v>1869.919</v>
      </c>
      <c r="G4547" s="173">
        <f>abs(Generate!H$5-F4547)</f>
        <v>1200.081</v>
      </c>
    </row>
    <row r="4548">
      <c r="A4548" s="71" t="s">
        <v>105</v>
      </c>
      <c r="B4548" s="71">
        <v>2.0</v>
      </c>
      <c r="C4548" s="71">
        <v>0.5</v>
      </c>
      <c r="D4548" s="71">
        <v>1.0</v>
      </c>
      <c r="E4548" s="71">
        <v>2.5</v>
      </c>
      <c r="F4548" s="172">
        <f>vlookup(VLOOKUP(A4548,'Meal Plan Combinations'!A$5:E$17,2,false),indirect(I$1),2,false)*B4548+vlookup(VLOOKUP(A4548,'Meal Plan Combinations'!A$5:E$17,3,false),indirect(I$1),2,false)*C4548+vlookup(VLOOKUP(A4548,'Meal Plan Combinations'!A$5:E$17,4,false),indirect(I$1),2,false)*D4548+vlookup(VLOOKUP(A4548,'Meal Plan Combinations'!A$5:E$17,5,false),indirect(I$1),2,false)*E4548</f>
        <v>2006.913</v>
      </c>
      <c r="G4548" s="173">
        <f>abs(Generate!H$5-F4548)</f>
        <v>1063.087</v>
      </c>
    </row>
    <row r="4549">
      <c r="A4549" s="71" t="s">
        <v>105</v>
      </c>
      <c r="B4549" s="71">
        <v>2.0</v>
      </c>
      <c r="C4549" s="71">
        <v>0.5</v>
      </c>
      <c r="D4549" s="71">
        <v>1.0</v>
      </c>
      <c r="E4549" s="71">
        <v>3.0</v>
      </c>
      <c r="F4549" s="172">
        <f>vlookup(VLOOKUP(A4549,'Meal Plan Combinations'!A$5:E$17,2,false),indirect(I$1),2,false)*B4549+vlookup(VLOOKUP(A4549,'Meal Plan Combinations'!A$5:E$17,3,false),indirect(I$1),2,false)*C4549+vlookup(VLOOKUP(A4549,'Meal Plan Combinations'!A$5:E$17,4,false),indirect(I$1),2,false)*D4549+vlookup(VLOOKUP(A4549,'Meal Plan Combinations'!A$5:E$17,5,false),indirect(I$1),2,false)*E4549</f>
        <v>2143.907</v>
      </c>
      <c r="G4549" s="173">
        <f>abs(Generate!H$5-F4549)</f>
        <v>926.093</v>
      </c>
    </row>
    <row r="4550">
      <c r="A4550" s="71" t="s">
        <v>105</v>
      </c>
      <c r="B4550" s="71">
        <v>2.0</v>
      </c>
      <c r="C4550" s="71">
        <v>0.5</v>
      </c>
      <c r="D4550" s="71">
        <v>1.5</v>
      </c>
      <c r="E4550" s="71">
        <v>0.5</v>
      </c>
      <c r="F4550" s="172">
        <f>vlookup(VLOOKUP(A4550,'Meal Plan Combinations'!A$5:E$17,2,false),indirect(I$1),2,false)*B4550+vlookup(VLOOKUP(A4550,'Meal Plan Combinations'!A$5:E$17,3,false),indirect(I$1),2,false)*C4550+vlookup(VLOOKUP(A4550,'Meal Plan Combinations'!A$5:E$17,4,false),indirect(I$1),2,false)*D4550+vlookup(VLOOKUP(A4550,'Meal Plan Combinations'!A$5:E$17,5,false),indirect(I$1),2,false)*E4550</f>
        <v>1599.3805</v>
      </c>
      <c r="G4550" s="173">
        <f>abs(Generate!H$5-F4550)</f>
        <v>1470.6195</v>
      </c>
    </row>
    <row r="4551">
      <c r="A4551" s="71" t="s">
        <v>105</v>
      </c>
      <c r="B4551" s="71">
        <v>2.0</v>
      </c>
      <c r="C4551" s="71">
        <v>0.5</v>
      </c>
      <c r="D4551" s="71">
        <v>1.5</v>
      </c>
      <c r="E4551" s="71">
        <v>1.0</v>
      </c>
      <c r="F4551" s="172">
        <f>vlookup(VLOOKUP(A4551,'Meal Plan Combinations'!A$5:E$17,2,false),indirect(I$1),2,false)*B4551+vlookup(VLOOKUP(A4551,'Meal Plan Combinations'!A$5:E$17,3,false),indirect(I$1),2,false)*C4551+vlookup(VLOOKUP(A4551,'Meal Plan Combinations'!A$5:E$17,4,false),indirect(I$1),2,false)*D4551+vlookup(VLOOKUP(A4551,'Meal Plan Combinations'!A$5:E$17,5,false),indirect(I$1),2,false)*E4551</f>
        <v>1736.3745</v>
      </c>
      <c r="G4551" s="173">
        <f>abs(Generate!H$5-F4551)</f>
        <v>1333.6255</v>
      </c>
    </row>
    <row r="4552">
      <c r="A4552" s="71" t="s">
        <v>105</v>
      </c>
      <c r="B4552" s="71">
        <v>2.0</v>
      </c>
      <c r="C4552" s="71">
        <v>0.5</v>
      </c>
      <c r="D4552" s="71">
        <v>1.5</v>
      </c>
      <c r="E4552" s="71">
        <v>1.5</v>
      </c>
      <c r="F4552" s="172">
        <f>vlookup(VLOOKUP(A4552,'Meal Plan Combinations'!A$5:E$17,2,false),indirect(I$1),2,false)*B4552+vlookup(VLOOKUP(A4552,'Meal Plan Combinations'!A$5:E$17,3,false),indirect(I$1),2,false)*C4552+vlookup(VLOOKUP(A4552,'Meal Plan Combinations'!A$5:E$17,4,false),indirect(I$1),2,false)*D4552+vlookup(VLOOKUP(A4552,'Meal Plan Combinations'!A$5:E$17,5,false),indirect(I$1),2,false)*E4552</f>
        <v>1873.3685</v>
      </c>
      <c r="G4552" s="173">
        <f>abs(Generate!H$5-F4552)</f>
        <v>1196.6315</v>
      </c>
    </row>
    <row r="4553">
      <c r="A4553" s="71" t="s">
        <v>105</v>
      </c>
      <c r="B4553" s="71">
        <v>2.0</v>
      </c>
      <c r="C4553" s="71">
        <v>0.5</v>
      </c>
      <c r="D4553" s="71">
        <v>1.5</v>
      </c>
      <c r="E4553" s="71">
        <v>2.0</v>
      </c>
      <c r="F4553" s="172">
        <f>vlookup(VLOOKUP(A4553,'Meal Plan Combinations'!A$5:E$17,2,false),indirect(I$1),2,false)*B4553+vlookup(VLOOKUP(A4553,'Meal Plan Combinations'!A$5:E$17,3,false),indirect(I$1),2,false)*C4553+vlookup(VLOOKUP(A4553,'Meal Plan Combinations'!A$5:E$17,4,false),indirect(I$1),2,false)*D4553+vlookup(VLOOKUP(A4553,'Meal Plan Combinations'!A$5:E$17,5,false),indirect(I$1),2,false)*E4553</f>
        <v>2010.3625</v>
      </c>
      <c r="G4553" s="173">
        <f>abs(Generate!H$5-F4553)</f>
        <v>1059.6375</v>
      </c>
    </row>
    <row r="4554">
      <c r="A4554" s="71" t="s">
        <v>105</v>
      </c>
      <c r="B4554" s="71">
        <v>2.0</v>
      </c>
      <c r="C4554" s="71">
        <v>0.5</v>
      </c>
      <c r="D4554" s="71">
        <v>1.5</v>
      </c>
      <c r="E4554" s="71">
        <v>2.5</v>
      </c>
      <c r="F4554" s="172">
        <f>vlookup(VLOOKUP(A4554,'Meal Plan Combinations'!A$5:E$17,2,false),indirect(I$1),2,false)*B4554+vlookup(VLOOKUP(A4554,'Meal Plan Combinations'!A$5:E$17,3,false),indirect(I$1),2,false)*C4554+vlookup(VLOOKUP(A4554,'Meal Plan Combinations'!A$5:E$17,4,false),indirect(I$1),2,false)*D4554+vlookup(VLOOKUP(A4554,'Meal Plan Combinations'!A$5:E$17,5,false),indirect(I$1),2,false)*E4554</f>
        <v>2147.3565</v>
      </c>
      <c r="G4554" s="173">
        <f>abs(Generate!H$5-F4554)</f>
        <v>922.6435</v>
      </c>
    </row>
    <row r="4555">
      <c r="A4555" s="71" t="s">
        <v>105</v>
      </c>
      <c r="B4555" s="71">
        <v>2.0</v>
      </c>
      <c r="C4555" s="71">
        <v>0.5</v>
      </c>
      <c r="D4555" s="71">
        <v>1.5</v>
      </c>
      <c r="E4555" s="71">
        <v>3.0</v>
      </c>
      <c r="F4555" s="172">
        <f>vlookup(VLOOKUP(A4555,'Meal Plan Combinations'!A$5:E$17,2,false),indirect(I$1),2,false)*B4555+vlookup(VLOOKUP(A4555,'Meal Plan Combinations'!A$5:E$17,3,false),indirect(I$1),2,false)*C4555+vlookup(VLOOKUP(A4555,'Meal Plan Combinations'!A$5:E$17,4,false),indirect(I$1),2,false)*D4555+vlookup(VLOOKUP(A4555,'Meal Plan Combinations'!A$5:E$17,5,false),indirect(I$1),2,false)*E4555</f>
        <v>2284.3505</v>
      </c>
      <c r="G4555" s="173">
        <f>abs(Generate!H$5-F4555)</f>
        <v>785.6495</v>
      </c>
    </row>
    <row r="4556">
      <c r="A4556" s="71" t="s">
        <v>105</v>
      </c>
      <c r="B4556" s="71">
        <v>2.0</v>
      </c>
      <c r="C4556" s="71">
        <v>0.5</v>
      </c>
      <c r="D4556" s="71">
        <v>2.0</v>
      </c>
      <c r="E4556" s="71">
        <v>0.5</v>
      </c>
      <c r="F4556" s="172">
        <f>vlookup(VLOOKUP(A4556,'Meal Plan Combinations'!A$5:E$17,2,false),indirect(I$1),2,false)*B4556+vlookup(VLOOKUP(A4556,'Meal Plan Combinations'!A$5:E$17,3,false),indirect(I$1),2,false)*C4556+vlookup(VLOOKUP(A4556,'Meal Plan Combinations'!A$5:E$17,4,false),indirect(I$1),2,false)*D4556+vlookup(VLOOKUP(A4556,'Meal Plan Combinations'!A$5:E$17,5,false),indirect(I$1),2,false)*E4556</f>
        <v>1739.824</v>
      </c>
      <c r="G4556" s="173">
        <f>abs(Generate!H$5-F4556)</f>
        <v>1330.176</v>
      </c>
    </row>
    <row r="4557">
      <c r="A4557" s="71" t="s">
        <v>105</v>
      </c>
      <c r="B4557" s="71">
        <v>2.0</v>
      </c>
      <c r="C4557" s="71">
        <v>0.5</v>
      </c>
      <c r="D4557" s="71">
        <v>2.0</v>
      </c>
      <c r="E4557" s="71">
        <v>1.0</v>
      </c>
      <c r="F4557" s="172">
        <f>vlookup(VLOOKUP(A4557,'Meal Plan Combinations'!A$5:E$17,2,false),indirect(I$1),2,false)*B4557+vlookup(VLOOKUP(A4557,'Meal Plan Combinations'!A$5:E$17,3,false),indirect(I$1),2,false)*C4557+vlookup(VLOOKUP(A4557,'Meal Plan Combinations'!A$5:E$17,4,false),indirect(I$1),2,false)*D4557+vlookup(VLOOKUP(A4557,'Meal Plan Combinations'!A$5:E$17,5,false),indirect(I$1),2,false)*E4557</f>
        <v>1876.818</v>
      </c>
      <c r="G4557" s="173">
        <f>abs(Generate!H$5-F4557)</f>
        <v>1193.182</v>
      </c>
    </row>
    <row r="4558">
      <c r="A4558" s="71" t="s">
        <v>105</v>
      </c>
      <c r="B4558" s="71">
        <v>2.0</v>
      </c>
      <c r="C4558" s="71">
        <v>0.5</v>
      </c>
      <c r="D4558" s="71">
        <v>2.0</v>
      </c>
      <c r="E4558" s="71">
        <v>1.5</v>
      </c>
      <c r="F4558" s="172">
        <f>vlookup(VLOOKUP(A4558,'Meal Plan Combinations'!A$5:E$17,2,false),indirect(I$1),2,false)*B4558+vlookup(VLOOKUP(A4558,'Meal Plan Combinations'!A$5:E$17,3,false),indirect(I$1),2,false)*C4558+vlookup(VLOOKUP(A4558,'Meal Plan Combinations'!A$5:E$17,4,false),indirect(I$1),2,false)*D4558+vlookup(VLOOKUP(A4558,'Meal Plan Combinations'!A$5:E$17,5,false),indirect(I$1),2,false)*E4558</f>
        <v>2013.812</v>
      </c>
      <c r="G4558" s="173">
        <f>abs(Generate!H$5-F4558)</f>
        <v>1056.188</v>
      </c>
    </row>
    <row r="4559">
      <c r="A4559" s="71" t="s">
        <v>105</v>
      </c>
      <c r="B4559" s="71">
        <v>2.0</v>
      </c>
      <c r="C4559" s="71">
        <v>0.5</v>
      </c>
      <c r="D4559" s="71">
        <v>2.0</v>
      </c>
      <c r="E4559" s="71">
        <v>2.0</v>
      </c>
      <c r="F4559" s="172">
        <f>vlookup(VLOOKUP(A4559,'Meal Plan Combinations'!A$5:E$17,2,false),indirect(I$1),2,false)*B4559+vlookup(VLOOKUP(A4559,'Meal Plan Combinations'!A$5:E$17,3,false),indirect(I$1),2,false)*C4559+vlookup(VLOOKUP(A4559,'Meal Plan Combinations'!A$5:E$17,4,false),indirect(I$1),2,false)*D4559+vlookup(VLOOKUP(A4559,'Meal Plan Combinations'!A$5:E$17,5,false),indirect(I$1),2,false)*E4559</f>
        <v>2150.806</v>
      </c>
      <c r="G4559" s="173">
        <f>abs(Generate!H$5-F4559)</f>
        <v>919.194</v>
      </c>
    </row>
    <row r="4560">
      <c r="A4560" s="71" t="s">
        <v>105</v>
      </c>
      <c r="B4560" s="71">
        <v>2.0</v>
      </c>
      <c r="C4560" s="71">
        <v>0.5</v>
      </c>
      <c r="D4560" s="71">
        <v>2.0</v>
      </c>
      <c r="E4560" s="71">
        <v>2.5</v>
      </c>
      <c r="F4560" s="172">
        <f>vlookup(VLOOKUP(A4560,'Meal Plan Combinations'!A$5:E$17,2,false),indirect(I$1),2,false)*B4560+vlookup(VLOOKUP(A4560,'Meal Plan Combinations'!A$5:E$17,3,false),indirect(I$1),2,false)*C4560+vlookup(VLOOKUP(A4560,'Meal Plan Combinations'!A$5:E$17,4,false),indirect(I$1),2,false)*D4560+vlookup(VLOOKUP(A4560,'Meal Plan Combinations'!A$5:E$17,5,false),indirect(I$1),2,false)*E4560</f>
        <v>2287.8</v>
      </c>
      <c r="G4560" s="173">
        <f>abs(Generate!H$5-F4560)</f>
        <v>782.2</v>
      </c>
    </row>
    <row r="4561">
      <c r="A4561" s="71" t="s">
        <v>105</v>
      </c>
      <c r="B4561" s="71">
        <v>2.0</v>
      </c>
      <c r="C4561" s="71">
        <v>0.5</v>
      </c>
      <c r="D4561" s="71">
        <v>2.0</v>
      </c>
      <c r="E4561" s="71">
        <v>3.0</v>
      </c>
      <c r="F4561" s="172">
        <f>vlookup(VLOOKUP(A4561,'Meal Plan Combinations'!A$5:E$17,2,false),indirect(I$1),2,false)*B4561+vlookup(VLOOKUP(A4561,'Meal Plan Combinations'!A$5:E$17,3,false),indirect(I$1),2,false)*C4561+vlookup(VLOOKUP(A4561,'Meal Plan Combinations'!A$5:E$17,4,false),indirect(I$1),2,false)*D4561+vlookup(VLOOKUP(A4561,'Meal Plan Combinations'!A$5:E$17,5,false),indirect(I$1),2,false)*E4561</f>
        <v>2424.794</v>
      </c>
      <c r="G4561" s="173">
        <f>abs(Generate!H$5-F4561)</f>
        <v>645.206</v>
      </c>
    </row>
    <row r="4562">
      <c r="A4562" s="71" t="s">
        <v>105</v>
      </c>
      <c r="B4562" s="71">
        <v>2.0</v>
      </c>
      <c r="C4562" s="71">
        <v>0.5</v>
      </c>
      <c r="D4562" s="71">
        <v>2.5</v>
      </c>
      <c r="E4562" s="71">
        <v>0.5</v>
      </c>
      <c r="F4562" s="172">
        <f>vlookup(VLOOKUP(A4562,'Meal Plan Combinations'!A$5:E$17,2,false),indirect(I$1),2,false)*B4562+vlookup(VLOOKUP(A4562,'Meal Plan Combinations'!A$5:E$17,3,false),indirect(I$1),2,false)*C4562+vlookup(VLOOKUP(A4562,'Meal Plan Combinations'!A$5:E$17,4,false),indirect(I$1),2,false)*D4562+vlookup(VLOOKUP(A4562,'Meal Plan Combinations'!A$5:E$17,5,false),indirect(I$1),2,false)*E4562</f>
        <v>1880.2675</v>
      </c>
      <c r="G4562" s="173">
        <f>abs(Generate!H$5-F4562)</f>
        <v>1189.7325</v>
      </c>
    </row>
    <row r="4563">
      <c r="A4563" s="71" t="s">
        <v>105</v>
      </c>
      <c r="B4563" s="71">
        <v>2.0</v>
      </c>
      <c r="C4563" s="71">
        <v>0.5</v>
      </c>
      <c r="D4563" s="71">
        <v>2.5</v>
      </c>
      <c r="E4563" s="71">
        <v>1.0</v>
      </c>
      <c r="F4563" s="172">
        <f>vlookup(VLOOKUP(A4563,'Meal Plan Combinations'!A$5:E$17,2,false),indirect(I$1),2,false)*B4563+vlookup(VLOOKUP(A4563,'Meal Plan Combinations'!A$5:E$17,3,false),indirect(I$1),2,false)*C4563+vlookup(VLOOKUP(A4563,'Meal Plan Combinations'!A$5:E$17,4,false),indirect(I$1),2,false)*D4563+vlookup(VLOOKUP(A4563,'Meal Plan Combinations'!A$5:E$17,5,false),indirect(I$1),2,false)*E4563</f>
        <v>2017.2615</v>
      </c>
      <c r="G4563" s="173">
        <f>abs(Generate!H$5-F4563)</f>
        <v>1052.7385</v>
      </c>
    </row>
    <row r="4564">
      <c r="A4564" s="71" t="s">
        <v>105</v>
      </c>
      <c r="B4564" s="71">
        <v>2.0</v>
      </c>
      <c r="C4564" s="71">
        <v>0.5</v>
      </c>
      <c r="D4564" s="71">
        <v>2.5</v>
      </c>
      <c r="E4564" s="71">
        <v>1.5</v>
      </c>
      <c r="F4564" s="172">
        <f>vlookup(VLOOKUP(A4564,'Meal Plan Combinations'!A$5:E$17,2,false),indirect(I$1),2,false)*B4564+vlookup(VLOOKUP(A4564,'Meal Plan Combinations'!A$5:E$17,3,false),indirect(I$1),2,false)*C4564+vlookup(VLOOKUP(A4564,'Meal Plan Combinations'!A$5:E$17,4,false),indirect(I$1),2,false)*D4564+vlookup(VLOOKUP(A4564,'Meal Plan Combinations'!A$5:E$17,5,false),indirect(I$1),2,false)*E4564</f>
        <v>2154.2555</v>
      </c>
      <c r="G4564" s="173">
        <f>abs(Generate!H$5-F4564)</f>
        <v>915.7445</v>
      </c>
    </row>
    <row r="4565">
      <c r="A4565" s="71" t="s">
        <v>105</v>
      </c>
      <c r="B4565" s="71">
        <v>2.0</v>
      </c>
      <c r="C4565" s="71">
        <v>0.5</v>
      </c>
      <c r="D4565" s="71">
        <v>2.5</v>
      </c>
      <c r="E4565" s="71">
        <v>2.0</v>
      </c>
      <c r="F4565" s="172">
        <f>vlookup(VLOOKUP(A4565,'Meal Plan Combinations'!A$5:E$17,2,false),indirect(I$1),2,false)*B4565+vlookup(VLOOKUP(A4565,'Meal Plan Combinations'!A$5:E$17,3,false),indirect(I$1),2,false)*C4565+vlookup(VLOOKUP(A4565,'Meal Plan Combinations'!A$5:E$17,4,false),indirect(I$1),2,false)*D4565+vlookup(VLOOKUP(A4565,'Meal Plan Combinations'!A$5:E$17,5,false),indirect(I$1),2,false)*E4565</f>
        <v>2291.2495</v>
      </c>
      <c r="G4565" s="173">
        <f>abs(Generate!H$5-F4565)</f>
        <v>778.7505</v>
      </c>
    </row>
    <row r="4566">
      <c r="A4566" s="71" t="s">
        <v>105</v>
      </c>
      <c r="B4566" s="71">
        <v>2.0</v>
      </c>
      <c r="C4566" s="71">
        <v>0.5</v>
      </c>
      <c r="D4566" s="71">
        <v>2.5</v>
      </c>
      <c r="E4566" s="71">
        <v>2.5</v>
      </c>
      <c r="F4566" s="172">
        <f>vlookup(VLOOKUP(A4566,'Meal Plan Combinations'!A$5:E$17,2,false),indirect(I$1),2,false)*B4566+vlookup(VLOOKUP(A4566,'Meal Plan Combinations'!A$5:E$17,3,false),indirect(I$1),2,false)*C4566+vlookup(VLOOKUP(A4566,'Meal Plan Combinations'!A$5:E$17,4,false),indirect(I$1),2,false)*D4566+vlookup(VLOOKUP(A4566,'Meal Plan Combinations'!A$5:E$17,5,false),indirect(I$1),2,false)*E4566</f>
        <v>2428.2435</v>
      </c>
      <c r="G4566" s="173">
        <f>abs(Generate!H$5-F4566)</f>
        <v>641.7565</v>
      </c>
    </row>
    <row r="4567">
      <c r="A4567" s="71" t="s">
        <v>105</v>
      </c>
      <c r="B4567" s="71">
        <v>2.0</v>
      </c>
      <c r="C4567" s="71">
        <v>0.5</v>
      </c>
      <c r="D4567" s="71">
        <v>2.5</v>
      </c>
      <c r="E4567" s="71">
        <v>3.0</v>
      </c>
      <c r="F4567" s="172">
        <f>vlookup(VLOOKUP(A4567,'Meal Plan Combinations'!A$5:E$17,2,false),indirect(I$1),2,false)*B4567+vlookup(VLOOKUP(A4567,'Meal Plan Combinations'!A$5:E$17,3,false),indirect(I$1),2,false)*C4567+vlookup(VLOOKUP(A4567,'Meal Plan Combinations'!A$5:E$17,4,false),indirect(I$1),2,false)*D4567+vlookup(VLOOKUP(A4567,'Meal Plan Combinations'!A$5:E$17,5,false),indirect(I$1),2,false)*E4567</f>
        <v>2565.2375</v>
      </c>
      <c r="G4567" s="173">
        <f>abs(Generate!H$5-F4567)</f>
        <v>504.7625</v>
      </c>
    </row>
    <row r="4568">
      <c r="A4568" s="71" t="s">
        <v>105</v>
      </c>
      <c r="B4568" s="71">
        <v>2.0</v>
      </c>
      <c r="C4568" s="71">
        <v>0.5</v>
      </c>
      <c r="D4568" s="71">
        <v>3.0</v>
      </c>
      <c r="E4568" s="71">
        <v>0.5</v>
      </c>
      <c r="F4568" s="172">
        <f>vlookup(VLOOKUP(A4568,'Meal Plan Combinations'!A$5:E$17,2,false),indirect(I$1),2,false)*B4568+vlookup(VLOOKUP(A4568,'Meal Plan Combinations'!A$5:E$17,3,false),indirect(I$1),2,false)*C4568+vlookup(VLOOKUP(A4568,'Meal Plan Combinations'!A$5:E$17,4,false),indirect(I$1),2,false)*D4568+vlookup(VLOOKUP(A4568,'Meal Plan Combinations'!A$5:E$17,5,false),indirect(I$1),2,false)*E4568</f>
        <v>2020.711</v>
      </c>
      <c r="G4568" s="173">
        <f>abs(Generate!H$5-F4568)</f>
        <v>1049.289</v>
      </c>
    </row>
    <row r="4569">
      <c r="A4569" s="71" t="s">
        <v>105</v>
      </c>
      <c r="B4569" s="71">
        <v>2.0</v>
      </c>
      <c r="C4569" s="71">
        <v>0.5</v>
      </c>
      <c r="D4569" s="71">
        <v>3.0</v>
      </c>
      <c r="E4569" s="71">
        <v>1.0</v>
      </c>
      <c r="F4569" s="172">
        <f>vlookup(VLOOKUP(A4569,'Meal Plan Combinations'!A$5:E$17,2,false),indirect(I$1),2,false)*B4569+vlookup(VLOOKUP(A4569,'Meal Plan Combinations'!A$5:E$17,3,false),indirect(I$1),2,false)*C4569+vlookup(VLOOKUP(A4569,'Meal Plan Combinations'!A$5:E$17,4,false),indirect(I$1),2,false)*D4569+vlookup(VLOOKUP(A4569,'Meal Plan Combinations'!A$5:E$17,5,false),indirect(I$1),2,false)*E4569</f>
        <v>2157.705</v>
      </c>
      <c r="G4569" s="173">
        <f>abs(Generate!H$5-F4569)</f>
        <v>912.295</v>
      </c>
    </row>
    <row r="4570">
      <c r="A4570" s="71" t="s">
        <v>105</v>
      </c>
      <c r="B4570" s="71">
        <v>2.0</v>
      </c>
      <c r="C4570" s="71">
        <v>0.5</v>
      </c>
      <c r="D4570" s="71">
        <v>3.0</v>
      </c>
      <c r="E4570" s="71">
        <v>1.5</v>
      </c>
      <c r="F4570" s="172">
        <f>vlookup(VLOOKUP(A4570,'Meal Plan Combinations'!A$5:E$17,2,false),indirect(I$1),2,false)*B4570+vlookup(VLOOKUP(A4570,'Meal Plan Combinations'!A$5:E$17,3,false),indirect(I$1),2,false)*C4570+vlookup(VLOOKUP(A4570,'Meal Plan Combinations'!A$5:E$17,4,false),indirect(I$1),2,false)*D4570+vlookup(VLOOKUP(A4570,'Meal Plan Combinations'!A$5:E$17,5,false),indirect(I$1),2,false)*E4570</f>
        <v>2294.699</v>
      </c>
      <c r="G4570" s="173">
        <f>abs(Generate!H$5-F4570)</f>
        <v>775.301</v>
      </c>
    </row>
    <row r="4571">
      <c r="A4571" s="71" t="s">
        <v>105</v>
      </c>
      <c r="B4571" s="71">
        <v>2.0</v>
      </c>
      <c r="C4571" s="71">
        <v>0.5</v>
      </c>
      <c r="D4571" s="71">
        <v>3.0</v>
      </c>
      <c r="E4571" s="71">
        <v>2.0</v>
      </c>
      <c r="F4571" s="172">
        <f>vlookup(VLOOKUP(A4571,'Meal Plan Combinations'!A$5:E$17,2,false),indirect(I$1),2,false)*B4571+vlookup(VLOOKUP(A4571,'Meal Plan Combinations'!A$5:E$17,3,false),indirect(I$1),2,false)*C4571+vlookup(VLOOKUP(A4571,'Meal Plan Combinations'!A$5:E$17,4,false),indirect(I$1),2,false)*D4571+vlookup(VLOOKUP(A4571,'Meal Plan Combinations'!A$5:E$17,5,false),indirect(I$1),2,false)*E4571</f>
        <v>2431.693</v>
      </c>
      <c r="G4571" s="173">
        <f>abs(Generate!H$5-F4571)</f>
        <v>638.307</v>
      </c>
    </row>
    <row r="4572">
      <c r="A4572" s="71" t="s">
        <v>105</v>
      </c>
      <c r="B4572" s="71">
        <v>2.0</v>
      </c>
      <c r="C4572" s="71">
        <v>0.5</v>
      </c>
      <c r="D4572" s="71">
        <v>3.0</v>
      </c>
      <c r="E4572" s="71">
        <v>2.5</v>
      </c>
      <c r="F4572" s="172">
        <f>vlookup(VLOOKUP(A4572,'Meal Plan Combinations'!A$5:E$17,2,false),indirect(I$1),2,false)*B4572+vlookup(VLOOKUP(A4572,'Meal Plan Combinations'!A$5:E$17,3,false),indirect(I$1),2,false)*C4572+vlookup(VLOOKUP(A4572,'Meal Plan Combinations'!A$5:E$17,4,false),indirect(I$1),2,false)*D4572+vlookup(VLOOKUP(A4572,'Meal Plan Combinations'!A$5:E$17,5,false),indirect(I$1),2,false)*E4572</f>
        <v>2568.687</v>
      </c>
      <c r="G4572" s="173">
        <f>abs(Generate!H$5-F4572)</f>
        <v>501.313</v>
      </c>
    </row>
    <row r="4573">
      <c r="A4573" s="71" t="s">
        <v>105</v>
      </c>
      <c r="B4573" s="71">
        <v>2.0</v>
      </c>
      <c r="C4573" s="71">
        <v>0.5</v>
      </c>
      <c r="D4573" s="71">
        <v>3.0</v>
      </c>
      <c r="E4573" s="71">
        <v>3.0</v>
      </c>
      <c r="F4573" s="172">
        <f>vlookup(VLOOKUP(A4573,'Meal Plan Combinations'!A$5:E$17,2,false),indirect(I$1),2,false)*B4573+vlookup(VLOOKUP(A4573,'Meal Plan Combinations'!A$5:E$17,3,false),indirect(I$1),2,false)*C4573+vlookup(VLOOKUP(A4573,'Meal Plan Combinations'!A$5:E$17,4,false),indirect(I$1),2,false)*D4573+vlookup(VLOOKUP(A4573,'Meal Plan Combinations'!A$5:E$17,5,false),indirect(I$1),2,false)*E4573</f>
        <v>2705.681</v>
      </c>
      <c r="G4573" s="173">
        <f>abs(Generate!H$5-F4573)</f>
        <v>364.319</v>
      </c>
    </row>
    <row r="4574">
      <c r="A4574" s="71" t="s">
        <v>105</v>
      </c>
      <c r="B4574" s="71">
        <v>2.0</v>
      </c>
      <c r="C4574" s="71">
        <v>1.0</v>
      </c>
      <c r="D4574" s="71">
        <v>0.5</v>
      </c>
      <c r="E4574" s="71">
        <v>0.5</v>
      </c>
      <c r="F4574" s="172">
        <f>vlookup(VLOOKUP(A4574,'Meal Plan Combinations'!A$5:E$17,2,false),indirect(I$1),2,false)*B4574+vlookup(VLOOKUP(A4574,'Meal Plan Combinations'!A$5:E$17,3,false),indirect(I$1),2,false)*C4574+vlookup(VLOOKUP(A4574,'Meal Plan Combinations'!A$5:E$17,4,false),indirect(I$1),2,false)*D4574+vlookup(VLOOKUP(A4574,'Meal Plan Combinations'!A$5:E$17,5,false),indirect(I$1),2,false)*E4574</f>
        <v>1449.5895</v>
      </c>
      <c r="G4574" s="173">
        <f>abs(Generate!H$5-F4574)</f>
        <v>1620.4105</v>
      </c>
    </row>
    <row r="4575">
      <c r="A4575" s="71" t="s">
        <v>105</v>
      </c>
      <c r="B4575" s="71">
        <v>2.0</v>
      </c>
      <c r="C4575" s="71">
        <v>1.0</v>
      </c>
      <c r="D4575" s="71">
        <v>0.5</v>
      </c>
      <c r="E4575" s="71">
        <v>1.0</v>
      </c>
      <c r="F4575" s="172">
        <f>vlookup(VLOOKUP(A4575,'Meal Plan Combinations'!A$5:E$17,2,false),indirect(I$1),2,false)*B4575+vlookup(VLOOKUP(A4575,'Meal Plan Combinations'!A$5:E$17,3,false),indirect(I$1),2,false)*C4575+vlookup(VLOOKUP(A4575,'Meal Plan Combinations'!A$5:E$17,4,false),indirect(I$1),2,false)*D4575+vlookup(VLOOKUP(A4575,'Meal Plan Combinations'!A$5:E$17,5,false),indirect(I$1),2,false)*E4575</f>
        <v>1586.5835</v>
      </c>
      <c r="G4575" s="173">
        <f>abs(Generate!H$5-F4575)</f>
        <v>1483.4165</v>
      </c>
    </row>
    <row r="4576">
      <c r="A4576" s="71" t="s">
        <v>105</v>
      </c>
      <c r="B4576" s="71">
        <v>2.0</v>
      </c>
      <c r="C4576" s="71">
        <v>1.0</v>
      </c>
      <c r="D4576" s="71">
        <v>0.5</v>
      </c>
      <c r="E4576" s="71">
        <v>1.5</v>
      </c>
      <c r="F4576" s="172">
        <f>vlookup(VLOOKUP(A4576,'Meal Plan Combinations'!A$5:E$17,2,false),indirect(I$1),2,false)*B4576+vlookup(VLOOKUP(A4576,'Meal Plan Combinations'!A$5:E$17,3,false),indirect(I$1),2,false)*C4576+vlookup(VLOOKUP(A4576,'Meal Plan Combinations'!A$5:E$17,4,false),indirect(I$1),2,false)*D4576+vlookup(VLOOKUP(A4576,'Meal Plan Combinations'!A$5:E$17,5,false),indirect(I$1),2,false)*E4576</f>
        <v>1723.5775</v>
      </c>
      <c r="G4576" s="173">
        <f>abs(Generate!H$5-F4576)</f>
        <v>1346.4225</v>
      </c>
    </row>
    <row r="4577">
      <c r="A4577" s="71" t="s">
        <v>105</v>
      </c>
      <c r="B4577" s="71">
        <v>2.0</v>
      </c>
      <c r="C4577" s="71">
        <v>1.0</v>
      </c>
      <c r="D4577" s="71">
        <v>0.5</v>
      </c>
      <c r="E4577" s="71">
        <v>2.0</v>
      </c>
      <c r="F4577" s="172">
        <f>vlookup(VLOOKUP(A4577,'Meal Plan Combinations'!A$5:E$17,2,false),indirect(I$1),2,false)*B4577+vlookup(VLOOKUP(A4577,'Meal Plan Combinations'!A$5:E$17,3,false),indirect(I$1),2,false)*C4577+vlookup(VLOOKUP(A4577,'Meal Plan Combinations'!A$5:E$17,4,false),indirect(I$1),2,false)*D4577+vlookup(VLOOKUP(A4577,'Meal Plan Combinations'!A$5:E$17,5,false),indirect(I$1),2,false)*E4577</f>
        <v>1860.5715</v>
      </c>
      <c r="G4577" s="173">
        <f>abs(Generate!H$5-F4577)</f>
        <v>1209.4285</v>
      </c>
    </row>
    <row r="4578">
      <c r="A4578" s="71" t="s">
        <v>105</v>
      </c>
      <c r="B4578" s="71">
        <v>2.0</v>
      </c>
      <c r="C4578" s="71">
        <v>1.0</v>
      </c>
      <c r="D4578" s="71">
        <v>0.5</v>
      </c>
      <c r="E4578" s="71">
        <v>2.5</v>
      </c>
      <c r="F4578" s="172">
        <f>vlookup(VLOOKUP(A4578,'Meal Plan Combinations'!A$5:E$17,2,false),indirect(I$1),2,false)*B4578+vlookup(VLOOKUP(A4578,'Meal Plan Combinations'!A$5:E$17,3,false),indirect(I$1),2,false)*C4578+vlookup(VLOOKUP(A4578,'Meal Plan Combinations'!A$5:E$17,4,false),indirect(I$1),2,false)*D4578+vlookup(VLOOKUP(A4578,'Meal Plan Combinations'!A$5:E$17,5,false),indirect(I$1),2,false)*E4578</f>
        <v>1997.5655</v>
      </c>
      <c r="G4578" s="173">
        <f>abs(Generate!H$5-F4578)</f>
        <v>1072.4345</v>
      </c>
    </row>
    <row r="4579">
      <c r="A4579" s="71" t="s">
        <v>105</v>
      </c>
      <c r="B4579" s="71">
        <v>2.0</v>
      </c>
      <c r="C4579" s="71">
        <v>1.0</v>
      </c>
      <c r="D4579" s="71">
        <v>0.5</v>
      </c>
      <c r="E4579" s="71">
        <v>3.0</v>
      </c>
      <c r="F4579" s="172">
        <f>vlookup(VLOOKUP(A4579,'Meal Plan Combinations'!A$5:E$17,2,false),indirect(I$1),2,false)*B4579+vlookup(VLOOKUP(A4579,'Meal Plan Combinations'!A$5:E$17,3,false),indirect(I$1),2,false)*C4579+vlookup(VLOOKUP(A4579,'Meal Plan Combinations'!A$5:E$17,4,false),indirect(I$1),2,false)*D4579+vlookup(VLOOKUP(A4579,'Meal Plan Combinations'!A$5:E$17,5,false),indirect(I$1),2,false)*E4579</f>
        <v>2134.5595</v>
      </c>
      <c r="G4579" s="173">
        <f>abs(Generate!H$5-F4579)</f>
        <v>935.4405</v>
      </c>
    </row>
    <row r="4580">
      <c r="A4580" s="71" t="s">
        <v>105</v>
      </c>
      <c r="B4580" s="71">
        <v>2.0</v>
      </c>
      <c r="C4580" s="71">
        <v>1.0</v>
      </c>
      <c r="D4580" s="71">
        <v>1.0</v>
      </c>
      <c r="E4580" s="71">
        <v>0.5</v>
      </c>
      <c r="F4580" s="172">
        <f>vlookup(VLOOKUP(A4580,'Meal Plan Combinations'!A$5:E$17,2,false),indirect(I$1),2,false)*B4580+vlookup(VLOOKUP(A4580,'Meal Plan Combinations'!A$5:E$17,3,false),indirect(I$1),2,false)*C4580+vlookup(VLOOKUP(A4580,'Meal Plan Combinations'!A$5:E$17,4,false),indirect(I$1),2,false)*D4580+vlookup(VLOOKUP(A4580,'Meal Plan Combinations'!A$5:E$17,5,false),indirect(I$1),2,false)*E4580</f>
        <v>1590.033</v>
      </c>
      <c r="G4580" s="173">
        <f>abs(Generate!H$5-F4580)</f>
        <v>1479.967</v>
      </c>
    </row>
    <row r="4581">
      <c r="A4581" s="71" t="s">
        <v>105</v>
      </c>
      <c r="B4581" s="71">
        <v>2.0</v>
      </c>
      <c r="C4581" s="71">
        <v>1.0</v>
      </c>
      <c r="D4581" s="71">
        <v>1.0</v>
      </c>
      <c r="E4581" s="71">
        <v>1.0</v>
      </c>
      <c r="F4581" s="172">
        <f>vlookup(VLOOKUP(A4581,'Meal Plan Combinations'!A$5:E$17,2,false),indirect(I$1),2,false)*B4581+vlookup(VLOOKUP(A4581,'Meal Plan Combinations'!A$5:E$17,3,false),indirect(I$1),2,false)*C4581+vlookup(VLOOKUP(A4581,'Meal Plan Combinations'!A$5:E$17,4,false),indirect(I$1),2,false)*D4581+vlookup(VLOOKUP(A4581,'Meal Plan Combinations'!A$5:E$17,5,false),indirect(I$1),2,false)*E4581</f>
        <v>1727.027</v>
      </c>
      <c r="G4581" s="173">
        <f>abs(Generate!H$5-F4581)</f>
        <v>1342.973</v>
      </c>
    </row>
    <row r="4582">
      <c r="A4582" s="71" t="s">
        <v>105</v>
      </c>
      <c r="B4582" s="71">
        <v>2.0</v>
      </c>
      <c r="C4582" s="71">
        <v>1.0</v>
      </c>
      <c r="D4582" s="71">
        <v>1.0</v>
      </c>
      <c r="E4582" s="71">
        <v>1.5</v>
      </c>
      <c r="F4582" s="172">
        <f>vlookup(VLOOKUP(A4582,'Meal Plan Combinations'!A$5:E$17,2,false),indirect(I$1),2,false)*B4582+vlookup(VLOOKUP(A4582,'Meal Plan Combinations'!A$5:E$17,3,false),indirect(I$1),2,false)*C4582+vlookup(VLOOKUP(A4582,'Meal Plan Combinations'!A$5:E$17,4,false),indirect(I$1),2,false)*D4582+vlookup(VLOOKUP(A4582,'Meal Plan Combinations'!A$5:E$17,5,false),indirect(I$1),2,false)*E4582</f>
        <v>1864.021</v>
      </c>
      <c r="G4582" s="173">
        <f>abs(Generate!H$5-F4582)</f>
        <v>1205.979</v>
      </c>
    </row>
    <row r="4583">
      <c r="A4583" s="71" t="s">
        <v>105</v>
      </c>
      <c r="B4583" s="71">
        <v>2.0</v>
      </c>
      <c r="C4583" s="71">
        <v>1.0</v>
      </c>
      <c r="D4583" s="71">
        <v>1.0</v>
      </c>
      <c r="E4583" s="71">
        <v>2.0</v>
      </c>
      <c r="F4583" s="172">
        <f>vlookup(VLOOKUP(A4583,'Meal Plan Combinations'!A$5:E$17,2,false),indirect(I$1),2,false)*B4583+vlookup(VLOOKUP(A4583,'Meal Plan Combinations'!A$5:E$17,3,false),indirect(I$1),2,false)*C4583+vlookup(VLOOKUP(A4583,'Meal Plan Combinations'!A$5:E$17,4,false),indirect(I$1),2,false)*D4583+vlookup(VLOOKUP(A4583,'Meal Plan Combinations'!A$5:E$17,5,false),indirect(I$1),2,false)*E4583</f>
        <v>2001.015</v>
      </c>
      <c r="G4583" s="173">
        <f>abs(Generate!H$5-F4583)</f>
        <v>1068.985</v>
      </c>
    </row>
    <row r="4584">
      <c r="A4584" s="71" t="s">
        <v>105</v>
      </c>
      <c r="B4584" s="71">
        <v>2.0</v>
      </c>
      <c r="C4584" s="71">
        <v>1.0</v>
      </c>
      <c r="D4584" s="71">
        <v>1.0</v>
      </c>
      <c r="E4584" s="71">
        <v>2.5</v>
      </c>
      <c r="F4584" s="172">
        <f>vlookup(VLOOKUP(A4584,'Meal Plan Combinations'!A$5:E$17,2,false),indirect(I$1),2,false)*B4584+vlookup(VLOOKUP(A4584,'Meal Plan Combinations'!A$5:E$17,3,false),indirect(I$1),2,false)*C4584+vlookup(VLOOKUP(A4584,'Meal Plan Combinations'!A$5:E$17,4,false),indirect(I$1),2,false)*D4584+vlookup(VLOOKUP(A4584,'Meal Plan Combinations'!A$5:E$17,5,false),indirect(I$1),2,false)*E4584</f>
        <v>2138.009</v>
      </c>
      <c r="G4584" s="173">
        <f>abs(Generate!H$5-F4584)</f>
        <v>931.991</v>
      </c>
    </row>
    <row r="4585">
      <c r="A4585" s="71" t="s">
        <v>105</v>
      </c>
      <c r="B4585" s="71">
        <v>2.0</v>
      </c>
      <c r="C4585" s="71">
        <v>1.0</v>
      </c>
      <c r="D4585" s="71">
        <v>1.0</v>
      </c>
      <c r="E4585" s="71">
        <v>3.0</v>
      </c>
      <c r="F4585" s="172">
        <f>vlookup(VLOOKUP(A4585,'Meal Plan Combinations'!A$5:E$17,2,false),indirect(I$1),2,false)*B4585+vlookup(VLOOKUP(A4585,'Meal Plan Combinations'!A$5:E$17,3,false),indirect(I$1),2,false)*C4585+vlookup(VLOOKUP(A4585,'Meal Plan Combinations'!A$5:E$17,4,false),indirect(I$1),2,false)*D4585+vlookup(VLOOKUP(A4585,'Meal Plan Combinations'!A$5:E$17,5,false),indirect(I$1),2,false)*E4585</f>
        <v>2275.003</v>
      </c>
      <c r="G4585" s="173">
        <f>abs(Generate!H$5-F4585)</f>
        <v>794.997</v>
      </c>
    </row>
    <row r="4586">
      <c r="A4586" s="71" t="s">
        <v>105</v>
      </c>
      <c r="B4586" s="71">
        <v>2.0</v>
      </c>
      <c r="C4586" s="71">
        <v>1.0</v>
      </c>
      <c r="D4586" s="71">
        <v>1.5</v>
      </c>
      <c r="E4586" s="71">
        <v>0.5</v>
      </c>
      <c r="F4586" s="172">
        <f>vlookup(VLOOKUP(A4586,'Meal Plan Combinations'!A$5:E$17,2,false),indirect(I$1),2,false)*B4586+vlookup(VLOOKUP(A4586,'Meal Plan Combinations'!A$5:E$17,3,false),indirect(I$1),2,false)*C4586+vlookup(VLOOKUP(A4586,'Meal Plan Combinations'!A$5:E$17,4,false),indirect(I$1),2,false)*D4586+vlookup(VLOOKUP(A4586,'Meal Plan Combinations'!A$5:E$17,5,false),indirect(I$1),2,false)*E4586</f>
        <v>1730.4765</v>
      </c>
      <c r="G4586" s="173">
        <f>abs(Generate!H$5-F4586)</f>
        <v>1339.5235</v>
      </c>
    </row>
    <row r="4587">
      <c r="A4587" s="71" t="s">
        <v>105</v>
      </c>
      <c r="B4587" s="71">
        <v>2.0</v>
      </c>
      <c r="C4587" s="71">
        <v>1.0</v>
      </c>
      <c r="D4587" s="71">
        <v>1.5</v>
      </c>
      <c r="E4587" s="71">
        <v>1.0</v>
      </c>
      <c r="F4587" s="172">
        <f>vlookup(VLOOKUP(A4587,'Meal Plan Combinations'!A$5:E$17,2,false),indirect(I$1),2,false)*B4587+vlookup(VLOOKUP(A4587,'Meal Plan Combinations'!A$5:E$17,3,false),indirect(I$1),2,false)*C4587+vlookup(VLOOKUP(A4587,'Meal Plan Combinations'!A$5:E$17,4,false),indirect(I$1),2,false)*D4587+vlookup(VLOOKUP(A4587,'Meal Plan Combinations'!A$5:E$17,5,false),indirect(I$1),2,false)*E4587</f>
        <v>1867.4705</v>
      </c>
      <c r="G4587" s="173">
        <f>abs(Generate!H$5-F4587)</f>
        <v>1202.5295</v>
      </c>
    </row>
    <row r="4588">
      <c r="A4588" s="71" t="s">
        <v>105</v>
      </c>
      <c r="B4588" s="71">
        <v>2.0</v>
      </c>
      <c r="C4588" s="71">
        <v>1.0</v>
      </c>
      <c r="D4588" s="71">
        <v>1.5</v>
      </c>
      <c r="E4588" s="71">
        <v>1.5</v>
      </c>
      <c r="F4588" s="172">
        <f>vlookup(VLOOKUP(A4588,'Meal Plan Combinations'!A$5:E$17,2,false),indirect(I$1),2,false)*B4588+vlookup(VLOOKUP(A4588,'Meal Plan Combinations'!A$5:E$17,3,false),indirect(I$1),2,false)*C4588+vlookup(VLOOKUP(A4588,'Meal Plan Combinations'!A$5:E$17,4,false),indirect(I$1),2,false)*D4588+vlookup(VLOOKUP(A4588,'Meal Plan Combinations'!A$5:E$17,5,false),indirect(I$1),2,false)*E4588</f>
        <v>2004.4645</v>
      </c>
      <c r="G4588" s="173">
        <f>abs(Generate!H$5-F4588)</f>
        <v>1065.5355</v>
      </c>
    </row>
    <row r="4589">
      <c r="A4589" s="71" t="s">
        <v>105</v>
      </c>
      <c r="B4589" s="71">
        <v>2.0</v>
      </c>
      <c r="C4589" s="71">
        <v>1.0</v>
      </c>
      <c r="D4589" s="71">
        <v>1.5</v>
      </c>
      <c r="E4589" s="71">
        <v>2.0</v>
      </c>
      <c r="F4589" s="172">
        <f>vlookup(VLOOKUP(A4589,'Meal Plan Combinations'!A$5:E$17,2,false),indirect(I$1),2,false)*B4589+vlookup(VLOOKUP(A4589,'Meal Plan Combinations'!A$5:E$17,3,false),indirect(I$1),2,false)*C4589+vlookup(VLOOKUP(A4589,'Meal Plan Combinations'!A$5:E$17,4,false),indirect(I$1),2,false)*D4589+vlookup(VLOOKUP(A4589,'Meal Plan Combinations'!A$5:E$17,5,false),indirect(I$1),2,false)*E4589</f>
        <v>2141.4585</v>
      </c>
      <c r="G4589" s="173">
        <f>abs(Generate!H$5-F4589)</f>
        <v>928.5415</v>
      </c>
    </row>
    <row r="4590">
      <c r="A4590" s="71" t="s">
        <v>105</v>
      </c>
      <c r="B4590" s="71">
        <v>2.0</v>
      </c>
      <c r="C4590" s="71">
        <v>1.0</v>
      </c>
      <c r="D4590" s="71">
        <v>1.5</v>
      </c>
      <c r="E4590" s="71">
        <v>2.5</v>
      </c>
      <c r="F4590" s="172">
        <f>vlookup(VLOOKUP(A4590,'Meal Plan Combinations'!A$5:E$17,2,false),indirect(I$1),2,false)*B4590+vlookup(VLOOKUP(A4590,'Meal Plan Combinations'!A$5:E$17,3,false),indirect(I$1),2,false)*C4590+vlookup(VLOOKUP(A4590,'Meal Plan Combinations'!A$5:E$17,4,false),indirect(I$1),2,false)*D4590+vlookup(VLOOKUP(A4590,'Meal Plan Combinations'!A$5:E$17,5,false),indirect(I$1),2,false)*E4590</f>
        <v>2278.4525</v>
      </c>
      <c r="G4590" s="173">
        <f>abs(Generate!H$5-F4590)</f>
        <v>791.5475</v>
      </c>
    </row>
    <row r="4591">
      <c r="A4591" s="71" t="s">
        <v>105</v>
      </c>
      <c r="B4591" s="71">
        <v>2.0</v>
      </c>
      <c r="C4591" s="71">
        <v>1.0</v>
      </c>
      <c r="D4591" s="71">
        <v>1.5</v>
      </c>
      <c r="E4591" s="71">
        <v>3.0</v>
      </c>
      <c r="F4591" s="172">
        <f>vlookup(VLOOKUP(A4591,'Meal Plan Combinations'!A$5:E$17,2,false),indirect(I$1),2,false)*B4591+vlookup(VLOOKUP(A4591,'Meal Plan Combinations'!A$5:E$17,3,false),indirect(I$1),2,false)*C4591+vlookup(VLOOKUP(A4591,'Meal Plan Combinations'!A$5:E$17,4,false),indirect(I$1),2,false)*D4591+vlookup(VLOOKUP(A4591,'Meal Plan Combinations'!A$5:E$17,5,false),indirect(I$1),2,false)*E4591</f>
        <v>2415.4465</v>
      </c>
      <c r="G4591" s="173">
        <f>abs(Generate!H$5-F4591)</f>
        <v>654.5535</v>
      </c>
    </row>
    <row r="4592">
      <c r="A4592" s="71" t="s">
        <v>105</v>
      </c>
      <c r="B4592" s="71">
        <v>2.0</v>
      </c>
      <c r="C4592" s="71">
        <v>1.0</v>
      </c>
      <c r="D4592" s="71">
        <v>2.0</v>
      </c>
      <c r="E4592" s="71">
        <v>0.5</v>
      </c>
      <c r="F4592" s="172">
        <f>vlookup(VLOOKUP(A4592,'Meal Plan Combinations'!A$5:E$17,2,false),indirect(I$1),2,false)*B4592+vlookup(VLOOKUP(A4592,'Meal Plan Combinations'!A$5:E$17,3,false),indirect(I$1),2,false)*C4592+vlookup(VLOOKUP(A4592,'Meal Plan Combinations'!A$5:E$17,4,false),indirect(I$1),2,false)*D4592+vlookup(VLOOKUP(A4592,'Meal Plan Combinations'!A$5:E$17,5,false),indirect(I$1),2,false)*E4592</f>
        <v>1870.92</v>
      </c>
      <c r="G4592" s="173">
        <f>abs(Generate!H$5-F4592)</f>
        <v>1199.08</v>
      </c>
    </row>
    <row r="4593">
      <c r="A4593" s="71" t="s">
        <v>105</v>
      </c>
      <c r="B4593" s="71">
        <v>2.0</v>
      </c>
      <c r="C4593" s="71">
        <v>1.0</v>
      </c>
      <c r="D4593" s="71">
        <v>2.0</v>
      </c>
      <c r="E4593" s="71">
        <v>1.0</v>
      </c>
      <c r="F4593" s="172">
        <f>vlookup(VLOOKUP(A4593,'Meal Plan Combinations'!A$5:E$17,2,false),indirect(I$1),2,false)*B4593+vlookup(VLOOKUP(A4593,'Meal Plan Combinations'!A$5:E$17,3,false),indirect(I$1),2,false)*C4593+vlookup(VLOOKUP(A4593,'Meal Plan Combinations'!A$5:E$17,4,false),indirect(I$1),2,false)*D4593+vlookup(VLOOKUP(A4593,'Meal Plan Combinations'!A$5:E$17,5,false),indirect(I$1),2,false)*E4593</f>
        <v>2007.914</v>
      </c>
      <c r="G4593" s="173">
        <f>abs(Generate!H$5-F4593)</f>
        <v>1062.086</v>
      </c>
    </row>
    <row r="4594">
      <c r="A4594" s="71" t="s">
        <v>105</v>
      </c>
      <c r="B4594" s="71">
        <v>2.0</v>
      </c>
      <c r="C4594" s="71">
        <v>1.0</v>
      </c>
      <c r="D4594" s="71">
        <v>2.0</v>
      </c>
      <c r="E4594" s="71">
        <v>1.5</v>
      </c>
      <c r="F4594" s="172">
        <f>vlookup(VLOOKUP(A4594,'Meal Plan Combinations'!A$5:E$17,2,false),indirect(I$1),2,false)*B4594+vlookup(VLOOKUP(A4594,'Meal Plan Combinations'!A$5:E$17,3,false),indirect(I$1),2,false)*C4594+vlookup(VLOOKUP(A4594,'Meal Plan Combinations'!A$5:E$17,4,false),indirect(I$1),2,false)*D4594+vlookup(VLOOKUP(A4594,'Meal Plan Combinations'!A$5:E$17,5,false),indirect(I$1),2,false)*E4594</f>
        <v>2144.908</v>
      </c>
      <c r="G4594" s="173">
        <f>abs(Generate!H$5-F4594)</f>
        <v>925.092</v>
      </c>
    </row>
    <row r="4595">
      <c r="A4595" s="71" t="s">
        <v>105</v>
      </c>
      <c r="B4595" s="71">
        <v>2.0</v>
      </c>
      <c r="C4595" s="71">
        <v>1.0</v>
      </c>
      <c r="D4595" s="71">
        <v>2.0</v>
      </c>
      <c r="E4595" s="71">
        <v>2.0</v>
      </c>
      <c r="F4595" s="172">
        <f>vlookup(VLOOKUP(A4595,'Meal Plan Combinations'!A$5:E$17,2,false),indirect(I$1),2,false)*B4595+vlookup(VLOOKUP(A4595,'Meal Plan Combinations'!A$5:E$17,3,false),indirect(I$1),2,false)*C4595+vlookup(VLOOKUP(A4595,'Meal Plan Combinations'!A$5:E$17,4,false),indirect(I$1),2,false)*D4595+vlookup(VLOOKUP(A4595,'Meal Plan Combinations'!A$5:E$17,5,false),indirect(I$1),2,false)*E4595</f>
        <v>2281.902</v>
      </c>
      <c r="G4595" s="173">
        <f>abs(Generate!H$5-F4595)</f>
        <v>788.098</v>
      </c>
    </row>
    <row r="4596">
      <c r="A4596" s="71" t="s">
        <v>105</v>
      </c>
      <c r="B4596" s="71">
        <v>2.0</v>
      </c>
      <c r="C4596" s="71">
        <v>1.0</v>
      </c>
      <c r="D4596" s="71">
        <v>2.0</v>
      </c>
      <c r="E4596" s="71">
        <v>2.5</v>
      </c>
      <c r="F4596" s="172">
        <f>vlookup(VLOOKUP(A4596,'Meal Plan Combinations'!A$5:E$17,2,false),indirect(I$1),2,false)*B4596+vlookup(VLOOKUP(A4596,'Meal Plan Combinations'!A$5:E$17,3,false),indirect(I$1),2,false)*C4596+vlookup(VLOOKUP(A4596,'Meal Plan Combinations'!A$5:E$17,4,false),indirect(I$1),2,false)*D4596+vlookup(VLOOKUP(A4596,'Meal Plan Combinations'!A$5:E$17,5,false),indirect(I$1),2,false)*E4596</f>
        <v>2418.896</v>
      </c>
      <c r="G4596" s="173">
        <f>abs(Generate!H$5-F4596)</f>
        <v>651.104</v>
      </c>
    </row>
    <row r="4597">
      <c r="A4597" s="71" t="s">
        <v>105</v>
      </c>
      <c r="B4597" s="71">
        <v>2.0</v>
      </c>
      <c r="C4597" s="71">
        <v>1.0</v>
      </c>
      <c r="D4597" s="71">
        <v>2.0</v>
      </c>
      <c r="E4597" s="71">
        <v>3.0</v>
      </c>
      <c r="F4597" s="172">
        <f>vlookup(VLOOKUP(A4597,'Meal Plan Combinations'!A$5:E$17,2,false),indirect(I$1),2,false)*B4597+vlookup(VLOOKUP(A4597,'Meal Plan Combinations'!A$5:E$17,3,false),indirect(I$1),2,false)*C4597+vlookup(VLOOKUP(A4597,'Meal Plan Combinations'!A$5:E$17,4,false),indirect(I$1),2,false)*D4597+vlookup(VLOOKUP(A4597,'Meal Plan Combinations'!A$5:E$17,5,false),indirect(I$1),2,false)*E4597</f>
        <v>2555.89</v>
      </c>
      <c r="G4597" s="173">
        <f>abs(Generate!H$5-F4597)</f>
        <v>514.11</v>
      </c>
    </row>
    <row r="4598">
      <c r="A4598" s="71" t="s">
        <v>105</v>
      </c>
      <c r="B4598" s="71">
        <v>2.0</v>
      </c>
      <c r="C4598" s="71">
        <v>1.0</v>
      </c>
      <c r="D4598" s="71">
        <v>2.5</v>
      </c>
      <c r="E4598" s="71">
        <v>0.5</v>
      </c>
      <c r="F4598" s="172">
        <f>vlookup(VLOOKUP(A4598,'Meal Plan Combinations'!A$5:E$17,2,false),indirect(I$1),2,false)*B4598+vlookup(VLOOKUP(A4598,'Meal Plan Combinations'!A$5:E$17,3,false),indirect(I$1),2,false)*C4598+vlookup(VLOOKUP(A4598,'Meal Plan Combinations'!A$5:E$17,4,false),indirect(I$1),2,false)*D4598+vlookup(VLOOKUP(A4598,'Meal Plan Combinations'!A$5:E$17,5,false),indirect(I$1),2,false)*E4598</f>
        <v>2011.3635</v>
      </c>
      <c r="G4598" s="173">
        <f>abs(Generate!H$5-F4598)</f>
        <v>1058.6365</v>
      </c>
    </row>
    <row r="4599">
      <c r="A4599" s="71" t="s">
        <v>105</v>
      </c>
      <c r="B4599" s="71">
        <v>2.0</v>
      </c>
      <c r="C4599" s="71">
        <v>1.0</v>
      </c>
      <c r="D4599" s="71">
        <v>2.5</v>
      </c>
      <c r="E4599" s="71">
        <v>1.0</v>
      </c>
      <c r="F4599" s="172">
        <f>vlookup(VLOOKUP(A4599,'Meal Plan Combinations'!A$5:E$17,2,false),indirect(I$1),2,false)*B4599+vlookup(VLOOKUP(A4599,'Meal Plan Combinations'!A$5:E$17,3,false),indirect(I$1),2,false)*C4599+vlookup(VLOOKUP(A4599,'Meal Plan Combinations'!A$5:E$17,4,false),indirect(I$1),2,false)*D4599+vlookup(VLOOKUP(A4599,'Meal Plan Combinations'!A$5:E$17,5,false),indirect(I$1),2,false)*E4599</f>
        <v>2148.3575</v>
      </c>
      <c r="G4599" s="173">
        <f>abs(Generate!H$5-F4599)</f>
        <v>921.6425</v>
      </c>
    </row>
    <row r="4600">
      <c r="A4600" s="71" t="s">
        <v>105</v>
      </c>
      <c r="B4600" s="71">
        <v>2.0</v>
      </c>
      <c r="C4600" s="71">
        <v>1.0</v>
      </c>
      <c r="D4600" s="71">
        <v>2.5</v>
      </c>
      <c r="E4600" s="71">
        <v>1.5</v>
      </c>
      <c r="F4600" s="172">
        <f>vlookup(VLOOKUP(A4600,'Meal Plan Combinations'!A$5:E$17,2,false),indirect(I$1),2,false)*B4600+vlookup(VLOOKUP(A4600,'Meal Plan Combinations'!A$5:E$17,3,false),indirect(I$1),2,false)*C4600+vlookup(VLOOKUP(A4600,'Meal Plan Combinations'!A$5:E$17,4,false),indirect(I$1),2,false)*D4600+vlookup(VLOOKUP(A4600,'Meal Plan Combinations'!A$5:E$17,5,false),indirect(I$1),2,false)*E4600</f>
        <v>2285.3515</v>
      </c>
      <c r="G4600" s="173">
        <f>abs(Generate!H$5-F4600)</f>
        <v>784.6485</v>
      </c>
    </row>
    <row r="4601">
      <c r="A4601" s="71" t="s">
        <v>105</v>
      </c>
      <c r="B4601" s="71">
        <v>2.0</v>
      </c>
      <c r="C4601" s="71">
        <v>1.0</v>
      </c>
      <c r="D4601" s="71">
        <v>2.5</v>
      </c>
      <c r="E4601" s="71">
        <v>2.0</v>
      </c>
      <c r="F4601" s="172">
        <f>vlookup(VLOOKUP(A4601,'Meal Plan Combinations'!A$5:E$17,2,false),indirect(I$1),2,false)*B4601+vlookup(VLOOKUP(A4601,'Meal Plan Combinations'!A$5:E$17,3,false),indirect(I$1),2,false)*C4601+vlookup(VLOOKUP(A4601,'Meal Plan Combinations'!A$5:E$17,4,false),indirect(I$1),2,false)*D4601+vlookup(VLOOKUP(A4601,'Meal Plan Combinations'!A$5:E$17,5,false),indirect(I$1),2,false)*E4601</f>
        <v>2422.3455</v>
      </c>
      <c r="G4601" s="173">
        <f>abs(Generate!H$5-F4601)</f>
        <v>647.6545</v>
      </c>
    </row>
    <row r="4602">
      <c r="A4602" s="71" t="s">
        <v>105</v>
      </c>
      <c r="B4602" s="71">
        <v>2.0</v>
      </c>
      <c r="C4602" s="71">
        <v>1.0</v>
      </c>
      <c r="D4602" s="71">
        <v>2.5</v>
      </c>
      <c r="E4602" s="71">
        <v>2.5</v>
      </c>
      <c r="F4602" s="172">
        <f>vlookup(VLOOKUP(A4602,'Meal Plan Combinations'!A$5:E$17,2,false),indirect(I$1),2,false)*B4602+vlookup(VLOOKUP(A4602,'Meal Plan Combinations'!A$5:E$17,3,false),indirect(I$1),2,false)*C4602+vlookup(VLOOKUP(A4602,'Meal Plan Combinations'!A$5:E$17,4,false),indirect(I$1),2,false)*D4602+vlookup(VLOOKUP(A4602,'Meal Plan Combinations'!A$5:E$17,5,false),indirect(I$1),2,false)*E4602</f>
        <v>2559.3395</v>
      </c>
      <c r="G4602" s="173">
        <f>abs(Generate!H$5-F4602)</f>
        <v>510.6605</v>
      </c>
    </row>
    <row r="4603">
      <c r="A4603" s="71" t="s">
        <v>105</v>
      </c>
      <c r="B4603" s="71">
        <v>2.0</v>
      </c>
      <c r="C4603" s="71">
        <v>1.0</v>
      </c>
      <c r="D4603" s="71">
        <v>2.5</v>
      </c>
      <c r="E4603" s="71">
        <v>3.0</v>
      </c>
      <c r="F4603" s="172">
        <f>vlookup(VLOOKUP(A4603,'Meal Plan Combinations'!A$5:E$17,2,false),indirect(I$1),2,false)*B4603+vlookup(VLOOKUP(A4603,'Meal Plan Combinations'!A$5:E$17,3,false),indirect(I$1),2,false)*C4603+vlookup(VLOOKUP(A4603,'Meal Plan Combinations'!A$5:E$17,4,false),indirect(I$1),2,false)*D4603+vlookup(VLOOKUP(A4603,'Meal Plan Combinations'!A$5:E$17,5,false),indirect(I$1),2,false)*E4603</f>
        <v>2696.3335</v>
      </c>
      <c r="G4603" s="173">
        <f>abs(Generate!H$5-F4603)</f>
        <v>373.6665</v>
      </c>
    </row>
    <row r="4604">
      <c r="A4604" s="71" t="s">
        <v>105</v>
      </c>
      <c r="B4604" s="71">
        <v>2.0</v>
      </c>
      <c r="C4604" s="71">
        <v>1.0</v>
      </c>
      <c r="D4604" s="71">
        <v>3.0</v>
      </c>
      <c r="E4604" s="71">
        <v>0.5</v>
      </c>
      <c r="F4604" s="172">
        <f>vlookup(VLOOKUP(A4604,'Meal Plan Combinations'!A$5:E$17,2,false),indirect(I$1),2,false)*B4604+vlookup(VLOOKUP(A4604,'Meal Plan Combinations'!A$5:E$17,3,false),indirect(I$1),2,false)*C4604+vlookup(VLOOKUP(A4604,'Meal Plan Combinations'!A$5:E$17,4,false),indirect(I$1),2,false)*D4604+vlookup(VLOOKUP(A4604,'Meal Plan Combinations'!A$5:E$17,5,false),indirect(I$1),2,false)*E4604</f>
        <v>2151.807</v>
      </c>
      <c r="G4604" s="173">
        <f>abs(Generate!H$5-F4604)</f>
        <v>918.193</v>
      </c>
    </row>
    <row r="4605">
      <c r="A4605" s="71" t="s">
        <v>105</v>
      </c>
      <c r="B4605" s="71">
        <v>2.0</v>
      </c>
      <c r="C4605" s="71">
        <v>1.0</v>
      </c>
      <c r="D4605" s="71">
        <v>3.0</v>
      </c>
      <c r="E4605" s="71">
        <v>1.0</v>
      </c>
      <c r="F4605" s="172">
        <f>vlookup(VLOOKUP(A4605,'Meal Plan Combinations'!A$5:E$17,2,false),indirect(I$1),2,false)*B4605+vlookup(VLOOKUP(A4605,'Meal Plan Combinations'!A$5:E$17,3,false),indirect(I$1),2,false)*C4605+vlookup(VLOOKUP(A4605,'Meal Plan Combinations'!A$5:E$17,4,false),indirect(I$1),2,false)*D4605+vlookup(VLOOKUP(A4605,'Meal Plan Combinations'!A$5:E$17,5,false),indirect(I$1),2,false)*E4605</f>
        <v>2288.801</v>
      </c>
      <c r="G4605" s="173">
        <f>abs(Generate!H$5-F4605)</f>
        <v>781.199</v>
      </c>
    </row>
    <row r="4606">
      <c r="A4606" s="71" t="s">
        <v>105</v>
      </c>
      <c r="B4606" s="71">
        <v>2.0</v>
      </c>
      <c r="C4606" s="71">
        <v>1.0</v>
      </c>
      <c r="D4606" s="71">
        <v>3.0</v>
      </c>
      <c r="E4606" s="71">
        <v>1.5</v>
      </c>
      <c r="F4606" s="172">
        <f>vlookup(VLOOKUP(A4606,'Meal Plan Combinations'!A$5:E$17,2,false),indirect(I$1),2,false)*B4606+vlookup(VLOOKUP(A4606,'Meal Plan Combinations'!A$5:E$17,3,false),indirect(I$1),2,false)*C4606+vlookup(VLOOKUP(A4606,'Meal Plan Combinations'!A$5:E$17,4,false),indirect(I$1),2,false)*D4606+vlookup(VLOOKUP(A4606,'Meal Plan Combinations'!A$5:E$17,5,false),indirect(I$1),2,false)*E4606</f>
        <v>2425.795</v>
      </c>
      <c r="G4606" s="173">
        <f>abs(Generate!H$5-F4606)</f>
        <v>644.205</v>
      </c>
    </row>
    <row r="4607">
      <c r="A4607" s="71" t="s">
        <v>105</v>
      </c>
      <c r="B4607" s="71">
        <v>2.0</v>
      </c>
      <c r="C4607" s="71">
        <v>1.0</v>
      </c>
      <c r="D4607" s="71">
        <v>3.0</v>
      </c>
      <c r="E4607" s="71">
        <v>2.0</v>
      </c>
      <c r="F4607" s="172">
        <f>vlookup(VLOOKUP(A4607,'Meal Plan Combinations'!A$5:E$17,2,false),indirect(I$1),2,false)*B4607+vlookup(VLOOKUP(A4607,'Meal Plan Combinations'!A$5:E$17,3,false),indirect(I$1),2,false)*C4607+vlookup(VLOOKUP(A4607,'Meal Plan Combinations'!A$5:E$17,4,false),indirect(I$1),2,false)*D4607+vlookup(VLOOKUP(A4607,'Meal Plan Combinations'!A$5:E$17,5,false),indirect(I$1),2,false)*E4607</f>
        <v>2562.789</v>
      </c>
      <c r="G4607" s="173">
        <f>abs(Generate!H$5-F4607)</f>
        <v>507.211</v>
      </c>
    </row>
    <row r="4608">
      <c r="A4608" s="71" t="s">
        <v>105</v>
      </c>
      <c r="B4608" s="71">
        <v>2.0</v>
      </c>
      <c r="C4608" s="71">
        <v>1.0</v>
      </c>
      <c r="D4608" s="71">
        <v>3.0</v>
      </c>
      <c r="E4608" s="71">
        <v>2.5</v>
      </c>
      <c r="F4608" s="172">
        <f>vlookup(VLOOKUP(A4608,'Meal Plan Combinations'!A$5:E$17,2,false),indirect(I$1),2,false)*B4608+vlookup(VLOOKUP(A4608,'Meal Plan Combinations'!A$5:E$17,3,false),indirect(I$1),2,false)*C4608+vlookup(VLOOKUP(A4608,'Meal Plan Combinations'!A$5:E$17,4,false),indirect(I$1),2,false)*D4608+vlookup(VLOOKUP(A4608,'Meal Plan Combinations'!A$5:E$17,5,false),indirect(I$1),2,false)*E4608</f>
        <v>2699.783</v>
      </c>
      <c r="G4608" s="173">
        <f>abs(Generate!H$5-F4608)</f>
        <v>370.217</v>
      </c>
    </row>
    <row r="4609">
      <c r="A4609" s="71" t="s">
        <v>105</v>
      </c>
      <c r="B4609" s="71">
        <v>2.0</v>
      </c>
      <c r="C4609" s="71">
        <v>1.0</v>
      </c>
      <c r="D4609" s="71">
        <v>3.0</v>
      </c>
      <c r="E4609" s="71">
        <v>3.0</v>
      </c>
      <c r="F4609" s="172">
        <f>vlookup(VLOOKUP(A4609,'Meal Plan Combinations'!A$5:E$17,2,false),indirect(I$1),2,false)*B4609+vlookup(VLOOKUP(A4609,'Meal Plan Combinations'!A$5:E$17,3,false),indirect(I$1),2,false)*C4609+vlookup(VLOOKUP(A4609,'Meal Plan Combinations'!A$5:E$17,4,false),indirect(I$1),2,false)*D4609+vlookup(VLOOKUP(A4609,'Meal Plan Combinations'!A$5:E$17,5,false),indirect(I$1),2,false)*E4609</f>
        <v>2836.777</v>
      </c>
      <c r="G4609" s="173">
        <f>abs(Generate!H$5-F4609)</f>
        <v>233.223</v>
      </c>
    </row>
    <row r="4610">
      <c r="A4610" s="71" t="s">
        <v>105</v>
      </c>
      <c r="B4610" s="71">
        <v>2.0</v>
      </c>
      <c r="C4610" s="71">
        <v>1.5</v>
      </c>
      <c r="D4610" s="71">
        <v>0.5</v>
      </c>
      <c r="E4610" s="71">
        <v>0.5</v>
      </c>
      <c r="F4610" s="172">
        <f>vlookup(VLOOKUP(A4610,'Meal Plan Combinations'!A$5:E$17,2,false),indirect(I$1),2,false)*B4610+vlookup(VLOOKUP(A4610,'Meal Plan Combinations'!A$5:E$17,3,false),indirect(I$1),2,false)*C4610+vlookup(VLOOKUP(A4610,'Meal Plan Combinations'!A$5:E$17,4,false),indirect(I$1),2,false)*D4610+vlookup(VLOOKUP(A4610,'Meal Plan Combinations'!A$5:E$17,5,false),indirect(I$1),2,false)*E4610</f>
        <v>1580.6855</v>
      </c>
      <c r="G4610" s="173">
        <f>abs(Generate!H$5-F4610)</f>
        <v>1489.3145</v>
      </c>
    </row>
    <row r="4611">
      <c r="A4611" s="71" t="s">
        <v>105</v>
      </c>
      <c r="B4611" s="71">
        <v>2.0</v>
      </c>
      <c r="C4611" s="71">
        <v>1.5</v>
      </c>
      <c r="D4611" s="71">
        <v>0.5</v>
      </c>
      <c r="E4611" s="71">
        <v>1.0</v>
      </c>
      <c r="F4611" s="172">
        <f>vlookup(VLOOKUP(A4611,'Meal Plan Combinations'!A$5:E$17,2,false),indirect(I$1),2,false)*B4611+vlookup(VLOOKUP(A4611,'Meal Plan Combinations'!A$5:E$17,3,false),indirect(I$1),2,false)*C4611+vlookup(VLOOKUP(A4611,'Meal Plan Combinations'!A$5:E$17,4,false),indirect(I$1),2,false)*D4611+vlookup(VLOOKUP(A4611,'Meal Plan Combinations'!A$5:E$17,5,false),indirect(I$1),2,false)*E4611</f>
        <v>1717.6795</v>
      </c>
      <c r="G4611" s="173">
        <f>abs(Generate!H$5-F4611)</f>
        <v>1352.3205</v>
      </c>
    </row>
    <row r="4612">
      <c r="A4612" s="71" t="s">
        <v>105</v>
      </c>
      <c r="B4612" s="71">
        <v>2.0</v>
      </c>
      <c r="C4612" s="71">
        <v>1.5</v>
      </c>
      <c r="D4612" s="71">
        <v>0.5</v>
      </c>
      <c r="E4612" s="71">
        <v>1.5</v>
      </c>
      <c r="F4612" s="172">
        <f>vlookup(VLOOKUP(A4612,'Meal Plan Combinations'!A$5:E$17,2,false),indirect(I$1),2,false)*B4612+vlookup(VLOOKUP(A4612,'Meal Plan Combinations'!A$5:E$17,3,false),indirect(I$1),2,false)*C4612+vlookup(VLOOKUP(A4612,'Meal Plan Combinations'!A$5:E$17,4,false),indirect(I$1),2,false)*D4612+vlookup(VLOOKUP(A4612,'Meal Plan Combinations'!A$5:E$17,5,false),indirect(I$1),2,false)*E4612</f>
        <v>1854.6735</v>
      </c>
      <c r="G4612" s="173">
        <f>abs(Generate!H$5-F4612)</f>
        <v>1215.3265</v>
      </c>
    </row>
    <row r="4613">
      <c r="A4613" s="71" t="s">
        <v>105</v>
      </c>
      <c r="B4613" s="71">
        <v>2.0</v>
      </c>
      <c r="C4613" s="71">
        <v>1.5</v>
      </c>
      <c r="D4613" s="71">
        <v>0.5</v>
      </c>
      <c r="E4613" s="71">
        <v>2.0</v>
      </c>
      <c r="F4613" s="172">
        <f>vlookup(VLOOKUP(A4613,'Meal Plan Combinations'!A$5:E$17,2,false),indirect(I$1),2,false)*B4613+vlookup(VLOOKUP(A4613,'Meal Plan Combinations'!A$5:E$17,3,false),indirect(I$1),2,false)*C4613+vlookup(VLOOKUP(A4613,'Meal Plan Combinations'!A$5:E$17,4,false),indirect(I$1),2,false)*D4613+vlookup(VLOOKUP(A4613,'Meal Plan Combinations'!A$5:E$17,5,false),indirect(I$1),2,false)*E4613</f>
        <v>1991.6675</v>
      </c>
      <c r="G4613" s="173">
        <f>abs(Generate!H$5-F4613)</f>
        <v>1078.3325</v>
      </c>
    </row>
    <row r="4614">
      <c r="A4614" s="71" t="s">
        <v>105</v>
      </c>
      <c r="B4614" s="71">
        <v>2.0</v>
      </c>
      <c r="C4614" s="71">
        <v>1.5</v>
      </c>
      <c r="D4614" s="71">
        <v>0.5</v>
      </c>
      <c r="E4614" s="71">
        <v>2.5</v>
      </c>
      <c r="F4614" s="172">
        <f>vlookup(VLOOKUP(A4614,'Meal Plan Combinations'!A$5:E$17,2,false),indirect(I$1),2,false)*B4614+vlookup(VLOOKUP(A4614,'Meal Plan Combinations'!A$5:E$17,3,false),indirect(I$1),2,false)*C4614+vlookup(VLOOKUP(A4614,'Meal Plan Combinations'!A$5:E$17,4,false),indirect(I$1),2,false)*D4614+vlookup(VLOOKUP(A4614,'Meal Plan Combinations'!A$5:E$17,5,false),indirect(I$1),2,false)*E4614</f>
        <v>2128.6615</v>
      </c>
      <c r="G4614" s="173">
        <f>abs(Generate!H$5-F4614)</f>
        <v>941.3385</v>
      </c>
    </row>
    <row r="4615">
      <c r="A4615" s="71" t="s">
        <v>105</v>
      </c>
      <c r="B4615" s="71">
        <v>2.0</v>
      </c>
      <c r="C4615" s="71">
        <v>1.5</v>
      </c>
      <c r="D4615" s="71">
        <v>0.5</v>
      </c>
      <c r="E4615" s="71">
        <v>3.0</v>
      </c>
      <c r="F4615" s="172">
        <f>vlookup(VLOOKUP(A4615,'Meal Plan Combinations'!A$5:E$17,2,false),indirect(I$1),2,false)*B4615+vlookup(VLOOKUP(A4615,'Meal Plan Combinations'!A$5:E$17,3,false),indirect(I$1),2,false)*C4615+vlookup(VLOOKUP(A4615,'Meal Plan Combinations'!A$5:E$17,4,false),indirect(I$1),2,false)*D4615+vlookup(VLOOKUP(A4615,'Meal Plan Combinations'!A$5:E$17,5,false),indirect(I$1),2,false)*E4615</f>
        <v>2265.6555</v>
      </c>
      <c r="G4615" s="173">
        <f>abs(Generate!H$5-F4615)</f>
        <v>804.3445</v>
      </c>
    </row>
    <row r="4616">
      <c r="A4616" s="71" t="s">
        <v>105</v>
      </c>
      <c r="B4616" s="71">
        <v>2.0</v>
      </c>
      <c r="C4616" s="71">
        <v>1.5</v>
      </c>
      <c r="D4616" s="71">
        <v>1.0</v>
      </c>
      <c r="E4616" s="71">
        <v>0.5</v>
      </c>
      <c r="F4616" s="172">
        <f>vlookup(VLOOKUP(A4616,'Meal Plan Combinations'!A$5:E$17,2,false),indirect(I$1),2,false)*B4616+vlookup(VLOOKUP(A4616,'Meal Plan Combinations'!A$5:E$17,3,false),indirect(I$1),2,false)*C4616+vlookup(VLOOKUP(A4616,'Meal Plan Combinations'!A$5:E$17,4,false),indirect(I$1),2,false)*D4616+vlookup(VLOOKUP(A4616,'Meal Plan Combinations'!A$5:E$17,5,false),indirect(I$1),2,false)*E4616</f>
        <v>1721.129</v>
      </c>
      <c r="G4616" s="173">
        <f>abs(Generate!H$5-F4616)</f>
        <v>1348.871</v>
      </c>
    </row>
    <row r="4617">
      <c r="A4617" s="71" t="s">
        <v>105</v>
      </c>
      <c r="B4617" s="71">
        <v>2.0</v>
      </c>
      <c r="C4617" s="71">
        <v>1.5</v>
      </c>
      <c r="D4617" s="71">
        <v>1.0</v>
      </c>
      <c r="E4617" s="71">
        <v>1.0</v>
      </c>
      <c r="F4617" s="172">
        <f>vlookup(VLOOKUP(A4617,'Meal Plan Combinations'!A$5:E$17,2,false),indirect(I$1),2,false)*B4617+vlookup(VLOOKUP(A4617,'Meal Plan Combinations'!A$5:E$17,3,false),indirect(I$1),2,false)*C4617+vlookup(VLOOKUP(A4617,'Meal Plan Combinations'!A$5:E$17,4,false),indirect(I$1),2,false)*D4617+vlookup(VLOOKUP(A4617,'Meal Plan Combinations'!A$5:E$17,5,false),indirect(I$1),2,false)*E4617</f>
        <v>1858.123</v>
      </c>
      <c r="G4617" s="173">
        <f>abs(Generate!H$5-F4617)</f>
        <v>1211.877</v>
      </c>
    </row>
    <row r="4618">
      <c r="A4618" s="71" t="s">
        <v>105</v>
      </c>
      <c r="B4618" s="71">
        <v>2.0</v>
      </c>
      <c r="C4618" s="71">
        <v>1.5</v>
      </c>
      <c r="D4618" s="71">
        <v>1.0</v>
      </c>
      <c r="E4618" s="71">
        <v>1.5</v>
      </c>
      <c r="F4618" s="172">
        <f>vlookup(VLOOKUP(A4618,'Meal Plan Combinations'!A$5:E$17,2,false),indirect(I$1),2,false)*B4618+vlookup(VLOOKUP(A4618,'Meal Plan Combinations'!A$5:E$17,3,false),indirect(I$1),2,false)*C4618+vlookup(VLOOKUP(A4618,'Meal Plan Combinations'!A$5:E$17,4,false),indirect(I$1),2,false)*D4618+vlookup(VLOOKUP(A4618,'Meal Plan Combinations'!A$5:E$17,5,false),indirect(I$1),2,false)*E4618</f>
        <v>1995.117</v>
      </c>
      <c r="G4618" s="173">
        <f>abs(Generate!H$5-F4618)</f>
        <v>1074.883</v>
      </c>
    </row>
    <row r="4619">
      <c r="A4619" s="71" t="s">
        <v>105</v>
      </c>
      <c r="B4619" s="71">
        <v>2.0</v>
      </c>
      <c r="C4619" s="71">
        <v>1.5</v>
      </c>
      <c r="D4619" s="71">
        <v>1.0</v>
      </c>
      <c r="E4619" s="71">
        <v>2.0</v>
      </c>
      <c r="F4619" s="172">
        <f>vlookup(VLOOKUP(A4619,'Meal Plan Combinations'!A$5:E$17,2,false),indirect(I$1),2,false)*B4619+vlookup(VLOOKUP(A4619,'Meal Plan Combinations'!A$5:E$17,3,false),indirect(I$1),2,false)*C4619+vlookup(VLOOKUP(A4619,'Meal Plan Combinations'!A$5:E$17,4,false),indirect(I$1),2,false)*D4619+vlookup(VLOOKUP(A4619,'Meal Plan Combinations'!A$5:E$17,5,false),indirect(I$1),2,false)*E4619</f>
        <v>2132.111</v>
      </c>
      <c r="G4619" s="173">
        <f>abs(Generate!H$5-F4619)</f>
        <v>937.889</v>
      </c>
    </row>
    <row r="4620">
      <c r="A4620" s="71" t="s">
        <v>105</v>
      </c>
      <c r="B4620" s="71">
        <v>2.0</v>
      </c>
      <c r="C4620" s="71">
        <v>1.5</v>
      </c>
      <c r="D4620" s="71">
        <v>1.0</v>
      </c>
      <c r="E4620" s="71">
        <v>2.5</v>
      </c>
      <c r="F4620" s="172">
        <f>vlookup(VLOOKUP(A4620,'Meal Plan Combinations'!A$5:E$17,2,false),indirect(I$1),2,false)*B4620+vlookup(VLOOKUP(A4620,'Meal Plan Combinations'!A$5:E$17,3,false),indirect(I$1),2,false)*C4620+vlookup(VLOOKUP(A4620,'Meal Plan Combinations'!A$5:E$17,4,false),indirect(I$1),2,false)*D4620+vlookup(VLOOKUP(A4620,'Meal Plan Combinations'!A$5:E$17,5,false),indirect(I$1),2,false)*E4620</f>
        <v>2269.105</v>
      </c>
      <c r="G4620" s="173">
        <f>abs(Generate!H$5-F4620)</f>
        <v>800.895</v>
      </c>
    </row>
    <row r="4621">
      <c r="A4621" s="71" t="s">
        <v>105</v>
      </c>
      <c r="B4621" s="71">
        <v>2.0</v>
      </c>
      <c r="C4621" s="71">
        <v>1.5</v>
      </c>
      <c r="D4621" s="71">
        <v>1.0</v>
      </c>
      <c r="E4621" s="71">
        <v>3.0</v>
      </c>
      <c r="F4621" s="172">
        <f>vlookup(VLOOKUP(A4621,'Meal Plan Combinations'!A$5:E$17,2,false),indirect(I$1),2,false)*B4621+vlookup(VLOOKUP(A4621,'Meal Plan Combinations'!A$5:E$17,3,false),indirect(I$1),2,false)*C4621+vlookup(VLOOKUP(A4621,'Meal Plan Combinations'!A$5:E$17,4,false),indirect(I$1),2,false)*D4621+vlookup(VLOOKUP(A4621,'Meal Plan Combinations'!A$5:E$17,5,false),indirect(I$1),2,false)*E4621</f>
        <v>2406.099</v>
      </c>
      <c r="G4621" s="173">
        <f>abs(Generate!H$5-F4621)</f>
        <v>663.901</v>
      </c>
    </row>
    <row r="4622">
      <c r="A4622" s="71" t="s">
        <v>105</v>
      </c>
      <c r="B4622" s="71">
        <v>2.0</v>
      </c>
      <c r="C4622" s="71">
        <v>1.5</v>
      </c>
      <c r="D4622" s="71">
        <v>1.5</v>
      </c>
      <c r="E4622" s="71">
        <v>0.5</v>
      </c>
      <c r="F4622" s="172">
        <f>vlookup(VLOOKUP(A4622,'Meal Plan Combinations'!A$5:E$17,2,false),indirect(I$1),2,false)*B4622+vlookup(VLOOKUP(A4622,'Meal Plan Combinations'!A$5:E$17,3,false),indirect(I$1),2,false)*C4622+vlookup(VLOOKUP(A4622,'Meal Plan Combinations'!A$5:E$17,4,false),indirect(I$1),2,false)*D4622+vlookup(VLOOKUP(A4622,'Meal Plan Combinations'!A$5:E$17,5,false),indirect(I$1),2,false)*E4622</f>
        <v>1861.5725</v>
      </c>
      <c r="G4622" s="173">
        <f>abs(Generate!H$5-F4622)</f>
        <v>1208.4275</v>
      </c>
    </row>
    <row r="4623">
      <c r="A4623" s="71" t="s">
        <v>105</v>
      </c>
      <c r="B4623" s="71">
        <v>2.0</v>
      </c>
      <c r="C4623" s="71">
        <v>1.5</v>
      </c>
      <c r="D4623" s="71">
        <v>1.5</v>
      </c>
      <c r="E4623" s="71">
        <v>1.0</v>
      </c>
      <c r="F4623" s="172">
        <f>vlookup(VLOOKUP(A4623,'Meal Plan Combinations'!A$5:E$17,2,false),indirect(I$1),2,false)*B4623+vlookup(VLOOKUP(A4623,'Meal Plan Combinations'!A$5:E$17,3,false),indirect(I$1),2,false)*C4623+vlookup(VLOOKUP(A4623,'Meal Plan Combinations'!A$5:E$17,4,false),indirect(I$1),2,false)*D4623+vlookup(VLOOKUP(A4623,'Meal Plan Combinations'!A$5:E$17,5,false),indirect(I$1),2,false)*E4623</f>
        <v>1998.5665</v>
      </c>
      <c r="G4623" s="173">
        <f>abs(Generate!H$5-F4623)</f>
        <v>1071.4335</v>
      </c>
    </row>
    <row r="4624">
      <c r="A4624" s="71" t="s">
        <v>105</v>
      </c>
      <c r="B4624" s="71">
        <v>2.0</v>
      </c>
      <c r="C4624" s="71">
        <v>1.5</v>
      </c>
      <c r="D4624" s="71">
        <v>1.5</v>
      </c>
      <c r="E4624" s="71">
        <v>1.5</v>
      </c>
      <c r="F4624" s="172">
        <f>vlookup(VLOOKUP(A4624,'Meal Plan Combinations'!A$5:E$17,2,false),indirect(I$1),2,false)*B4624+vlookup(VLOOKUP(A4624,'Meal Plan Combinations'!A$5:E$17,3,false),indirect(I$1),2,false)*C4624+vlookup(VLOOKUP(A4624,'Meal Plan Combinations'!A$5:E$17,4,false),indirect(I$1),2,false)*D4624+vlookup(VLOOKUP(A4624,'Meal Plan Combinations'!A$5:E$17,5,false),indirect(I$1),2,false)*E4624</f>
        <v>2135.5605</v>
      </c>
      <c r="G4624" s="173">
        <f>abs(Generate!H$5-F4624)</f>
        <v>934.4395</v>
      </c>
    </row>
    <row r="4625">
      <c r="A4625" s="71" t="s">
        <v>105</v>
      </c>
      <c r="B4625" s="71">
        <v>2.0</v>
      </c>
      <c r="C4625" s="71">
        <v>1.5</v>
      </c>
      <c r="D4625" s="71">
        <v>1.5</v>
      </c>
      <c r="E4625" s="71">
        <v>2.0</v>
      </c>
      <c r="F4625" s="172">
        <f>vlookup(VLOOKUP(A4625,'Meal Plan Combinations'!A$5:E$17,2,false),indirect(I$1),2,false)*B4625+vlookup(VLOOKUP(A4625,'Meal Plan Combinations'!A$5:E$17,3,false),indirect(I$1),2,false)*C4625+vlookup(VLOOKUP(A4625,'Meal Plan Combinations'!A$5:E$17,4,false),indirect(I$1),2,false)*D4625+vlookup(VLOOKUP(A4625,'Meal Plan Combinations'!A$5:E$17,5,false),indirect(I$1),2,false)*E4625</f>
        <v>2272.5545</v>
      </c>
      <c r="G4625" s="173">
        <f>abs(Generate!H$5-F4625)</f>
        <v>797.4455</v>
      </c>
    </row>
    <row r="4626">
      <c r="A4626" s="71" t="s">
        <v>105</v>
      </c>
      <c r="B4626" s="71">
        <v>2.0</v>
      </c>
      <c r="C4626" s="71">
        <v>1.5</v>
      </c>
      <c r="D4626" s="71">
        <v>1.5</v>
      </c>
      <c r="E4626" s="71">
        <v>2.5</v>
      </c>
      <c r="F4626" s="172">
        <f>vlookup(VLOOKUP(A4626,'Meal Plan Combinations'!A$5:E$17,2,false),indirect(I$1),2,false)*B4626+vlookup(VLOOKUP(A4626,'Meal Plan Combinations'!A$5:E$17,3,false),indirect(I$1),2,false)*C4626+vlookup(VLOOKUP(A4626,'Meal Plan Combinations'!A$5:E$17,4,false),indirect(I$1),2,false)*D4626+vlookup(VLOOKUP(A4626,'Meal Plan Combinations'!A$5:E$17,5,false),indirect(I$1),2,false)*E4626</f>
        <v>2409.5485</v>
      </c>
      <c r="G4626" s="173">
        <f>abs(Generate!H$5-F4626)</f>
        <v>660.4515</v>
      </c>
    </row>
    <row r="4627">
      <c r="A4627" s="71" t="s">
        <v>105</v>
      </c>
      <c r="B4627" s="71">
        <v>2.0</v>
      </c>
      <c r="C4627" s="71">
        <v>1.5</v>
      </c>
      <c r="D4627" s="71">
        <v>1.5</v>
      </c>
      <c r="E4627" s="71">
        <v>3.0</v>
      </c>
      <c r="F4627" s="172">
        <f>vlookup(VLOOKUP(A4627,'Meal Plan Combinations'!A$5:E$17,2,false),indirect(I$1),2,false)*B4627+vlookup(VLOOKUP(A4627,'Meal Plan Combinations'!A$5:E$17,3,false),indirect(I$1),2,false)*C4627+vlookup(VLOOKUP(A4627,'Meal Plan Combinations'!A$5:E$17,4,false),indirect(I$1),2,false)*D4627+vlookup(VLOOKUP(A4627,'Meal Plan Combinations'!A$5:E$17,5,false),indirect(I$1),2,false)*E4627</f>
        <v>2546.5425</v>
      </c>
      <c r="G4627" s="173">
        <f>abs(Generate!H$5-F4627)</f>
        <v>523.4575</v>
      </c>
    </row>
    <row r="4628">
      <c r="A4628" s="71" t="s">
        <v>105</v>
      </c>
      <c r="B4628" s="71">
        <v>2.0</v>
      </c>
      <c r="C4628" s="71">
        <v>1.5</v>
      </c>
      <c r="D4628" s="71">
        <v>2.0</v>
      </c>
      <c r="E4628" s="71">
        <v>0.5</v>
      </c>
      <c r="F4628" s="172">
        <f>vlookup(VLOOKUP(A4628,'Meal Plan Combinations'!A$5:E$17,2,false),indirect(I$1),2,false)*B4628+vlookup(VLOOKUP(A4628,'Meal Plan Combinations'!A$5:E$17,3,false),indirect(I$1),2,false)*C4628+vlookup(VLOOKUP(A4628,'Meal Plan Combinations'!A$5:E$17,4,false),indirect(I$1),2,false)*D4628+vlookup(VLOOKUP(A4628,'Meal Plan Combinations'!A$5:E$17,5,false),indirect(I$1),2,false)*E4628</f>
        <v>2002.016</v>
      </c>
      <c r="G4628" s="173">
        <f>abs(Generate!H$5-F4628)</f>
        <v>1067.984</v>
      </c>
    </row>
    <row r="4629">
      <c r="A4629" s="71" t="s">
        <v>105</v>
      </c>
      <c r="B4629" s="71">
        <v>2.0</v>
      </c>
      <c r="C4629" s="71">
        <v>1.5</v>
      </c>
      <c r="D4629" s="71">
        <v>2.0</v>
      </c>
      <c r="E4629" s="71">
        <v>1.0</v>
      </c>
      <c r="F4629" s="172">
        <f>vlookup(VLOOKUP(A4629,'Meal Plan Combinations'!A$5:E$17,2,false),indirect(I$1),2,false)*B4629+vlookup(VLOOKUP(A4629,'Meal Plan Combinations'!A$5:E$17,3,false),indirect(I$1),2,false)*C4629+vlookup(VLOOKUP(A4629,'Meal Plan Combinations'!A$5:E$17,4,false),indirect(I$1),2,false)*D4629+vlookup(VLOOKUP(A4629,'Meal Plan Combinations'!A$5:E$17,5,false),indirect(I$1),2,false)*E4629</f>
        <v>2139.01</v>
      </c>
      <c r="G4629" s="173">
        <f>abs(Generate!H$5-F4629)</f>
        <v>930.99</v>
      </c>
    </row>
    <row r="4630">
      <c r="A4630" s="71" t="s">
        <v>105</v>
      </c>
      <c r="B4630" s="71">
        <v>2.0</v>
      </c>
      <c r="C4630" s="71">
        <v>1.5</v>
      </c>
      <c r="D4630" s="71">
        <v>2.0</v>
      </c>
      <c r="E4630" s="71">
        <v>1.5</v>
      </c>
      <c r="F4630" s="172">
        <f>vlookup(VLOOKUP(A4630,'Meal Plan Combinations'!A$5:E$17,2,false),indirect(I$1),2,false)*B4630+vlookup(VLOOKUP(A4630,'Meal Plan Combinations'!A$5:E$17,3,false),indirect(I$1),2,false)*C4630+vlookup(VLOOKUP(A4630,'Meal Plan Combinations'!A$5:E$17,4,false),indirect(I$1),2,false)*D4630+vlookup(VLOOKUP(A4630,'Meal Plan Combinations'!A$5:E$17,5,false),indirect(I$1),2,false)*E4630</f>
        <v>2276.004</v>
      </c>
      <c r="G4630" s="173">
        <f>abs(Generate!H$5-F4630)</f>
        <v>793.996</v>
      </c>
    </row>
    <row r="4631">
      <c r="A4631" s="71" t="s">
        <v>105</v>
      </c>
      <c r="B4631" s="71">
        <v>2.0</v>
      </c>
      <c r="C4631" s="71">
        <v>1.5</v>
      </c>
      <c r="D4631" s="71">
        <v>2.0</v>
      </c>
      <c r="E4631" s="71">
        <v>2.0</v>
      </c>
      <c r="F4631" s="172">
        <f>vlookup(VLOOKUP(A4631,'Meal Plan Combinations'!A$5:E$17,2,false),indirect(I$1),2,false)*B4631+vlookup(VLOOKUP(A4631,'Meal Plan Combinations'!A$5:E$17,3,false),indirect(I$1),2,false)*C4631+vlookup(VLOOKUP(A4631,'Meal Plan Combinations'!A$5:E$17,4,false),indirect(I$1),2,false)*D4631+vlookup(VLOOKUP(A4631,'Meal Plan Combinations'!A$5:E$17,5,false),indirect(I$1),2,false)*E4631</f>
        <v>2412.998</v>
      </c>
      <c r="G4631" s="173">
        <f>abs(Generate!H$5-F4631)</f>
        <v>657.002</v>
      </c>
    </row>
    <row r="4632">
      <c r="A4632" s="71" t="s">
        <v>105</v>
      </c>
      <c r="B4632" s="71">
        <v>2.0</v>
      </c>
      <c r="C4632" s="71">
        <v>1.5</v>
      </c>
      <c r="D4632" s="71">
        <v>2.0</v>
      </c>
      <c r="E4632" s="71">
        <v>2.5</v>
      </c>
      <c r="F4632" s="172">
        <f>vlookup(VLOOKUP(A4632,'Meal Plan Combinations'!A$5:E$17,2,false),indirect(I$1),2,false)*B4632+vlookup(VLOOKUP(A4632,'Meal Plan Combinations'!A$5:E$17,3,false),indirect(I$1),2,false)*C4632+vlookup(VLOOKUP(A4632,'Meal Plan Combinations'!A$5:E$17,4,false),indirect(I$1),2,false)*D4632+vlookup(VLOOKUP(A4632,'Meal Plan Combinations'!A$5:E$17,5,false),indirect(I$1),2,false)*E4632</f>
        <v>2549.992</v>
      </c>
      <c r="G4632" s="173">
        <f>abs(Generate!H$5-F4632)</f>
        <v>520.008</v>
      </c>
    </row>
    <row r="4633">
      <c r="A4633" s="71" t="s">
        <v>105</v>
      </c>
      <c r="B4633" s="71">
        <v>2.0</v>
      </c>
      <c r="C4633" s="71">
        <v>1.5</v>
      </c>
      <c r="D4633" s="71">
        <v>2.0</v>
      </c>
      <c r="E4633" s="71">
        <v>3.0</v>
      </c>
      <c r="F4633" s="172">
        <f>vlookup(VLOOKUP(A4633,'Meal Plan Combinations'!A$5:E$17,2,false),indirect(I$1),2,false)*B4633+vlookup(VLOOKUP(A4633,'Meal Plan Combinations'!A$5:E$17,3,false),indirect(I$1),2,false)*C4633+vlookup(VLOOKUP(A4633,'Meal Plan Combinations'!A$5:E$17,4,false),indirect(I$1),2,false)*D4633+vlookup(VLOOKUP(A4633,'Meal Plan Combinations'!A$5:E$17,5,false),indirect(I$1),2,false)*E4633</f>
        <v>2686.986</v>
      </c>
      <c r="G4633" s="173">
        <f>abs(Generate!H$5-F4633)</f>
        <v>383.014</v>
      </c>
    </row>
    <row r="4634">
      <c r="A4634" s="71" t="s">
        <v>105</v>
      </c>
      <c r="B4634" s="71">
        <v>2.0</v>
      </c>
      <c r="C4634" s="71">
        <v>1.5</v>
      </c>
      <c r="D4634" s="71">
        <v>2.5</v>
      </c>
      <c r="E4634" s="71">
        <v>0.5</v>
      </c>
      <c r="F4634" s="172">
        <f>vlookup(VLOOKUP(A4634,'Meal Plan Combinations'!A$5:E$17,2,false),indirect(I$1),2,false)*B4634+vlookup(VLOOKUP(A4634,'Meal Plan Combinations'!A$5:E$17,3,false),indirect(I$1),2,false)*C4634+vlookup(VLOOKUP(A4634,'Meal Plan Combinations'!A$5:E$17,4,false),indirect(I$1),2,false)*D4634+vlookup(VLOOKUP(A4634,'Meal Plan Combinations'!A$5:E$17,5,false),indirect(I$1),2,false)*E4634</f>
        <v>2142.4595</v>
      </c>
      <c r="G4634" s="173">
        <f>abs(Generate!H$5-F4634)</f>
        <v>927.5405</v>
      </c>
    </row>
    <row r="4635">
      <c r="A4635" s="71" t="s">
        <v>105</v>
      </c>
      <c r="B4635" s="71">
        <v>2.0</v>
      </c>
      <c r="C4635" s="71">
        <v>1.5</v>
      </c>
      <c r="D4635" s="71">
        <v>2.5</v>
      </c>
      <c r="E4635" s="71">
        <v>1.0</v>
      </c>
      <c r="F4635" s="172">
        <f>vlookup(VLOOKUP(A4635,'Meal Plan Combinations'!A$5:E$17,2,false),indirect(I$1),2,false)*B4635+vlookup(VLOOKUP(A4635,'Meal Plan Combinations'!A$5:E$17,3,false),indirect(I$1),2,false)*C4635+vlookup(VLOOKUP(A4635,'Meal Plan Combinations'!A$5:E$17,4,false),indirect(I$1),2,false)*D4635+vlookup(VLOOKUP(A4635,'Meal Plan Combinations'!A$5:E$17,5,false),indirect(I$1),2,false)*E4635</f>
        <v>2279.4535</v>
      </c>
      <c r="G4635" s="173">
        <f>abs(Generate!H$5-F4635)</f>
        <v>790.5465</v>
      </c>
    </row>
    <row r="4636">
      <c r="A4636" s="71" t="s">
        <v>105</v>
      </c>
      <c r="B4636" s="71">
        <v>2.0</v>
      </c>
      <c r="C4636" s="71">
        <v>1.5</v>
      </c>
      <c r="D4636" s="71">
        <v>2.5</v>
      </c>
      <c r="E4636" s="71">
        <v>1.5</v>
      </c>
      <c r="F4636" s="172">
        <f>vlookup(VLOOKUP(A4636,'Meal Plan Combinations'!A$5:E$17,2,false),indirect(I$1),2,false)*B4636+vlookup(VLOOKUP(A4636,'Meal Plan Combinations'!A$5:E$17,3,false),indirect(I$1),2,false)*C4636+vlookup(VLOOKUP(A4636,'Meal Plan Combinations'!A$5:E$17,4,false),indirect(I$1),2,false)*D4636+vlookup(VLOOKUP(A4636,'Meal Plan Combinations'!A$5:E$17,5,false),indirect(I$1),2,false)*E4636</f>
        <v>2416.4475</v>
      </c>
      <c r="G4636" s="173">
        <f>abs(Generate!H$5-F4636)</f>
        <v>653.5525</v>
      </c>
    </row>
    <row r="4637">
      <c r="A4637" s="71" t="s">
        <v>105</v>
      </c>
      <c r="B4637" s="71">
        <v>2.0</v>
      </c>
      <c r="C4637" s="71">
        <v>1.5</v>
      </c>
      <c r="D4637" s="71">
        <v>2.5</v>
      </c>
      <c r="E4637" s="71">
        <v>2.0</v>
      </c>
      <c r="F4637" s="172">
        <f>vlookup(VLOOKUP(A4637,'Meal Plan Combinations'!A$5:E$17,2,false),indirect(I$1),2,false)*B4637+vlookup(VLOOKUP(A4637,'Meal Plan Combinations'!A$5:E$17,3,false),indirect(I$1),2,false)*C4637+vlookup(VLOOKUP(A4637,'Meal Plan Combinations'!A$5:E$17,4,false),indirect(I$1),2,false)*D4637+vlookup(VLOOKUP(A4637,'Meal Plan Combinations'!A$5:E$17,5,false),indirect(I$1),2,false)*E4637</f>
        <v>2553.4415</v>
      </c>
      <c r="G4637" s="173">
        <f>abs(Generate!H$5-F4637)</f>
        <v>516.5585</v>
      </c>
    </row>
    <row r="4638">
      <c r="A4638" s="71" t="s">
        <v>105</v>
      </c>
      <c r="B4638" s="71">
        <v>2.0</v>
      </c>
      <c r="C4638" s="71">
        <v>1.5</v>
      </c>
      <c r="D4638" s="71">
        <v>2.5</v>
      </c>
      <c r="E4638" s="71">
        <v>2.5</v>
      </c>
      <c r="F4638" s="172">
        <f>vlookup(VLOOKUP(A4638,'Meal Plan Combinations'!A$5:E$17,2,false),indirect(I$1),2,false)*B4638+vlookup(VLOOKUP(A4638,'Meal Plan Combinations'!A$5:E$17,3,false),indirect(I$1),2,false)*C4638+vlookup(VLOOKUP(A4638,'Meal Plan Combinations'!A$5:E$17,4,false),indirect(I$1),2,false)*D4638+vlookup(VLOOKUP(A4638,'Meal Plan Combinations'!A$5:E$17,5,false),indirect(I$1),2,false)*E4638</f>
        <v>2690.4355</v>
      </c>
      <c r="G4638" s="173">
        <f>abs(Generate!H$5-F4638)</f>
        <v>379.5645</v>
      </c>
    </row>
    <row r="4639">
      <c r="A4639" s="71" t="s">
        <v>105</v>
      </c>
      <c r="B4639" s="71">
        <v>2.0</v>
      </c>
      <c r="C4639" s="71">
        <v>1.5</v>
      </c>
      <c r="D4639" s="71">
        <v>2.5</v>
      </c>
      <c r="E4639" s="71">
        <v>3.0</v>
      </c>
      <c r="F4639" s="172">
        <f>vlookup(VLOOKUP(A4639,'Meal Plan Combinations'!A$5:E$17,2,false),indirect(I$1),2,false)*B4639+vlookup(VLOOKUP(A4639,'Meal Plan Combinations'!A$5:E$17,3,false),indirect(I$1),2,false)*C4639+vlookup(VLOOKUP(A4639,'Meal Plan Combinations'!A$5:E$17,4,false),indirect(I$1),2,false)*D4639+vlookup(VLOOKUP(A4639,'Meal Plan Combinations'!A$5:E$17,5,false),indirect(I$1),2,false)*E4639</f>
        <v>2827.4295</v>
      </c>
      <c r="G4639" s="173">
        <f>abs(Generate!H$5-F4639)</f>
        <v>242.5705</v>
      </c>
    </row>
    <row r="4640">
      <c r="A4640" s="71" t="s">
        <v>105</v>
      </c>
      <c r="B4640" s="71">
        <v>2.0</v>
      </c>
      <c r="C4640" s="71">
        <v>1.5</v>
      </c>
      <c r="D4640" s="71">
        <v>3.0</v>
      </c>
      <c r="E4640" s="71">
        <v>0.5</v>
      </c>
      <c r="F4640" s="172">
        <f>vlookup(VLOOKUP(A4640,'Meal Plan Combinations'!A$5:E$17,2,false),indirect(I$1),2,false)*B4640+vlookup(VLOOKUP(A4640,'Meal Plan Combinations'!A$5:E$17,3,false),indirect(I$1),2,false)*C4640+vlookup(VLOOKUP(A4640,'Meal Plan Combinations'!A$5:E$17,4,false),indirect(I$1),2,false)*D4640+vlookup(VLOOKUP(A4640,'Meal Plan Combinations'!A$5:E$17,5,false),indirect(I$1),2,false)*E4640</f>
        <v>2282.903</v>
      </c>
      <c r="G4640" s="173">
        <f>abs(Generate!H$5-F4640)</f>
        <v>787.097</v>
      </c>
    </row>
    <row r="4641">
      <c r="A4641" s="71" t="s">
        <v>105</v>
      </c>
      <c r="B4641" s="71">
        <v>2.0</v>
      </c>
      <c r="C4641" s="71">
        <v>1.5</v>
      </c>
      <c r="D4641" s="71">
        <v>3.0</v>
      </c>
      <c r="E4641" s="71">
        <v>1.0</v>
      </c>
      <c r="F4641" s="172">
        <f>vlookup(VLOOKUP(A4641,'Meal Plan Combinations'!A$5:E$17,2,false),indirect(I$1),2,false)*B4641+vlookup(VLOOKUP(A4641,'Meal Plan Combinations'!A$5:E$17,3,false),indirect(I$1),2,false)*C4641+vlookup(VLOOKUP(A4641,'Meal Plan Combinations'!A$5:E$17,4,false),indirect(I$1),2,false)*D4641+vlookup(VLOOKUP(A4641,'Meal Plan Combinations'!A$5:E$17,5,false),indirect(I$1),2,false)*E4641</f>
        <v>2419.897</v>
      </c>
      <c r="G4641" s="173">
        <f>abs(Generate!H$5-F4641)</f>
        <v>650.103</v>
      </c>
    </row>
    <row r="4642">
      <c r="A4642" s="71" t="s">
        <v>105</v>
      </c>
      <c r="B4642" s="71">
        <v>2.0</v>
      </c>
      <c r="C4642" s="71">
        <v>1.5</v>
      </c>
      <c r="D4642" s="71">
        <v>3.0</v>
      </c>
      <c r="E4642" s="71">
        <v>1.5</v>
      </c>
      <c r="F4642" s="172">
        <f>vlookup(VLOOKUP(A4642,'Meal Plan Combinations'!A$5:E$17,2,false),indirect(I$1),2,false)*B4642+vlookup(VLOOKUP(A4642,'Meal Plan Combinations'!A$5:E$17,3,false),indirect(I$1),2,false)*C4642+vlookup(VLOOKUP(A4642,'Meal Plan Combinations'!A$5:E$17,4,false),indirect(I$1),2,false)*D4642+vlookup(VLOOKUP(A4642,'Meal Plan Combinations'!A$5:E$17,5,false),indirect(I$1),2,false)*E4642</f>
        <v>2556.891</v>
      </c>
      <c r="G4642" s="173">
        <f>abs(Generate!H$5-F4642)</f>
        <v>513.109</v>
      </c>
    </row>
    <row r="4643">
      <c r="A4643" s="71" t="s">
        <v>105</v>
      </c>
      <c r="B4643" s="71">
        <v>2.0</v>
      </c>
      <c r="C4643" s="71">
        <v>1.5</v>
      </c>
      <c r="D4643" s="71">
        <v>3.0</v>
      </c>
      <c r="E4643" s="71">
        <v>2.0</v>
      </c>
      <c r="F4643" s="172">
        <f>vlookup(VLOOKUP(A4643,'Meal Plan Combinations'!A$5:E$17,2,false),indirect(I$1),2,false)*B4643+vlookup(VLOOKUP(A4643,'Meal Plan Combinations'!A$5:E$17,3,false),indirect(I$1),2,false)*C4643+vlookup(VLOOKUP(A4643,'Meal Plan Combinations'!A$5:E$17,4,false),indirect(I$1),2,false)*D4643+vlookup(VLOOKUP(A4643,'Meal Plan Combinations'!A$5:E$17,5,false),indirect(I$1),2,false)*E4643</f>
        <v>2693.885</v>
      </c>
      <c r="G4643" s="173">
        <f>abs(Generate!H$5-F4643)</f>
        <v>376.115</v>
      </c>
    </row>
    <row r="4644">
      <c r="A4644" s="71" t="s">
        <v>105</v>
      </c>
      <c r="B4644" s="71">
        <v>2.0</v>
      </c>
      <c r="C4644" s="71">
        <v>1.5</v>
      </c>
      <c r="D4644" s="71">
        <v>3.0</v>
      </c>
      <c r="E4644" s="71">
        <v>2.5</v>
      </c>
      <c r="F4644" s="172">
        <f>vlookup(VLOOKUP(A4644,'Meal Plan Combinations'!A$5:E$17,2,false),indirect(I$1),2,false)*B4644+vlookup(VLOOKUP(A4644,'Meal Plan Combinations'!A$5:E$17,3,false),indirect(I$1),2,false)*C4644+vlookup(VLOOKUP(A4644,'Meal Plan Combinations'!A$5:E$17,4,false),indirect(I$1),2,false)*D4644+vlookup(VLOOKUP(A4644,'Meal Plan Combinations'!A$5:E$17,5,false),indirect(I$1),2,false)*E4644</f>
        <v>2830.879</v>
      </c>
      <c r="G4644" s="173">
        <f>abs(Generate!H$5-F4644)</f>
        <v>239.121</v>
      </c>
    </row>
    <row r="4645">
      <c r="A4645" s="71" t="s">
        <v>105</v>
      </c>
      <c r="B4645" s="71">
        <v>2.0</v>
      </c>
      <c r="C4645" s="71">
        <v>1.5</v>
      </c>
      <c r="D4645" s="71">
        <v>3.0</v>
      </c>
      <c r="E4645" s="71">
        <v>3.0</v>
      </c>
      <c r="F4645" s="172">
        <f>vlookup(VLOOKUP(A4645,'Meal Plan Combinations'!A$5:E$17,2,false),indirect(I$1),2,false)*B4645+vlookup(VLOOKUP(A4645,'Meal Plan Combinations'!A$5:E$17,3,false),indirect(I$1),2,false)*C4645+vlookup(VLOOKUP(A4645,'Meal Plan Combinations'!A$5:E$17,4,false),indirect(I$1),2,false)*D4645+vlookup(VLOOKUP(A4645,'Meal Plan Combinations'!A$5:E$17,5,false),indirect(I$1),2,false)*E4645</f>
        <v>2967.873</v>
      </c>
      <c r="G4645" s="173">
        <f>abs(Generate!H$5-F4645)</f>
        <v>102.127</v>
      </c>
    </row>
    <row r="4646">
      <c r="A4646" s="71" t="s">
        <v>105</v>
      </c>
      <c r="B4646" s="71">
        <v>2.0</v>
      </c>
      <c r="C4646" s="71">
        <v>2.0</v>
      </c>
      <c r="D4646" s="71">
        <v>0.5</v>
      </c>
      <c r="E4646" s="71">
        <v>0.5</v>
      </c>
      <c r="F4646" s="172">
        <f>vlookup(VLOOKUP(A4646,'Meal Plan Combinations'!A$5:E$17,2,false),indirect(I$1),2,false)*B4646+vlookup(VLOOKUP(A4646,'Meal Plan Combinations'!A$5:E$17,3,false),indirect(I$1),2,false)*C4646+vlookup(VLOOKUP(A4646,'Meal Plan Combinations'!A$5:E$17,4,false),indirect(I$1),2,false)*D4646+vlookup(VLOOKUP(A4646,'Meal Plan Combinations'!A$5:E$17,5,false),indirect(I$1),2,false)*E4646</f>
        <v>1711.7815</v>
      </c>
      <c r="G4646" s="173">
        <f>abs(Generate!H$5-F4646)</f>
        <v>1358.2185</v>
      </c>
    </row>
    <row r="4647">
      <c r="A4647" s="71" t="s">
        <v>105</v>
      </c>
      <c r="B4647" s="71">
        <v>2.0</v>
      </c>
      <c r="C4647" s="71">
        <v>2.0</v>
      </c>
      <c r="D4647" s="71">
        <v>0.5</v>
      </c>
      <c r="E4647" s="71">
        <v>1.0</v>
      </c>
      <c r="F4647" s="172">
        <f>vlookup(VLOOKUP(A4647,'Meal Plan Combinations'!A$5:E$17,2,false),indirect(I$1),2,false)*B4647+vlookup(VLOOKUP(A4647,'Meal Plan Combinations'!A$5:E$17,3,false),indirect(I$1),2,false)*C4647+vlookup(VLOOKUP(A4647,'Meal Plan Combinations'!A$5:E$17,4,false),indirect(I$1),2,false)*D4647+vlookup(VLOOKUP(A4647,'Meal Plan Combinations'!A$5:E$17,5,false),indirect(I$1),2,false)*E4647</f>
        <v>1848.7755</v>
      </c>
      <c r="G4647" s="173">
        <f>abs(Generate!H$5-F4647)</f>
        <v>1221.2245</v>
      </c>
    </row>
    <row r="4648">
      <c r="A4648" s="71" t="s">
        <v>105</v>
      </c>
      <c r="B4648" s="71">
        <v>2.0</v>
      </c>
      <c r="C4648" s="71">
        <v>2.0</v>
      </c>
      <c r="D4648" s="71">
        <v>0.5</v>
      </c>
      <c r="E4648" s="71">
        <v>1.5</v>
      </c>
      <c r="F4648" s="172">
        <f>vlookup(VLOOKUP(A4648,'Meal Plan Combinations'!A$5:E$17,2,false),indirect(I$1),2,false)*B4648+vlookup(VLOOKUP(A4648,'Meal Plan Combinations'!A$5:E$17,3,false),indirect(I$1),2,false)*C4648+vlookup(VLOOKUP(A4648,'Meal Plan Combinations'!A$5:E$17,4,false),indirect(I$1),2,false)*D4648+vlookup(VLOOKUP(A4648,'Meal Plan Combinations'!A$5:E$17,5,false),indirect(I$1),2,false)*E4648</f>
        <v>1985.7695</v>
      </c>
      <c r="G4648" s="173">
        <f>abs(Generate!H$5-F4648)</f>
        <v>1084.2305</v>
      </c>
    </row>
    <row r="4649">
      <c r="A4649" s="71" t="s">
        <v>105</v>
      </c>
      <c r="B4649" s="71">
        <v>2.0</v>
      </c>
      <c r="C4649" s="71">
        <v>2.0</v>
      </c>
      <c r="D4649" s="71">
        <v>0.5</v>
      </c>
      <c r="E4649" s="71">
        <v>2.0</v>
      </c>
      <c r="F4649" s="172">
        <f>vlookup(VLOOKUP(A4649,'Meal Plan Combinations'!A$5:E$17,2,false),indirect(I$1),2,false)*B4649+vlookup(VLOOKUP(A4649,'Meal Plan Combinations'!A$5:E$17,3,false),indirect(I$1),2,false)*C4649+vlookup(VLOOKUP(A4649,'Meal Plan Combinations'!A$5:E$17,4,false),indirect(I$1),2,false)*D4649+vlookup(VLOOKUP(A4649,'Meal Plan Combinations'!A$5:E$17,5,false),indirect(I$1),2,false)*E4649</f>
        <v>2122.7635</v>
      </c>
      <c r="G4649" s="173">
        <f>abs(Generate!H$5-F4649)</f>
        <v>947.2365</v>
      </c>
    </row>
    <row r="4650">
      <c r="A4650" s="71" t="s">
        <v>105</v>
      </c>
      <c r="B4650" s="71">
        <v>2.0</v>
      </c>
      <c r="C4650" s="71">
        <v>2.0</v>
      </c>
      <c r="D4650" s="71">
        <v>0.5</v>
      </c>
      <c r="E4650" s="71">
        <v>2.5</v>
      </c>
      <c r="F4650" s="172">
        <f>vlookup(VLOOKUP(A4650,'Meal Plan Combinations'!A$5:E$17,2,false),indirect(I$1),2,false)*B4650+vlookup(VLOOKUP(A4650,'Meal Plan Combinations'!A$5:E$17,3,false),indirect(I$1),2,false)*C4650+vlookup(VLOOKUP(A4650,'Meal Plan Combinations'!A$5:E$17,4,false),indirect(I$1),2,false)*D4650+vlookup(VLOOKUP(A4650,'Meal Plan Combinations'!A$5:E$17,5,false),indirect(I$1),2,false)*E4650</f>
        <v>2259.7575</v>
      </c>
      <c r="G4650" s="173">
        <f>abs(Generate!H$5-F4650)</f>
        <v>810.2425</v>
      </c>
    </row>
    <row r="4651">
      <c r="A4651" s="71" t="s">
        <v>105</v>
      </c>
      <c r="B4651" s="71">
        <v>2.0</v>
      </c>
      <c r="C4651" s="71">
        <v>2.0</v>
      </c>
      <c r="D4651" s="71">
        <v>0.5</v>
      </c>
      <c r="E4651" s="71">
        <v>3.0</v>
      </c>
      <c r="F4651" s="172">
        <f>vlookup(VLOOKUP(A4651,'Meal Plan Combinations'!A$5:E$17,2,false),indirect(I$1),2,false)*B4651+vlookup(VLOOKUP(A4651,'Meal Plan Combinations'!A$5:E$17,3,false),indirect(I$1),2,false)*C4651+vlookup(VLOOKUP(A4651,'Meal Plan Combinations'!A$5:E$17,4,false),indirect(I$1),2,false)*D4651+vlookup(VLOOKUP(A4651,'Meal Plan Combinations'!A$5:E$17,5,false),indirect(I$1),2,false)*E4651</f>
        <v>2396.7515</v>
      </c>
      <c r="G4651" s="173">
        <f>abs(Generate!H$5-F4651)</f>
        <v>673.2485</v>
      </c>
    </row>
    <row r="4652">
      <c r="A4652" s="71" t="s">
        <v>105</v>
      </c>
      <c r="B4652" s="71">
        <v>2.0</v>
      </c>
      <c r="C4652" s="71">
        <v>2.0</v>
      </c>
      <c r="D4652" s="71">
        <v>1.0</v>
      </c>
      <c r="E4652" s="71">
        <v>0.5</v>
      </c>
      <c r="F4652" s="172">
        <f>vlookup(VLOOKUP(A4652,'Meal Plan Combinations'!A$5:E$17,2,false),indirect(I$1),2,false)*B4652+vlookup(VLOOKUP(A4652,'Meal Plan Combinations'!A$5:E$17,3,false),indirect(I$1),2,false)*C4652+vlookup(VLOOKUP(A4652,'Meal Plan Combinations'!A$5:E$17,4,false),indirect(I$1),2,false)*D4652+vlookup(VLOOKUP(A4652,'Meal Plan Combinations'!A$5:E$17,5,false),indirect(I$1),2,false)*E4652</f>
        <v>1852.225</v>
      </c>
      <c r="G4652" s="173">
        <f>abs(Generate!H$5-F4652)</f>
        <v>1217.775</v>
      </c>
    </row>
    <row r="4653">
      <c r="A4653" s="71" t="s">
        <v>105</v>
      </c>
      <c r="B4653" s="71">
        <v>2.0</v>
      </c>
      <c r="C4653" s="71">
        <v>2.0</v>
      </c>
      <c r="D4653" s="71">
        <v>1.0</v>
      </c>
      <c r="E4653" s="71">
        <v>1.0</v>
      </c>
      <c r="F4653" s="172">
        <f>vlookup(VLOOKUP(A4653,'Meal Plan Combinations'!A$5:E$17,2,false),indirect(I$1),2,false)*B4653+vlookup(VLOOKUP(A4653,'Meal Plan Combinations'!A$5:E$17,3,false),indirect(I$1),2,false)*C4653+vlookup(VLOOKUP(A4653,'Meal Plan Combinations'!A$5:E$17,4,false),indirect(I$1),2,false)*D4653+vlookup(VLOOKUP(A4653,'Meal Plan Combinations'!A$5:E$17,5,false),indirect(I$1),2,false)*E4653</f>
        <v>1989.219</v>
      </c>
      <c r="G4653" s="173">
        <f>abs(Generate!H$5-F4653)</f>
        <v>1080.781</v>
      </c>
    </row>
    <row r="4654">
      <c r="A4654" s="71" t="s">
        <v>105</v>
      </c>
      <c r="B4654" s="71">
        <v>2.0</v>
      </c>
      <c r="C4654" s="71">
        <v>2.0</v>
      </c>
      <c r="D4654" s="71">
        <v>1.0</v>
      </c>
      <c r="E4654" s="71">
        <v>1.5</v>
      </c>
      <c r="F4654" s="172">
        <f>vlookup(VLOOKUP(A4654,'Meal Plan Combinations'!A$5:E$17,2,false),indirect(I$1),2,false)*B4654+vlookup(VLOOKUP(A4654,'Meal Plan Combinations'!A$5:E$17,3,false),indirect(I$1),2,false)*C4654+vlookup(VLOOKUP(A4654,'Meal Plan Combinations'!A$5:E$17,4,false),indirect(I$1),2,false)*D4654+vlookup(VLOOKUP(A4654,'Meal Plan Combinations'!A$5:E$17,5,false),indirect(I$1),2,false)*E4654</f>
        <v>2126.213</v>
      </c>
      <c r="G4654" s="173">
        <f>abs(Generate!H$5-F4654)</f>
        <v>943.787</v>
      </c>
    </row>
    <row r="4655">
      <c r="A4655" s="71" t="s">
        <v>105</v>
      </c>
      <c r="B4655" s="71">
        <v>2.0</v>
      </c>
      <c r="C4655" s="71">
        <v>2.0</v>
      </c>
      <c r="D4655" s="71">
        <v>1.0</v>
      </c>
      <c r="E4655" s="71">
        <v>2.0</v>
      </c>
      <c r="F4655" s="172">
        <f>vlookup(VLOOKUP(A4655,'Meal Plan Combinations'!A$5:E$17,2,false),indirect(I$1),2,false)*B4655+vlookup(VLOOKUP(A4655,'Meal Plan Combinations'!A$5:E$17,3,false),indirect(I$1),2,false)*C4655+vlookup(VLOOKUP(A4655,'Meal Plan Combinations'!A$5:E$17,4,false),indirect(I$1),2,false)*D4655+vlookup(VLOOKUP(A4655,'Meal Plan Combinations'!A$5:E$17,5,false),indirect(I$1),2,false)*E4655</f>
        <v>2263.207</v>
      </c>
      <c r="G4655" s="173">
        <f>abs(Generate!H$5-F4655)</f>
        <v>806.793</v>
      </c>
    </row>
    <row r="4656">
      <c r="A4656" s="71" t="s">
        <v>105</v>
      </c>
      <c r="B4656" s="71">
        <v>2.0</v>
      </c>
      <c r="C4656" s="71">
        <v>2.0</v>
      </c>
      <c r="D4656" s="71">
        <v>1.0</v>
      </c>
      <c r="E4656" s="71">
        <v>2.5</v>
      </c>
      <c r="F4656" s="172">
        <f>vlookup(VLOOKUP(A4656,'Meal Plan Combinations'!A$5:E$17,2,false),indirect(I$1),2,false)*B4656+vlookup(VLOOKUP(A4656,'Meal Plan Combinations'!A$5:E$17,3,false),indirect(I$1),2,false)*C4656+vlookup(VLOOKUP(A4656,'Meal Plan Combinations'!A$5:E$17,4,false),indirect(I$1),2,false)*D4656+vlookup(VLOOKUP(A4656,'Meal Plan Combinations'!A$5:E$17,5,false),indirect(I$1),2,false)*E4656</f>
        <v>2400.201</v>
      </c>
      <c r="G4656" s="173">
        <f>abs(Generate!H$5-F4656)</f>
        <v>669.799</v>
      </c>
    </row>
    <row r="4657">
      <c r="A4657" s="71" t="s">
        <v>105</v>
      </c>
      <c r="B4657" s="71">
        <v>2.0</v>
      </c>
      <c r="C4657" s="71">
        <v>2.0</v>
      </c>
      <c r="D4657" s="71">
        <v>1.0</v>
      </c>
      <c r="E4657" s="71">
        <v>3.0</v>
      </c>
      <c r="F4657" s="172">
        <f>vlookup(VLOOKUP(A4657,'Meal Plan Combinations'!A$5:E$17,2,false),indirect(I$1),2,false)*B4657+vlookup(VLOOKUP(A4657,'Meal Plan Combinations'!A$5:E$17,3,false),indirect(I$1),2,false)*C4657+vlookup(VLOOKUP(A4657,'Meal Plan Combinations'!A$5:E$17,4,false),indirect(I$1),2,false)*D4657+vlookup(VLOOKUP(A4657,'Meal Plan Combinations'!A$5:E$17,5,false),indirect(I$1),2,false)*E4657</f>
        <v>2537.195</v>
      </c>
      <c r="G4657" s="173">
        <f>abs(Generate!H$5-F4657)</f>
        <v>532.805</v>
      </c>
    </row>
    <row r="4658">
      <c r="A4658" s="71" t="s">
        <v>105</v>
      </c>
      <c r="B4658" s="71">
        <v>2.0</v>
      </c>
      <c r="C4658" s="71">
        <v>2.0</v>
      </c>
      <c r="D4658" s="71">
        <v>1.5</v>
      </c>
      <c r="E4658" s="71">
        <v>0.5</v>
      </c>
      <c r="F4658" s="172">
        <f>vlookup(VLOOKUP(A4658,'Meal Plan Combinations'!A$5:E$17,2,false),indirect(I$1),2,false)*B4658+vlookup(VLOOKUP(A4658,'Meal Plan Combinations'!A$5:E$17,3,false),indirect(I$1),2,false)*C4658+vlookup(VLOOKUP(A4658,'Meal Plan Combinations'!A$5:E$17,4,false),indirect(I$1),2,false)*D4658+vlookup(VLOOKUP(A4658,'Meal Plan Combinations'!A$5:E$17,5,false),indirect(I$1),2,false)*E4658</f>
        <v>1992.6685</v>
      </c>
      <c r="G4658" s="173">
        <f>abs(Generate!H$5-F4658)</f>
        <v>1077.3315</v>
      </c>
    </row>
    <row r="4659">
      <c r="A4659" s="71" t="s">
        <v>105</v>
      </c>
      <c r="B4659" s="71">
        <v>2.0</v>
      </c>
      <c r="C4659" s="71">
        <v>2.0</v>
      </c>
      <c r="D4659" s="71">
        <v>1.5</v>
      </c>
      <c r="E4659" s="71">
        <v>1.0</v>
      </c>
      <c r="F4659" s="172">
        <f>vlookup(VLOOKUP(A4659,'Meal Plan Combinations'!A$5:E$17,2,false),indirect(I$1),2,false)*B4659+vlookup(VLOOKUP(A4659,'Meal Plan Combinations'!A$5:E$17,3,false),indirect(I$1),2,false)*C4659+vlookup(VLOOKUP(A4659,'Meal Plan Combinations'!A$5:E$17,4,false),indirect(I$1),2,false)*D4659+vlookup(VLOOKUP(A4659,'Meal Plan Combinations'!A$5:E$17,5,false),indirect(I$1),2,false)*E4659</f>
        <v>2129.6625</v>
      </c>
      <c r="G4659" s="173">
        <f>abs(Generate!H$5-F4659)</f>
        <v>940.3375</v>
      </c>
    </row>
    <row r="4660">
      <c r="A4660" s="71" t="s">
        <v>105</v>
      </c>
      <c r="B4660" s="71">
        <v>2.0</v>
      </c>
      <c r="C4660" s="71">
        <v>2.0</v>
      </c>
      <c r="D4660" s="71">
        <v>1.5</v>
      </c>
      <c r="E4660" s="71">
        <v>1.5</v>
      </c>
      <c r="F4660" s="172">
        <f>vlookup(VLOOKUP(A4660,'Meal Plan Combinations'!A$5:E$17,2,false),indirect(I$1),2,false)*B4660+vlookup(VLOOKUP(A4660,'Meal Plan Combinations'!A$5:E$17,3,false),indirect(I$1),2,false)*C4660+vlookup(VLOOKUP(A4660,'Meal Plan Combinations'!A$5:E$17,4,false),indirect(I$1),2,false)*D4660+vlookup(VLOOKUP(A4660,'Meal Plan Combinations'!A$5:E$17,5,false),indirect(I$1),2,false)*E4660</f>
        <v>2266.6565</v>
      </c>
      <c r="G4660" s="173">
        <f>abs(Generate!H$5-F4660)</f>
        <v>803.3435</v>
      </c>
    </row>
    <row r="4661">
      <c r="A4661" s="71" t="s">
        <v>105</v>
      </c>
      <c r="B4661" s="71">
        <v>2.0</v>
      </c>
      <c r="C4661" s="71">
        <v>2.0</v>
      </c>
      <c r="D4661" s="71">
        <v>1.5</v>
      </c>
      <c r="E4661" s="71">
        <v>2.0</v>
      </c>
      <c r="F4661" s="172">
        <f>vlookup(VLOOKUP(A4661,'Meal Plan Combinations'!A$5:E$17,2,false),indirect(I$1),2,false)*B4661+vlookup(VLOOKUP(A4661,'Meal Plan Combinations'!A$5:E$17,3,false),indirect(I$1),2,false)*C4661+vlookup(VLOOKUP(A4661,'Meal Plan Combinations'!A$5:E$17,4,false),indirect(I$1),2,false)*D4661+vlookup(VLOOKUP(A4661,'Meal Plan Combinations'!A$5:E$17,5,false),indirect(I$1),2,false)*E4661</f>
        <v>2403.6505</v>
      </c>
      <c r="G4661" s="173">
        <f>abs(Generate!H$5-F4661)</f>
        <v>666.3495</v>
      </c>
    </row>
    <row r="4662">
      <c r="A4662" s="71" t="s">
        <v>105</v>
      </c>
      <c r="B4662" s="71">
        <v>2.0</v>
      </c>
      <c r="C4662" s="71">
        <v>2.0</v>
      </c>
      <c r="D4662" s="71">
        <v>1.5</v>
      </c>
      <c r="E4662" s="71">
        <v>2.5</v>
      </c>
      <c r="F4662" s="172">
        <f>vlookup(VLOOKUP(A4662,'Meal Plan Combinations'!A$5:E$17,2,false),indirect(I$1),2,false)*B4662+vlookup(VLOOKUP(A4662,'Meal Plan Combinations'!A$5:E$17,3,false),indirect(I$1),2,false)*C4662+vlookup(VLOOKUP(A4662,'Meal Plan Combinations'!A$5:E$17,4,false),indirect(I$1),2,false)*D4662+vlookup(VLOOKUP(A4662,'Meal Plan Combinations'!A$5:E$17,5,false),indirect(I$1),2,false)*E4662</f>
        <v>2540.6445</v>
      </c>
      <c r="G4662" s="173">
        <f>abs(Generate!H$5-F4662)</f>
        <v>529.3555</v>
      </c>
    </row>
    <row r="4663">
      <c r="A4663" s="71" t="s">
        <v>105</v>
      </c>
      <c r="B4663" s="71">
        <v>2.0</v>
      </c>
      <c r="C4663" s="71">
        <v>2.0</v>
      </c>
      <c r="D4663" s="71">
        <v>1.5</v>
      </c>
      <c r="E4663" s="71">
        <v>3.0</v>
      </c>
      <c r="F4663" s="172">
        <f>vlookup(VLOOKUP(A4663,'Meal Plan Combinations'!A$5:E$17,2,false),indirect(I$1),2,false)*B4663+vlookup(VLOOKUP(A4663,'Meal Plan Combinations'!A$5:E$17,3,false),indirect(I$1),2,false)*C4663+vlookup(VLOOKUP(A4663,'Meal Plan Combinations'!A$5:E$17,4,false),indirect(I$1),2,false)*D4663+vlookup(VLOOKUP(A4663,'Meal Plan Combinations'!A$5:E$17,5,false),indirect(I$1),2,false)*E4663</f>
        <v>2677.6385</v>
      </c>
      <c r="G4663" s="173">
        <f>abs(Generate!H$5-F4663)</f>
        <v>392.3615</v>
      </c>
    </row>
    <row r="4664">
      <c r="A4664" s="71" t="s">
        <v>105</v>
      </c>
      <c r="B4664" s="71">
        <v>2.0</v>
      </c>
      <c r="C4664" s="71">
        <v>2.0</v>
      </c>
      <c r="D4664" s="71">
        <v>2.0</v>
      </c>
      <c r="E4664" s="71">
        <v>0.5</v>
      </c>
      <c r="F4664" s="172">
        <f>vlookup(VLOOKUP(A4664,'Meal Plan Combinations'!A$5:E$17,2,false),indirect(I$1),2,false)*B4664+vlookup(VLOOKUP(A4664,'Meal Plan Combinations'!A$5:E$17,3,false),indirect(I$1),2,false)*C4664+vlookup(VLOOKUP(A4664,'Meal Plan Combinations'!A$5:E$17,4,false),indirect(I$1),2,false)*D4664+vlookup(VLOOKUP(A4664,'Meal Plan Combinations'!A$5:E$17,5,false),indirect(I$1),2,false)*E4664</f>
        <v>2133.112</v>
      </c>
      <c r="G4664" s="173">
        <f>abs(Generate!H$5-F4664)</f>
        <v>936.888</v>
      </c>
    </row>
    <row r="4665">
      <c r="A4665" s="71" t="s">
        <v>105</v>
      </c>
      <c r="B4665" s="71">
        <v>2.0</v>
      </c>
      <c r="C4665" s="71">
        <v>2.0</v>
      </c>
      <c r="D4665" s="71">
        <v>2.0</v>
      </c>
      <c r="E4665" s="71">
        <v>1.0</v>
      </c>
      <c r="F4665" s="172">
        <f>vlookup(VLOOKUP(A4665,'Meal Plan Combinations'!A$5:E$17,2,false),indirect(I$1),2,false)*B4665+vlookup(VLOOKUP(A4665,'Meal Plan Combinations'!A$5:E$17,3,false),indirect(I$1),2,false)*C4665+vlookup(VLOOKUP(A4665,'Meal Plan Combinations'!A$5:E$17,4,false),indirect(I$1),2,false)*D4665+vlookup(VLOOKUP(A4665,'Meal Plan Combinations'!A$5:E$17,5,false),indirect(I$1),2,false)*E4665</f>
        <v>2270.106</v>
      </c>
      <c r="G4665" s="173">
        <f>abs(Generate!H$5-F4665)</f>
        <v>799.894</v>
      </c>
    </row>
    <row r="4666">
      <c r="A4666" s="71" t="s">
        <v>105</v>
      </c>
      <c r="B4666" s="71">
        <v>2.0</v>
      </c>
      <c r="C4666" s="71">
        <v>2.0</v>
      </c>
      <c r="D4666" s="71">
        <v>2.0</v>
      </c>
      <c r="E4666" s="71">
        <v>1.5</v>
      </c>
      <c r="F4666" s="172">
        <f>vlookup(VLOOKUP(A4666,'Meal Plan Combinations'!A$5:E$17,2,false),indirect(I$1),2,false)*B4666+vlookup(VLOOKUP(A4666,'Meal Plan Combinations'!A$5:E$17,3,false),indirect(I$1),2,false)*C4666+vlookup(VLOOKUP(A4666,'Meal Plan Combinations'!A$5:E$17,4,false),indirect(I$1),2,false)*D4666+vlookup(VLOOKUP(A4666,'Meal Plan Combinations'!A$5:E$17,5,false),indirect(I$1),2,false)*E4666</f>
        <v>2407.1</v>
      </c>
      <c r="G4666" s="173">
        <f>abs(Generate!H$5-F4666)</f>
        <v>662.9</v>
      </c>
    </row>
    <row r="4667">
      <c r="A4667" s="71" t="s">
        <v>105</v>
      </c>
      <c r="B4667" s="71">
        <v>2.0</v>
      </c>
      <c r="C4667" s="71">
        <v>2.0</v>
      </c>
      <c r="D4667" s="71">
        <v>2.0</v>
      </c>
      <c r="E4667" s="71">
        <v>2.0</v>
      </c>
      <c r="F4667" s="172">
        <f>vlookup(VLOOKUP(A4667,'Meal Plan Combinations'!A$5:E$17,2,false),indirect(I$1),2,false)*B4667+vlookup(VLOOKUP(A4667,'Meal Plan Combinations'!A$5:E$17,3,false),indirect(I$1),2,false)*C4667+vlookup(VLOOKUP(A4667,'Meal Plan Combinations'!A$5:E$17,4,false),indirect(I$1),2,false)*D4667+vlookup(VLOOKUP(A4667,'Meal Plan Combinations'!A$5:E$17,5,false),indirect(I$1),2,false)*E4667</f>
        <v>2544.094</v>
      </c>
      <c r="G4667" s="173">
        <f>abs(Generate!H$5-F4667)</f>
        <v>525.906</v>
      </c>
    </row>
    <row r="4668">
      <c r="A4668" s="71" t="s">
        <v>105</v>
      </c>
      <c r="B4668" s="71">
        <v>2.0</v>
      </c>
      <c r="C4668" s="71">
        <v>2.0</v>
      </c>
      <c r="D4668" s="71">
        <v>2.0</v>
      </c>
      <c r="E4668" s="71">
        <v>2.5</v>
      </c>
      <c r="F4668" s="172">
        <f>vlookup(VLOOKUP(A4668,'Meal Plan Combinations'!A$5:E$17,2,false),indirect(I$1),2,false)*B4668+vlookup(VLOOKUP(A4668,'Meal Plan Combinations'!A$5:E$17,3,false),indirect(I$1),2,false)*C4668+vlookup(VLOOKUP(A4668,'Meal Plan Combinations'!A$5:E$17,4,false),indirect(I$1),2,false)*D4668+vlookup(VLOOKUP(A4668,'Meal Plan Combinations'!A$5:E$17,5,false),indirect(I$1),2,false)*E4668</f>
        <v>2681.088</v>
      </c>
      <c r="G4668" s="173">
        <f>abs(Generate!H$5-F4668)</f>
        <v>388.912</v>
      </c>
    </row>
    <row r="4669">
      <c r="A4669" s="71" t="s">
        <v>105</v>
      </c>
      <c r="B4669" s="71">
        <v>2.0</v>
      </c>
      <c r="C4669" s="71">
        <v>2.0</v>
      </c>
      <c r="D4669" s="71">
        <v>2.0</v>
      </c>
      <c r="E4669" s="71">
        <v>3.0</v>
      </c>
      <c r="F4669" s="172">
        <f>vlookup(VLOOKUP(A4669,'Meal Plan Combinations'!A$5:E$17,2,false),indirect(I$1),2,false)*B4669+vlookup(VLOOKUP(A4669,'Meal Plan Combinations'!A$5:E$17,3,false),indirect(I$1),2,false)*C4669+vlookup(VLOOKUP(A4669,'Meal Plan Combinations'!A$5:E$17,4,false),indirect(I$1),2,false)*D4669+vlookup(VLOOKUP(A4669,'Meal Plan Combinations'!A$5:E$17,5,false),indirect(I$1),2,false)*E4669</f>
        <v>2818.082</v>
      </c>
      <c r="G4669" s="173">
        <f>abs(Generate!H$5-F4669)</f>
        <v>251.918</v>
      </c>
    </row>
    <row r="4670">
      <c r="A4670" s="71" t="s">
        <v>105</v>
      </c>
      <c r="B4670" s="71">
        <v>2.0</v>
      </c>
      <c r="C4670" s="71">
        <v>2.0</v>
      </c>
      <c r="D4670" s="71">
        <v>2.5</v>
      </c>
      <c r="E4670" s="71">
        <v>0.5</v>
      </c>
      <c r="F4670" s="172">
        <f>vlookup(VLOOKUP(A4670,'Meal Plan Combinations'!A$5:E$17,2,false),indirect(I$1),2,false)*B4670+vlookup(VLOOKUP(A4670,'Meal Plan Combinations'!A$5:E$17,3,false),indirect(I$1),2,false)*C4670+vlookup(VLOOKUP(A4670,'Meal Plan Combinations'!A$5:E$17,4,false),indirect(I$1),2,false)*D4670+vlookup(VLOOKUP(A4670,'Meal Plan Combinations'!A$5:E$17,5,false),indirect(I$1),2,false)*E4670</f>
        <v>2273.5555</v>
      </c>
      <c r="G4670" s="173">
        <f>abs(Generate!H$5-F4670)</f>
        <v>796.4445</v>
      </c>
    </row>
    <row r="4671">
      <c r="A4671" s="71" t="s">
        <v>105</v>
      </c>
      <c r="B4671" s="71">
        <v>2.0</v>
      </c>
      <c r="C4671" s="71">
        <v>2.0</v>
      </c>
      <c r="D4671" s="71">
        <v>2.5</v>
      </c>
      <c r="E4671" s="71">
        <v>1.0</v>
      </c>
      <c r="F4671" s="172">
        <f>vlookup(VLOOKUP(A4671,'Meal Plan Combinations'!A$5:E$17,2,false),indirect(I$1),2,false)*B4671+vlookup(VLOOKUP(A4671,'Meal Plan Combinations'!A$5:E$17,3,false),indirect(I$1),2,false)*C4671+vlookup(VLOOKUP(A4671,'Meal Plan Combinations'!A$5:E$17,4,false),indirect(I$1),2,false)*D4671+vlookup(VLOOKUP(A4671,'Meal Plan Combinations'!A$5:E$17,5,false),indirect(I$1),2,false)*E4671</f>
        <v>2410.5495</v>
      </c>
      <c r="G4671" s="173">
        <f>abs(Generate!H$5-F4671)</f>
        <v>659.4505</v>
      </c>
    </row>
    <row r="4672">
      <c r="A4672" s="71" t="s">
        <v>105</v>
      </c>
      <c r="B4672" s="71">
        <v>2.0</v>
      </c>
      <c r="C4672" s="71">
        <v>2.0</v>
      </c>
      <c r="D4672" s="71">
        <v>2.5</v>
      </c>
      <c r="E4672" s="71">
        <v>1.5</v>
      </c>
      <c r="F4672" s="172">
        <f>vlookup(VLOOKUP(A4672,'Meal Plan Combinations'!A$5:E$17,2,false),indirect(I$1),2,false)*B4672+vlookup(VLOOKUP(A4672,'Meal Plan Combinations'!A$5:E$17,3,false),indirect(I$1),2,false)*C4672+vlookup(VLOOKUP(A4672,'Meal Plan Combinations'!A$5:E$17,4,false),indirect(I$1),2,false)*D4672+vlookup(VLOOKUP(A4672,'Meal Plan Combinations'!A$5:E$17,5,false),indirect(I$1),2,false)*E4672</f>
        <v>2547.5435</v>
      </c>
      <c r="G4672" s="173">
        <f>abs(Generate!H$5-F4672)</f>
        <v>522.4565</v>
      </c>
    </row>
    <row r="4673">
      <c r="A4673" s="71" t="s">
        <v>105</v>
      </c>
      <c r="B4673" s="71">
        <v>2.0</v>
      </c>
      <c r="C4673" s="71">
        <v>2.0</v>
      </c>
      <c r="D4673" s="71">
        <v>2.5</v>
      </c>
      <c r="E4673" s="71">
        <v>2.0</v>
      </c>
      <c r="F4673" s="172">
        <f>vlookup(VLOOKUP(A4673,'Meal Plan Combinations'!A$5:E$17,2,false),indirect(I$1),2,false)*B4673+vlookup(VLOOKUP(A4673,'Meal Plan Combinations'!A$5:E$17,3,false),indirect(I$1),2,false)*C4673+vlookup(VLOOKUP(A4673,'Meal Plan Combinations'!A$5:E$17,4,false),indirect(I$1),2,false)*D4673+vlookup(VLOOKUP(A4673,'Meal Plan Combinations'!A$5:E$17,5,false),indirect(I$1),2,false)*E4673</f>
        <v>2684.5375</v>
      </c>
      <c r="G4673" s="173">
        <f>abs(Generate!H$5-F4673)</f>
        <v>385.4625</v>
      </c>
    </row>
    <row r="4674">
      <c r="A4674" s="71" t="s">
        <v>105</v>
      </c>
      <c r="B4674" s="71">
        <v>2.0</v>
      </c>
      <c r="C4674" s="71">
        <v>2.0</v>
      </c>
      <c r="D4674" s="71">
        <v>2.5</v>
      </c>
      <c r="E4674" s="71">
        <v>2.5</v>
      </c>
      <c r="F4674" s="172">
        <f>vlookup(VLOOKUP(A4674,'Meal Plan Combinations'!A$5:E$17,2,false),indirect(I$1),2,false)*B4674+vlookup(VLOOKUP(A4674,'Meal Plan Combinations'!A$5:E$17,3,false),indirect(I$1),2,false)*C4674+vlookup(VLOOKUP(A4674,'Meal Plan Combinations'!A$5:E$17,4,false),indirect(I$1),2,false)*D4674+vlookup(VLOOKUP(A4674,'Meal Plan Combinations'!A$5:E$17,5,false),indirect(I$1),2,false)*E4674</f>
        <v>2821.5315</v>
      </c>
      <c r="G4674" s="173">
        <f>abs(Generate!H$5-F4674)</f>
        <v>248.4685</v>
      </c>
    </row>
    <row r="4675">
      <c r="A4675" s="71" t="s">
        <v>105</v>
      </c>
      <c r="B4675" s="71">
        <v>2.0</v>
      </c>
      <c r="C4675" s="71">
        <v>2.0</v>
      </c>
      <c r="D4675" s="71">
        <v>2.5</v>
      </c>
      <c r="E4675" s="71">
        <v>3.0</v>
      </c>
      <c r="F4675" s="172">
        <f>vlookup(VLOOKUP(A4675,'Meal Plan Combinations'!A$5:E$17,2,false),indirect(I$1),2,false)*B4675+vlookup(VLOOKUP(A4675,'Meal Plan Combinations'!A$5:E$17,3,false),indirect(I$1),2,false)*C4675+vlookup(VLOOKUP(A4675,'Meal Plan Combinations'!A$5:E$17,4,false),indirect(I$1),2,false)*D4675+vlookup(VLOOKUP(A4675,'Meal Plan Combinations'!A$5:E$17,5,false),indirect(I$1),2,false)*E4675</f>
        <v>2958.5255</v>
      </c>
      <c r="G4675" s="173">
        <f>abs(Generate!H$5-F4675)</f>
        <v>111.4745</v>
      </c>
    </row>
    <row r="4676">
      <c r="A4676" s="71" t="s">
        <v>105</v>
      </c>
      <c r="B4676" s="71">
        <v>2.0</v>
      </c>
      <c r="C4676" s="71">
        <v>2.0</v>
      </c>
      <c r="D4676" s="71">
        <v>3.0</v>
      </c>
      <c r="E4676" s="71">
        <v>0.5</v>
      </c>
      <c r="F4676" s="172">
        <f>vlookup(VLOOKUP(A4676,'Meal Plan Combinations'!A$5:E$17,2,false),indirect(I$1),2,false)*B4676+vlookup(VLOOKUP(A4676,'Meal Plan Combinations'!A$5:E$17,3,false),indirect(I$1),2,false)*C4676+vlookup(VLOOKUP(A4676,'Meal Plan Combinations'!A$5:E$17,4,false),indirect(I$1),2,false)*D4676+vlookup(VLOOKUP(A4676,'Meal Plan Combinations'!A$5:E$17,5,false),indirect(I$1),2,false)*E4676</f>
        <v>2413.999</v>
      </c>
      <c r="G4676" s="173">
        <f>abs(Generate!H$5-F4676)</f>
        <v>656.001</v>
      </c>
    </row>
    <row r="4677">
      <c r="A4677" s="71" t="s">
        <v>105</v>
      </c>
      <c r="B4677" s="71">
        <v>2.0</v>
      </c>
      <c r="C4677" s="71">
        <v>2.0</v>
      </c>
      <c r="D4677" s="71">
        <v>3.0</v>
      </c>
      <c r="E4677" s="71">
        <v>1.0</v>
      </c>
      <c r="F4677" s="172">
        <f>vlookup(VLOOKUP(A4677,'Meal Plan Combinations'!A$5:E$17,2,false),indirect(I$1),2,false)*B4677+vlookup(VLOOKUP(A4677,'Meal Plan Combinations'!A$5:E$17,3,false),indirect(I$1),2,false)*C4677+vlookup(VLOOKUP(A4677,'Meal Plan Combinations'!A$5:E$17,4,false),indirect(I$1),2,false)*D4677+vlookup(VLOOKUP(A4677,'Meal Plan Combinations'!A$5:E$17,5,false),indirect(I$1),2,false)*E4677</f>
        <v>2550.993</v>
      </c>
      <c r="G4677" s="173">
        <f>abs(Generate!H$5-F4677)</f>
        <v>519.007</v>
      </c>
    </row>
    <row r="4678">
      <c r="A4678" s="71" t="s">
        <v>105</v>
      </c>
      <c r="B4678" s="71">
        <v>2.0</v>
      </c>
      <c r="C4678" s="71">
        <v>2.0</v>
      </c>
      <c r="D4678" s="71">
        <v>3.0</v>
      </c>
      <c r="E4678" s="71">
        <v>1.5</v>
      </c>
      <c r="F4678" s="172">
        <f>vlookup(VLOOKUP(A4678,'Meal Plan Combinations'!A$5:E$17,2,false),indirect(I$1),2,false)*B4678+vlookup(VLOOKUP(A4678,'Meal Plan Combinations'!A$5:E$17,3,false),indirect(I$1),2,false)*C4678+vlookup(VLOOKUP(A4678,'Meal Plan Combinations'!A$5:E$17,4,false),indirect(I$1),2,false)*D4678+vlookup(VLOOKUP(A4678,'Meal Plan Combinations'!A$5:E$17,5,false),indirect(I$1),2,false)*E4678</f>
        <v>2687.987</v>
      </c>
      <c r="G4678" s="173">
        <f>abs(Generate!H$5-F4678)</f>
        <v>382.013</v>
      </c>
    </row>
    <row r="4679">
      <c r="A4679" s="71" t="s">
        <v>105</v>
      </c>
      <c r="B4679" s="71">
        <v>2.0</v>
      </c>
      <c r="C4679" s="71">
        <v>2.0</v>
      </c>
      <c r="D4679" s="71">
        <v>3.0</v>
      </c>
      <c r="E4679" s="71">
        <v>2.0</v>
      </c>
      <c r="F4679" s="172">
        <f>vlookup(VLOOKUP(A4679,'Meal Plan Combinations'!A$5:E$17,2,false),indirect(I$1),2,false)*B4679+vlookup(VLOOKUP(A4679,'Meal Plan Combinations'!A$5:E$17,3,false),indirect(I$1),2,false)*C4679+vlookup(VLOOKUP(A4679,'Meal Plan Combinations'!A$5:E$17,4,false),indirect(I$1),2,false)*D4679+vlookup(VLOOKUP(A4679,'Meal Plan Combinations'!A$5:E$17,5,false),indirect(I$1),2,false)*E4679</f>
        <v>2824.981</v>
      </c>
      <c r="G4679" s="173">
        <f>abs(Generate!H$5-F4679)</f>
        <v>245.019</v>
      </c>
    </row>
    <row r="4680">
      <c r="A4680" s="71" t="s">
        <v>105</v>
      </c>
      <c r="B4680" s="71">
        <v>2.0</v>
      </c>
      <c r="C4680" s="71">
        <v>2.0</v>
      </c>
      <c r="D4680" s="71">
        <v>3.0</v>
      </c>
      <c r="E4680" s="71">
        <v>2.5</v>
      </c>
      <c r="F4680" s="172">
        <f>vlookup(VLOOKUP(A4680,'Meal Plan Combinations'!A$5:E$17,2,false),indirect(I$1),2,false)*B4680+vlookup(VLOOKUP(A4680,'Meal Plan Combinations'!A$5:E$17,3,false),indirect(I$1),2,false)*C4680+vlookup(VLOOKUP(A4680,'Meal Plan Combinations'!A$5:E$17,4,false),indirect(I$1),2,false)*D4680+vlookup(VLOOKUP(A4680,'Meal Plan Combinations'!A$5:E$17,5,false),indirect(I$1),2,false)*E4680</f>
        <v>2961.975</v>
      </c>
      <c r="G4680" s="173">
        <f>abs(Generate!H$5-F4680)</f>
        <v>108.025</v>
      </c>
    </row>
    <row r="4681">
      <c r="A4681" s="71" t="s">
        <v>105</v>
      </c>
      <c r="B4681" s="71">
        <v>2.0</v>
      </c>
      <c r="C4681" s="71">
        <v>2.0</v>
      </c>
      <c r="D4681" s="71">
        <v>3.0</v>
      </c>
      <c r="E4681" s="71">
        <v>3.0</v>
      </c>
      <c r="F4681" s="172">
        <f>vlookup(VLOOKUP(A4681,'Meal Plan Combinations'!A$5:E$17,2,false),indirect(I$1),2,false)*B4681+vlookup(VLOOKUP(A4681,'Meal Plan Combinations'!A$5:E$17,3,false),indirect(I$1),2,false)*C4681+vlookup(VLOOKUP(A4681,'Meal Plan Combinations'!A$5:E$17,4,false),indirect(I$1),2,false)*D4681+vlookup(VLOOKUP(A4681,'Meal Plan Combinations'!A$5:E$17,5,false),indirect(I$1),2,false)*E4681</f>
        <v>3098.969</v>
      </c>
      <c r="G4681" s="173">
        <f>abs(Generate!H$5-F4681)</f>
        <v>28.969</v>
      </c>
    </row>
    <row r="4682">
      <c r="A4682" s="71" t="s">
        <v>105</v>
      </c>
      <c r="B4682" s="71">
        <v>2.0</v>
      </c>
      <c r="C4682" s="71">
        <v>2.5</v>
      </c>
      <c r="D4682" s="71">
        <v>0.5</v>
      </c>
      <c r="E4682" s="71">
        <v>0.5</v>
      </c>
      <c r="F4682" s="172">
        <f>vlookup(VLOOKUP(A4682,'Meal Plan Combinations'!A$5:E$17,2,false),indirect(I$1),2,false)*B4682+vlookup(VLOOKUP(A4682,'Meal Plan Combinations'!A$5:E$17,3,false),indirect(I$1),2,false)*C4682+vlookup(VLOOKUP(A4682,'Meal Plan Combinations'!A$5:E$17,4,false),indirect(I$1),2,false)*D4682+vlookup(VLOOKUP(A4682,'Meal Plan Combinations'!A$5:E$17,5,false),indirect(I$1),2,false)*E4682</f>
        <v>1842.8775</v>
      </c>
      <c r="G4682" s="173">
        <f>abs(Generate!H$5-F4682)</f>
        <v>1227.1225</v>
      </c>
    </row>
    <row r="4683">
      <c r="A4683" s="71" t="s">
        <v>105</v>
      </c>
      <c r="B4683" s="71">
        <v>2.0</v>
      </c>
      <c r="C4683" s="71">
        <v>2.5</v>
      </c>
      <c r="D4683" s="71">
        <v>0.5</v>
      </c>
      <c r="E4683" s="71">
        <v>1.0</v>
      </c>
      <c r="F4683" s="172">
        <f>vlookup(VLOOKUP(A4683,'Meal Plan Combinations'!A$5:E$17,2,false),indirect(I$1),2,false)*B4683+vlookup(VLOOKUP(A4683,'Meal Plan Combinations'!A$5:E$17,3,false),indirect(I$1),2,false)*C4683+vlookup(VLOOKUP(A4683,'Meal Plan Combinations'!A$5:E$17,4,false),indirect(I$1),2,false)*D4683+vlookup(VLOOKUP(A4683,'Meal Plan Combinations'!A$5:E$17,5,false),indirect(I$1),2,false)*E4683</f>
        <v>1979.8715</v>
      </c>
      <c r="G4683" s="173">
        <f>abs(Generate!H$5-F4683)</f>
        <v>1090.1285</v>
      </c>
    </row>
    <row r="4684">
      <c r="A4684" s="71" t="s">
        <v>105</v>
      </c>
      <c r="B4684" s="71">
        <v>2.0</v>
      </c>
      <c r="C4684" s="71">
        <v>2.5</v>
      </c>
      <c r="D4684" s="71">
        <v>0.5</v>
      </c>
      <c r="E4684" s="71">
        <v>1.5</v>
      </c>
      <c r="F4684" s="172">
        <f>vlookup(VLOOKUP(A4684,'Meal Plan Combinations'!A$5:E$17,2,false),indirect(I$1),2,false)*B4684+vlookup(VLOOKUP(A4684,'Meal Plan Combinations'!A$5:E$17,3,false),indirect(I$1),2,false)*C4684+vlookup(VLOOKUP(A4684,'Meal Plan Combinations'!A$5:E$17,4,false),indirect(I$1),2,false)*D4684+vlookup(VLOOKUP(A4684,'Meal Plan Combinations'!A$5:E$17,5,false),indirect(I$1),2,false)*E4684</f>
        <v>2116.8655</v>
      </c>
      <c r="G4684" s="173">
        <f>abs(Generate!H$5-F4684)</f>
        <v>953.1345</v>
      </c>
    </row>
    <row r="4685">
      <c r="A4685" s="71" t="s">
        <v>105</v>
      </c>
      <c r="B4685" s="71">
        <v>2.0</v>
      </c>
      <c r="C4685" s="71">
        <v>2.5</v>
      </c>
      <c r="D4685" s="71">
        <v>0.5</v>
      </c>
      <c r="E4685" s="71">
        <v>2.0</v>
      </c>
      <c r="F4685" s="172">
        <f>vlookup(VLOOKUP(A4685,'Meal Plan Combinations'!A$5:E$17,2,false),indirect(I$1),2,false)*B4685+vlookup(VLOOKUP(A4685,'Meal Plan Combinations'!A$5:E$17,3,false),indirect(I$1),2,false)*C4685+vlookup(VLOOKUP(A4685,'Meal Plan Combinations'!A$5:E$17,4,false),indirect(I$1),2,false)*D4685+vlookup(VLOOKUP(A4685,'Meal Plan Combinations'!A$5:E$17,5,false),indirect(I$1),2,false)*E4685</f>
        <v>2253.8595</v>
      </c>
      <c r="G4685" s="173">
        <f>abs(Generate!H$5-F4685)</f>
        <v>816.1405</v>
      </c>
    </row>
    <row r="4686">
      <c r="A4686" s="71" t="s">
        <v>105</v>
      </c>
      <c r="B4686" s="71">
        <v>2.0</v>
      </c>
      <c r="C4686" s="71">
        <v>2.5</v>
      </c>
      <c r="D4686" s="71">
        <v>0.5</v>
      </c>
      <c r="E4686" s="71">
        <v>2.5</v>
      </c>
      <c r="F4686" s="172">
        <f>vlookup(VLOOKUP(A4686,'Meal Plan Combinations'!A$5:E$17,2,false),indirect(I$1),2,false)*B4686+vlookup(VLOOKUP(A4686,'Meal Plan Combinations'!A$5:E$17,3,false),indirect(I$1),2,false)*C4686+vlookup(VLOOKUP(A4686,'Meal Plan Combinations'!A$5:E$17,4,false),indirect(I$1),2,false)*D4686+vlookup(VLOOKUP(A4686,'Meal Plan Combinations'!A$5:E$17,5,false),indirect(I$1),2,false)*E4686</f>
        <v>2390.8535</v>
      </c>
      <c r="G4686" s="173">
        <f>abs(Generate!H$5-F4686)</f>
        <v>679.1465</v>
      </c>
    </row>
    <row r="4687">
      <c r="A4687" s="71" t="s">
        <v>105</v>
      </c>
      <c r="B4687" s="71">
        <v>2.0</v>
      </c>
      <c r="C4687" s="71">
        <v>2.5</v>
      </c>
      <c r="D4687" s="71">
        <v>0.5</v>
      </c>
      <c r="E4687" s="71">
        <v>3.0</v>
      </c>
      <c r="F4687" s="172">
        <f>vlookup(VLOOKUP(A4687,'Meal Plan Combinations'!A$5:E$17,2,false),indirect(I$1),2,false)*B4687+vlookup(VLOOKUP(A4687,'Meal Plan Combinations'!A$5:E$17,3,false),indirect(I$1),2,false)*C4687+vlookup(VLOOKUP(A4687,'Meal Plan Combinations'!A$5:E$17,4,false),indirect(I$1),2,false)*D4687+vlookup(VLOOKUP(A4687,'Meal Plan Combinations'!A$5:E$17,5,false),indirect(I$1),2,false)*E4687</f>
        <v>2527.8475</v>
      </c>
      <c r="G4687" s="173">
        <f>abs(Generate!H$5-F4687)</f>
        <v>542.1525</v>
      </c>
    </row>
    <row r="4688">
      <c r="A4688" s="71" t="s">
        <v>105</v>
      </c>
      <c r="B4688" s="71">
        <v>2.0</v>
      </c>
      <c r="C4688" s="71">
        <v>2.5</v>
      </c>
      <c r="D4688" s="71">
        <v>1.0</v>
      </c>
      <c r="E4688" s="71">
        <v>0.5</v>
      </c>
      <c r="F4688" s="172">
        <f>vlookup(VLOOKUP(A4688,'Meal Plan Combinations'!A$5:E$17,2,false),indirect(I$1),2,false)*B4688+vlookup(VLOOKUP(A4688,'Meal Plan Combinations'!A$5:E$17,3,false),indirect(I$1),2,false)*C4688+vlookup(VLOOKUP(A4688,'Meal Plan Combinations'!A$5:E$17,4,false),indirect(I$1),2,false)*D4688+vlookup(VLOOKUP(A4688,'Meal Plan Combinations'!A$5:E$17,5,false),indirect(I$1),2,false)*E4688</f>
        <v>1983.321</v>
      </c>
      <c r="G4688" s="173">
        <f>abs(Generate!H$5-F4688)</f>
        <v>1086.679</v>
      </c>
    </row>
    <row r="4689">
      <c r="A4689" s="71" t="s">
        <v>105</v>
      </c>
      <c r="B4689" s="71">
        <v>2.0</v>
      </c>
      <c r="C4689" s="71">
        <v>2.5</v>
      </c>
      <c r="D4689" s="71">
        <v>1.0</v>
      </c>
      <c r="E4689" s="71">
        <v>1.0</v>
      </c>
      <c r="F4689" s="172">
        <f>vlookup(VLOOKUP(A4689,'Meal Plan Combinations'!A$5:E$17,2,false),indirect(I$1),2,false)*B4689+vlookup(VLOOKUP(A4689,'Meal Plan Combinations'!A$5:E$17,3,false),indirect(I$1),2,false)*C4689+vlookup(VLOOKUP(A4689,'Meal Plan Combinations'!A$5:E$17,4,false),indirect(I$1),2,false)*D4689+vlookup(VLOOKUP(A4689,'Meal Plan Combinations'!A$5:E$17,5,false),indirect(I$1),2,false)*E4689</f>
        <v>2120.315</v>
      </c>
      <c r="G4689" s="173">
        <f>abs(Generate!H$5-F4689)</f>
        <v>949.685</v>
      </c>
    </row>
    <row r="4690">
      <c r="A4690" s="71" t="s">
        <v>105</v>
      </c>
      <c r="B4690" s="71">
        <v>2.0</v>
      </c>
      <c r="C4690" s="71">
        <v>2.5</v>
      </c>
      <c r="D4690" s="71">
        <v>1.0</v>
      </c>
      <c r="E4690" s="71">
        <v>1.5</v>
      </c>
      <c r="F4690" s="172">
        <f>vlookup(VLOOKUP(A4690,'Meal Plan Combinations'!A$5:E$17,2,false),indirect(I$1),2,false)*B4690+vlookup(VLOOKUP(A4690,'Meal Plan Combinations'!A$5:E$17,3,false),indirect(I$1),2,false)*C4690+vlookup(VLOOKUP(A4690,'Meal Plan Combinations'!A$5:E$17,4,false),indirect(I$1),2,false)*D4690+vlookup(VLOOKUP(A4690,'Meal Plan Combinations'!A$5:E$17,5,false),indirect(I$1),2,false)*E4690</f>
        <v>2257.309</v>
      </c>
      <c r="G4690" s="173">
        <f>abs(Generate!H$5-F4690)</f>
        <v>812.691</v>
      </c>
    </row>
    <row r="4691">
      <c r="A4691" s="71" t="s">
        <v>105</v>
      </c>
      <c r="B4691" s="71">
        <v>2.0</v>
      </c>
      <c r="C4691" s="71">
        <v>2.5</v>
      </c>
      <c r="D4691" s="71">
        <v>1.0</v>
      </c>
      <c r="E4691" s="71">
        <v>2.0</v>
      </c>
      <c r="F4691" s="172">
        <f>vlookup(VLOOKUP(A4691,'Meal Plan Combinations'!A$5:E$17,2,false),indirect(I$1),2,false)*B4691+vlookup(VLOOKUP(A4691,'Meal Plan Combinations'!A$5:E$17,3,false),indirect(I$1),2,false)*C4691+vlookup(VLOOKUP(A4691,'Meal Plan Combinations'!A$5:E$17,4,false),indirect(I$1),2,false)*D4691+vlookup(VLOOKUP(A4691,'Meal Plan Combinations'!A$5:E$17,5,false),indirect(I$1),2,false)*E4691</f>
        <v>2394.303</v>
      </c>
      <c r="G4691" s="173">
        <f>abs(Generate!H$5-F4691)</f>
        <v>675.697</v>
      </c>
    </row>
    <row r="4692">
      <c r="A4692" s="71" t="s">
        <v>105</v>
      </c>
      <c r="B4692" s="71">
        <v>2.0</v>
      </c>
      <c r="C4692" s="71">
        <v>2.5</v>
      </c>
      <c r="D4692" s="71">
        <v>1.0</v>
      </c>
      <c r="E4692" s="71">
        <v>2.5</v>
      </c>
      <c r="F4692" s="172">
        <f>vlookup(VLOOKUP(A4692,'Meal Plan Combinations'!A$5:E$17,2,false),indirect(I$1),2,false)*B4692+vlookup(VLOOKUP(A4692,'Meal Plan Combinations'!A$5:E$17,3,false),indirect(I$1),2,false)*C4692+vlookup(VLOOKUP(A4692,'Meal Plan Combinations'!A$5:E$17,4,false),indirect(I$1),2,false)*D4692+vlookup(VLOOKUP(A4692,'Meal Plan Combinations'!A$5:E$17,5,false),indirect(I$1),2,false)*E4692</f>
        <v>2531.297</v>
      </c>
      <c r="G4692" s="173">
        <f>abs(Generate!H$5-F4692)</f>
        <v>538.703</v>
      </c>
    </row>
    <row r="4693">
      <c r="A4693" s="71" t="s">
        <v>105</v>
      </c>
      <c r="B4693" s="71">
        <v>2.0</v>
      </c>
      <c r="C4693" s="71">
        <v>2.5</v>
      </c>
      <c r="D4693" s="71">
        <v>1.0</v>
      </c>
      <c r="E4693" s="71">
        <v>3.0</v>
      </c>
      <c r="F4693" s="172">
        <f>vlookup(VLOOKUP(A4693,'Meal Plan Combinations'!A$5:E$17,2,false),indirect(I$1),2,false)*B4693+vlookup(VLOOKUP(A4693,'Meal Plan Combinations'!A$5:E$17,3,false),indirect(I$1),2,false)*C4693+vlookup(VLOOKUP(A4693,'Meal Plan Combinations'!A$5:E$17,4,false),indirect(I$1),2,false)*D4693+vlookup(VLOOKUP(A4693,'Meal Plan Combinations'!A$5:E$17,5,false),indirect(I$1),2,false)*E4693</f>
        <v>2668.291</v>
      </c>
      <c r="G4693" s="173">
        <f>abs(Generate!H$5-F4693)</f>
        <v>401.709</v>
      </c>
    </row>
    <row r="4694">
      <c r="A4694" s="71" t="s">
        <v>105</v>
      </c>
      <c r="B4694" s="71">
        <v>2.0</v>
      </c>
      <c r="C4694" s="71">
        <v>2.5</v>
      </c>
      <c r="D4694" s="71">
        <v>1.5</v>
      </c>
      <c r="E4694" s="71">
        <v>0.5</v>
      </c>
      <c r="F4694" s="172">
        <f>vlookup(VLOOKUP(A4694,'Meal Plan Combinations'!A$5:E$17,2,false),indirect(I$1),2,false)*B4694+vlookup(VLOOKUP(A4694,'Meal Plan Combinations'!A$5:E$17,3,false),indirect(I$1),2,false)*C4694+vlookup(VLOOKUP(A4694,'Meal Plan Combinations'!A$5:E$17,4,false),indirect(I$1),2,false)*D4694+vlookup(VLOOKUP(A4694,'Meal Plan Combinations'!A$5:E$17,5,false),indirect(I$1),2,false)*E4694</f>
        <v>2123.7645</v>
      </c>
      <c r="G4694" s="173">
        <f>abs(Generate!H$5-F4694)</f>
        <v>946.2355</v>
      </c>
    </row>
    <row r="4695">
      <c r="A4695" s="71" t="s">
        <v>105</v>
      </c>
      <c r="B4695" s="71">
        <v>2.0</v>
      </c>
      <c r="C4695" s="71">
        <v>2.5</v>
      </c>
      <c r="D4695" s="71">
        <v>1.5</v>
      </c>
      <c r="E4695" s="71">
        <v>1.0</v>
      </c>
      <c r="F4695" s="172">
        <f>vlookup(VLOOKUP(A4695,'Meal Plan Combinations'!A$5:E$17,2,false),indirect(I$1),2,false)*B4695+vlookup(VLOOKUP(A4695,'Meal Plan Combinations'!A$5:E$17,3,false),indirect(I$1),2,false)*C4695+vlookup(VLOOKUP(A4695,'Meal Plan Combinations'!A$5:E$17,4,false),indirect(I$1),2,false)*D4695+vlookup(VLOOKUP(A4695,'Meal Plan Combinations'!A$5:E$17,5,false),indirect(I$1),2,false)*E4695</f>
        <v>2260.7585</v>
      </c>
      <c r="G4695" s="173">
        <f>abs(Generate!H$5-F4695)</f>
        <v>809.2415</v>
      </c>
    </row>
    <row r="4696">
      <c r="A4696" s="71" t="s">
        <v>105</v>
      </c>
      <c r="B4696" s="71">
        <v>2.0</v>
      </c>
      <c r="C4696" s="71">
        <v>2.5</v>
      </c>
      <c r="D4696" s="71">
        <v>1.5</v>
      </c>
      <c r="E4696" s="71">
        <v>1.5</v>
      </c>
      <c r="F4696" s="172">
        <f>vlookup(VLOOKUP(A4696,'Meal Plan Combinations'!A$5:E$17,2,false),indirect(I$1),2,false)*B4696+vlookup(VLOOKUP(A4696,'Meal Plan Combinations'!A$5:E$17,3,false),indirect(I$1),2,false)*C4696+vlookup(VLOOKUP(A4696,'Meal Plan Combinations'!A$5:E$17,4,false),indirect(I$1),2,false)*D4696+vlookup(VLOOKUP(A4696,'Meal Plan Combinations'!A$5:E$17,5,false),indirect(I$1),2,false)*E4696</f>
        <v>2397.7525</v>
      </c>
      <c r="G4696" s="173">
        <f>abs(Generate!H$5-F4696)</f>
        <v>672.2475</v>
      </c>
    </row>
    <row r="4697">
      <c r="A4697" s="71" t="s">
        <v>105</v>
      </c>
      <c r="B4697" s="71">
        <v>2.0</v>
      </c>
      <c r="C4697" s="71">
        <v>2.5</v>
      </c>
      <c r="D4697" s="71">
        <v>1.5</v>
      </c>
      <c r="E4697" s="71">
        <v>2.0</v>
      </c>
      <c r="F4697" s="172">
        <f>vlookup(VLOOKUP(A4697,'Meal Plan Combinations'!A$5:E$17,2,false),indirect(I$1),2,false)*B4697+vlookup(VLOOKUP(A4697,'Meal Plan Combinations'!A$5:E$17,3,false),indirect(I$1),2,false)*C4697+vlookup(VLOOKUP(A4697,'Meal Plan Combinations'!A$5:E$17,4,false),indirect(I$1),2,false)*D4697+vlookup(VLOOKUP(A4697,'Meal Plan Combinations'!A$5:E$17,5,false),indirect(I$1),2,false)*E4697</f>
        <v>2534.7465</v>
      </c>
      <c r="G4697" s="173">
        <f>abs(Generate!H$5-F4697)</f>
        <v>535.2535</v>
      </c>
    </row>
    <row r="4698">
      <c r="A4698" s="71" t="s">
        <v>105</v>
      </c>
      <c r="B4698" s="71">
        <v>2.0</v>
      </c>
      <c r="C4698" s="71">
        <v>2.5</v>
      </c>
      <c r="D4698" s="71">
        <v>1.5</v>
      </c>
      <c r="E4698" s="71">
        <v>2.5</v>
      </c>
      <c r="F4698" s="172">
        <f>vlookup(VLOOKUP(A4698,'Meal Plan Combinations'!A$5:E$17,2,false),indirect(I$1),2,false)*B4698+vlookup(VLOOKUP(A4698,'Meal Plan Combinations'!A$5:E$17,3,false),indirect(I$1),2,false)*C4698+vlookup(VLOOKUP(A4698,'Meal Plan Combinations'!A$5:E$17,4,false),indirect(I$1),2,false)*D4698+vlookup(VLOOKUP(A4698,'Meal Plan Combinations'!A$5:E$17,5,false),indirect(I$1),2,false)*E4698</f>
        <v>2671.7405</v>
      </c>
      <c r="G4698" s="173">
        <f>abs(Generate!H$5-F4698)</f>
        <v>398.2595</v>
      </c>
    </row>
    <row r="4699">
      <c r="A4699" s="71" t="s">
        <v>105</v>
      </c>
      <c r="B4699" s="71">
        <v>2.0</v>
      </c>
      <c r="C4699" s="71">
        <v>2.5</v>
      </c>
      <c r="D4699" s="71">
        <v>1.5</v>
      </c>
      <c r="E4699" s="71">
        <v>3.0</v>
      </c>
      <c r="F4699" s="172">
        <f>vlookup(VLOOKUP(A4699,'Meal Plan Combinations'!A$5:E$17,2,false),indirect(I$1),2,false)*B4699+vlookup(VLOOKUP(A4699,'Meal Plan Combinations'!A$5:E$17,3,false),indirect(I$1),2,false)*C4699+vlookup(VLOOKUP(A4699,'Meal Plan Combinations'!A$5:E$17,4,false),indirect(I$1),2,false)*D4699+vlookup(VLOOKUP(A4699,'Meal Plan Combinations'!A$5:E$17,5,false),indirect(I$1),2,false)*E4699</f>
        <v>2808.7345</v>
      </c>
      <c r="G4699" s="173">
        <f>abs(Generate!H$5-F4699)</f>
        <v>261.2655</v>
      </c>
    </row>
    <row r="4700">
      <c r="A4700" s="71" t="s">
        <v>105</v>
      </c>
      <c r="B4700" s="71">
        <v>2.0</v>
      </c>
      <c r="C4700" s="71">
        <v>2.5</v>
      </c>
      <c r="D4700" s="71">
        <v>2.0</v>
      </c>
      <c r="E4700" s="71">
        <v>0.5</v>
      </c>
      <c r="F4700" s="172">
        <f>vlookup(VLOOKUP(A4700,'Meal Plan Combinations'!A$5:E$17,2,false),indirect(I$1),2,false)*B4700+vlookup(VLOOKUP(A4700,'Meal Plan Combinations'!A$5:E$17,3,false),indirect(I$1),2,false)*C4700+vlookup(VLOOKUP(A4700,'Meal Plan Combinations'!A$5:E$17,4,false),indirect(I$1),2,false)*D4700+vlookup(VLOOKUP(A4700,'Meal Plan Combinations'!A$5:E$17,5,false),indirect(I$1),2,false)*E4700</f>
        <v>2264.208</v>
      </c>
      <c r="G4700" s="173">
        <f>abs(Generate!H$5-F4700)</f>
        <v>805.792</v>
      </c>
    </row>
    <row r="4701">
      <c r="A4701" s="71" t="s">
        <v>105</v>
      </c>
      <c r="B4701" s="71">
        <v>2.0</v>
      </c>
      <c r="C4701" s="71">
        <v>2.5</v>
      </c>
      <c r="D4701" s="71">
        <v>2.0</v>
      </c>
      <c r="E4701" s="71">
        <v>1.0</v>
      </c>
      <c r="F4701" s="172">
        <f>vlookup(VLOOKUP(A4701,'Meal Plan Combinations'!A$5:E$17,2,false),indirect(I$1),2,false)*B4701+vlookup(VLOOKUP(A4701,'Meal Plan Combinations'!A$5:E$17,3,false),indirect(I$1),2,false)*C4701+vlookup(VLOOKUP(A4701,'Meal Plan Combinations'!A$5:E$17,4,false),indirect(I$1),2,false)*D4701+vlookup(VLOOKUP(A4701,'Meal Plan Combinations'!A$5:E$17,5,false),indirect(I$1),2,false)*E4701</f>
        <v>2401.202</v>
      </c>
      <c r="G4701" s="173">
        <f>abs(Generate!H$5-F4701)</f>
        <v>668.798</v>
      </c>
    </row>
    <row r="4702">
      <c r="A4702" s="71" t="s">
        <v>105</v>
      </c>
      <c r="B4702" s="71">
        <v>2.0</v>
      </c>
      <c r="C4702" s="71">
        <v>2.5</v>
      </c>
      <c r="D4702" s="71">
        <v>2.0</v>
      </c>
      <c r="E4702" s="71">
        <v>1.5</v>
      </c>
      <c r="F4702" s="172">
        <f>vlookup(VLOOKUP(A4702,'Meal Plan Combinations'!A$5:E$17,2,false),indirect(I$1),2,false)*B4702+vlookup(VLOOKUP(A4702,'Meal Plan Combinations'!A$5:E$17,3,false),indirect(I$1),2,false)*C4702+vlookup(VLOOKUP(A4702,'Meal Plan Combinations'!A$5:E$17,4,false),indirect(I$1),2,false)*D4702+vlookup(VLOOKUP(A4702,'Meal Plan Combinations'!A$5:E$17,5,false),indirect(I$1),2,false)*E4702</f>
        <v>2538.196</v>
      </c>
      <c r="G4702" s="173">
        <f>abs(Generate!H$5-F4702)</f>
        <v>531.804</v>
      </c>
    </row>
    <row r="4703">
      <c r="A4703" s="71" t="s">
        <v>105</v>
      </c>
      <c r="B4703" s="71">
        <v>2.0</v>
      </c>
      <c r="C4703" s="71">
        <v>2.5</v>
      </c>
      <c r="D4703" s="71">
        <v>2.0</v>
      </c>
      <c r="E4703" s="71">
        <v>2.0</v>
      </c>
      <c r="F4703" s="172">
        <f>vlookup(VLOOKUP(A4703,'Meal Plan Combinations'!A$5:E$17,2,false),indirect(I$1),2,false)*B4703+vlookup(VLOOKUP(A4703,'Meal Plan Combinations'!A$5:E$17,3,false),indirect(I$1),2,false)*C4703+vlookup(VLOOKUP(A4703,'Meal Plan Combinations'!A$5:E$17,4,false),indirect(I$1),2,false)*D4703+vlookup(VLOOKUP(A4703,'Meal Plan Combinations'!A$5:E$17,5,false),indirect(I$1),2,false)*E4703</f>
        <v>2675.19</v>
      </c>
      <c r="G4703" s="173">
        <f>abs(Generate!H$5-F4703)</f>
        <v>394.81</v>
      </c>
    </row>
    <row r="4704">
      <c r="A4704" s="71" t="s">
        <v>105</v>
      </c>
      <c r="B4704" s="71">
        <v>2.0</v>
      </c>
      <c r="C4704" s="71">
        <v>2.5</v>
      </c>
      <c r="D4704" s="71">
        <v>2.0</v>
      </c>
      <c r="E4704" s="71">
        <v>2.5</v>
      </c>
      <c r="F4704" s="172">
        <f>vlookup(VLOOKUP(A4704,'Meal Plan Combinations'!A$5:E$17,2,false),indirect(I$1),2,false)*B4704+vlookup(VLOOKUP(A4704,'Meal Plan Combinations'!A$5:E$17,3,false),indirect(I$1),2,false)*C4704+vlookup(VLOOKUP(A4704,'Meal Plan Combinations'!A$5:E$17,4,false),indirect(I$1),2,false)*D4704+vlookup(VLOOKUP(A4704,'Meal Plan Combinations'!A$5:E$17,5,false),indirect(I$1),2,false)*E4704</f>
        <v>2812.184</v>
      </c>
      <c r="G4704" s="173">
        <f>abs(Generate!H$5-F4704)</f>
        <v>257.816</v>
      </c>
    </row>
    <row r="4705">
      <c r="A4705" s="71" t="s">
        <v>105</v>
      </c>
      <c r="B4705" s="71">
        <v>2.0</v>
      </c>
      <c r="C4705" s="71">
        <v>2.5</v>
      </c>
      <c r="D4705" s="71">
        <v>2.0</v>
      </c>
      <c r="E4705" s="71">
        <v>3.0</v>
      </c>
      <c r="F4705" s="172">
        <f>vlookup(VLOOKUP(A4705,'Meal Plan Combinations'!A$5:E$17,2,false),indirect(I$1),2,false)*B4705+vlookup(VLOOKUP(A4705,'Meal Plan Combinations'!A$5:E$17,3,false),indirect(I$1),2,false)*C4705+vlookup(VLOOKUP(A4705,'Meal Plan Combinations'!A$5:E$17,4,false),indirect(I$1),2,false)*D4705+vlookup(VLOOKUP(A4705,'Meal Plan Combinations'!A$5:E$17,5,false),indirect(I$1),2,false)*E4705</f>
        <v>2949.178</v>
      </c>
      <c r="G4705" s="173">
        <f>abs(Generate!H$5-F4705)</f>
        <v>120.822</v>
      </c>
    </row>
    <row r="4706">
      <c r="A4706" s="71" t="s">
        <v>105</v>
      </c>
      <c r="B4706" s="71">
        <v>2.0</v>
      </c>
      <c r="C4706" s="71">
        <v>2.5</v>
      </c>
      <c r="D4706" s="71">
        <v>2.5</v>
      </c>
      <c r="E4706" s="71">
        <v>0.5</v>
      </c>
      <c r="F4706" s="172">
        <f>vlookup(VLOOKUP(A4706,'Meal Plan Combinations'!A$5:E$17,2,false),indirect(I$1),2,false)*B4706+vlookup(VLOOKUP(A4706,'Meal Plan Combinations'!A$5:E$17,3,false),indirect(I$1),2,false)*C4706+vlookup(VLOOKUP(A4706,'Meal Plan Combinations'!A$5:E$17,4,false),indirect(I$1),2,false)*D4706+vlookup(VLOOKUP(A4706,'Meal Plan Combinations'!A$5:E$17,5,false),indirect(I$1),2,false)*E4706</f>
        <v>2404.6515</v>
      </c>
      <c r="G4706" s="173">
        <f>abs(Generate!H$5-F4706)</f>
        <v>665.3485</v>
      </c>
    </row>
    <row r="4707">
      <c r="A4707" s="71" t="s">
        <v>105</v>
      </c>
      <c r="B4707" s="71">
        <v>2.0</v>
      </c>
      <c r="C4707" s="71">
        <v>2.5</v>
      </c>
      <c r="D4707" s="71">
        <v>2.5</v>
      </c>
      <c r="E4707" s="71">
        <v>1.0</v>
      </c>
      <c r="F4707" s="172">
        <f>vlookup(VLOOKUP(A4707,'Meal Plan Combinations'!A$5:E$17,2,false),indirect(I$1),2,false)*B4707+vlookup(VLOOKUP(A4707,'Meal Plan Combinations'!A$5:E$17,3,false),indirect(I$1),2,false)*C4707+vlookup(VLOOKUP(A4707,'Meal Plan Combinations'!A$5:E$17,4,false),indirect(I$1),2,false)*D4707+vlookup(VLOOKUP(A4707,'Meal Plan Combinations'!A$5:E$17,5,false),indirect(I$1),2,false)*E4707</f>
        <v>2541.6455</v>
      </c>
      <c r="G4707" s="173">
        <f>abs(Generate!H$5-F4707)</f>
        <v>528.3545</v>
      </c>
    </row>
    <row r="4708">
      <c r="A4708" s="71" t="s">
        <v>105</v>
      </c>
      <c r="B4708" s="71">
        <v>2.0</v>
      </c>
      <c r="C4708" s="71">
        <v>2.5</v>
      </c>
      <c r="D4708" s="71">
        <v>2.5</v>
      </c>
      <c r="E4708" s="71">
        <v>1.5</v>
      </c>
      <c r="F4708" s="172">
        <f>vlookup(VLOOKUP(A4708,'Meal Plan Combinations'!A$5:E$17,2,false),indirect(I$1),2,false)*B4708+vlookup(VLOOKUP(A4708,'Meal Plan Combinations'!A$5:E$17,3,false),indirect(I$1),2,false)*C4708+vlookup(VLOOKUP(A4708,'Meal Plan Combinations'!A$5:E$17,4,false),indirect(I$1),2,false)*D4708+vlookup(VLOOKUP(A4708,'Meal Plan Combinations'!A$5:E$17,5,false),indirect(I$1),2,false)*E4708</f>
        <v>2678.6395</v>
      </c>
      <c r="G4708" s="173">
        <f>abs(Generate!H$5-F4708)</f>
        <v>391.3605</v>
      </c>
    </row>
    <row r="4709">
      <c r="A4709" s="71" t="s">
        <v>105</v>
      </c>
      <c r="B4709" s="71">
        <v>2.0</v>
      </c>
      <c r="C4709" s="71">
        <v>2.5</v>
      </c>
      <c r="D4709" s="71">
        <v>2.5</v>
      </c>
      <c r="E4709" s="71">
        <v>2.0</v>
      </c>
      <c r="F4709" s="172">
        <f>vlookup(VLOOKUP(A4709,'Meal Plan Combinations'!A$5:E$17,2,false),indirect(I$1),2,false)*B4709+vlookup(VLOOKUP(A4709,'Meal Plan Combinations'!A$5:E$17,3,false),indirect(I$1),2,false)*C4709+vlookup(VLOOKUP(A4709,'Meal Plan Combinations'!A$5:E$17,4,false),indirect(I$1),2,false)*D4709+vlookup(VLOOKUP(A4709,'Meal Plan Combinations'!A$5:E$17,5,false),indirect(I$1),2,false)*E4709</f>
        <v>2815.6335</v>
      </c>
      <c r="G4709" s="173">
        <f>abs(Generate!H$5-F4709)</f>
        <v>254.3665</v>
      </c>
    </row>
    <row r="4710">
      <c r="A4710" s="71" t="s">
        <v>105</v>
      </c>
      <c r="B4710" s="71">
        <v>2.0</v>
      </c>
      <c r="C4710" s="71">
        <v>2.5</v>
      </c>
      <c r="D4710" s="71">
        <v>2.5</v>
      </c>
      <c r="E4710" s="71">
        <v>2.5</v>
      </c>
      <c r="F4710" s="172">
        <f>vlookup(VLOOKUP(A4710,'Meal Plan Combinations'!A$5:E$17,2,false),indirect(I$1),2,false)*B4710+vlookup(VLOOKUP(A4710,'Meal Plan Combinations'!A$5:E$17,3,false),indirect(I$1),2,false)*C4710+vlookup(VLOOKUP(A4710,'Meal Plan Combinations'!A$5:E$17,4,false),indirect(I$1),2,false)*D4710+vlookup(VLOOKUP(A4710,'Meal Plan Combinations'!A$5:E$17,5,false),indirect(I$1),2,false)*E4710</f>
        <v>2952.6275</v>
      </c>
      <c r="G4710" s="173">
        <f>abs(Generate!H$5-F4710)</f>
        <v>117.3725</v>
      </c>
    </row>
    <row r="4711">
      <c r="A4711" s="71" t="s">
        <v>105</v>
      </c>
      <c r="B4711" s="71">
        <v>2.0</v>
      </c>
      <c r="C4711" s="71">
        <v>2.5</v>
      </c>
      <c r="D4711" s="71">
        <v>2.5</v>
      </c>
      <c r="E4711" s="71">
        <v>3.0</v>
      </c>
      <c r="F4711" s="172">
        <f>vlookup(VLOOKUP(A4711,'Meal Plan Combinations'!A$5:E$17,2,false),indirect(I$1),2,false)*B4711+vlookup(VLOOKUP(A4711,'Meal Plan Combinations'!A$5:E$17,3,false),indirect(I$1),2,false)*C4711+vlookup(VLOOKUP(A4711,'Meal Plan Combinations'!A$5:E$17,4,false),indirect(I$1),2,false)*D4711+vlookup(VLOOKUP(A4711,'Meal Plan Combinations'!A$5:E$17,5,false),indirect(I$1),2,false)*E4711</f>
        <v>3089.6215</v>
      </c>
      <c r="G4711" s="173">
        <f>abs(Generate!H$5-F4711)</f>
        <v>19.6215</v>
      </c>
    </row>
    <row r="4712">
      <c r="A4712" s="71" t="s">
        <v>105</v>
      </c>
      <c r="B4712" s="71">
        <v>2.0</v>
      </c>
      <c r="C4712" s="71">
        <v>2.5</v>
      </c>
      <c r="D4712" s="71">
        <v>3.0</v>
      </c>
      <c r="E4712" s="71">
        <v>0.5</v>
      </c>
      <c r="F4712" s="172">
        <f>vlookup(VLOOKUP(A4712,'Meal Plan Combinations'!A$5:E$17,2,false),indirect(I$1),2,false)*B4712+vlookup(VLOOKUP(A4712,'Meal Plan Combinations'!A$5:E$17,3,false),indirect(I$1),2,false)*C4712+vlookup(VLOOKUP(A4712,'Meal Plan Combinations'!A$5:E$17,4,false),indirect(I$1),2,false)*D4712+vlookup(VLOOKUP(A4712,'Meal Plan Combinations'!A$5:E$17,5,false),indirect(I$1),2,false)*E4712</f>
        <v>2545.095</v>
      </c>
      <c r="G4712" s="173">
        <f>abs(Generate!H$5-F4712)</f>
        <v>524.905</v>
      </c>
    </row>
    <row r="4713">
      <c r="A4713" s="71" t="s">
        <v>105</v>
      </c>
      <c r="B4713" s="71">
        <v>2.0</v>
      </c>
      <c r="C4713" s="71">
        <v>2.5</v>
      </c>
      <c r="D4713" s="71">
        <v>3.0</v>
      </c>
      <c r="E4713" s="71">
        <v>1.0</v>
      </c>
      <c r="F4713" s="172">
        <f>vlookup(VLOOKUP(A4713,'Meal Plan Combinations'!A$5:E$17,2,false),indirect(I$1),2,false)*B4713+vlookup(VLOOKUP(A4713,'Meal Plan Combinations'!A$5:E$17,3,false),indirect(I$1),2,false)*C4713+vlookup(VLOOKUP(A4713,'Meal Plan Combinations'!A$5:E$17,4,false),indirect(I$1),2,false)*D4713+vlookup(VLOOKUP(A4713,'Meal Plan Combinations'!A$5:E$17,5,false),indirect(I$1),2,false)*E4713</f>
        <v>2682.089</v>
      </c>
      <c r="G4713" s="173">
        <f>abs(Generate!H$5-F4713)</f>
        <v>387.911</v>
      </c>
    </row>
    <row r="4714">
      <c r="A4714" s="71" t="s">
        <v>105</v>
      </c>
      <c r="B4714" s="71">
        <v>2.0</v>
      </c>
      <c r="C4714" s="71">
        <v>2.5</v>
      </c>
      <c r="D4714" s="71">
        <v>3.0</v>
      </c>
      <c r="E4714" s="71">
        <v>1.5</v>
      </c>
      <c r="F4714" s="172">
        <f>vlookup(VLOOKUP(A4714,'Meal Plan Combinations'!A$5:E$17,2,false),indirect(I$1),2,false)*B4714+vlookup(VLOOKUP(A4714,'Meal Plan Combinations'!A$5:E$17,3,false),indirect(I$1),2,false)*C4714+vlookup(VLOOKUP(A4714,'Meal Plan Combinations'!A$5:E$17,4,false),indirect(I$1),2,false)*D4714+vlookup(VLOOKUP(A4714,'Meal Plan Combinations'!A$5:E$17,5,false),indirect(I$1),2,false)*E4714</f>
        <v>2819.083</v>
      </c>
      <c r="G4714" s="173">
        <f>abs(Generate!H$5-F4714)</f>
        <v>250.917</v>
      </c>
    </row>
    <row r="4715">
      <c r="A4715" s="71" t="s">
        <v>105</v>
      </c>
      <c r="B4715" s="71">
        <v>2.0</v>
      </c>
      <c r="C4715" s="71">
        <v>2.5</v>
      </c>
      <c r="D4715" s="71">
        <v>3.0</v>
      </c>
      <c r="E4715" s="71">
        <v>2.0</v>
      </c>
      <c r="F4715" s="172">
        <f>vlookup(VLOOKUP(A4715,'Meal Plan Combinations'!A$5:E$17,2,false),indirect(I$1),2,false)*B4715+vlookup(VLOOKUP(A4715,'Meal Plan Combinations'!A$5:E$17,3,false),indirect(I$1),2,false)*C4715+vlookup(VLOOKUP(A4715,'Meal Plan Combinations'!A$5:E$17,4,false),indirect(I$1),2,false)*D4715+vlookup(VLOOKUP(A4715,'Meal Plan Combinations'!A$5:E$17,5,false),indirect(I$1),2,false)*E4715</f>
        <v>2956.077</v>
      </c>
      <c r="G4715" s="173">
        <f>abs(Generate!H$5-F4715)</f>
        <v>113.923</v>
      </c>
    </row>
    <row r="4716">
      <c r="A4716" s="71" t="s">
        <v>105</v>
      </c>
      <c r="B4716" s="71">
        <v>2.0</v>
      </c>
      <c r="C4716" s="71">
        <v>2.5</v>
      </c>
      <c r="D4716" s="71">
        <v>3.0</v>
      </c>
      <c r="E4716" s="71">
        <v>2.5</v>
      </c>
      <c r="F4716" s="172">
        <f>vlookup(VLOOKUP(A4716,'Meal Plan Combinations'!A$5:E$17,2,false),indirect(I$1),2,false)*B4716+vlookup(VLOOKUP(A4716,'Meal Plan Combinations'!A$5:E$17,3,false),indirect(I$1),2,false)*C4716+vlookup(VLOOKUP(A4716,'Meal Plan Combinations'!A$5:E$17,4,false),indirect(I$1),2,false)*D4716+vlookup(VLOOKUP(A4716,'Meal Plan Combinations'!A$5:E$17,5,false),indirect(I$1),2,false)*E4716</f>
        <v>3093.071</v>
      </c>
      <c r="G4716" s="173">
        <f>abs(Generate!H$5-F4716)</f>
        <v>23.071</v>
      </c>
    </row>
    <row r="4717">
      <c r="A4717" s="71" t="s">
        <v>105</v>
      </c>
      <c r="B4717" s="71">
        <v>2.0</v>
      </c>
      <c r="C4717" s="71">
        <v>2.5</v>
      </c>
      <c r="D4717" s="71">
        <v>3.0</v>
      </c>
      <c r="E4717" s="71">
        <v>3.0</v>
      </c>
      <c r="F4717" s="172">
        <f>vlookup(VLOOKUP(A4717,'Meal Plan Combinations'!A$5:E$17,2,false),indirect(I$1),2,false)*B4717+vlookup(VLOOKUP(A4717,'Meal Plan Combinations'!A$5:E$17,3,false),indirect(I$1),2,false)*C4717+vlookup(VLOOKUP(A4717,'Meal Plan Combinations'!A$5:E$17,4,false),indirect(I$1),2,false)*D4717+vlookup(VLOOKUP(A4717,'Meal Plan Combinations'!A$5:E$17,5,false),indirect(I$1),2,false)*E4717</f>
        <v>3230.065</v>
      </c>
      <c r="G4717" s="173">
        <f>abs(Generate!H$5-F4717)</f>
        <v>160.065</v>
      </c>
    </row>
    <row r="4718">
      <c r="A4718" s="71" t="s">
        <v>105</v>
      </c>
      <c r="B4718" s="71">
        <v>2.0</v>
      </c>
      <c r="C4718" s="71">
        <v>3.0</v>
      </c>
      <c r="D4718" s="71">
        <v>0.5</v>
      </c>
      <c r="E4718" s="71">
        <v>0.5</v>
      </c>
      <c r="F4718" s="172">
        <f>vlookup(VLOOKUP(A4718,'Meal Plan Combinations'!A$5:E$17,2,false),indirect(I$1),2,false)*B4718+vlookup(VLOOKUP(A4718,'Meal Plan Combinations'!A$5:E$17,3,false),indirect(I$1),2,false)*C4718+vlookup(VLOOKUP(A4718,'Meal Plan Combinations'!A$5:E$17,4,false),indirect(I$1),2,false)*D4718+vlookup(VLOOKUP(A4718,'Meal Plan Combinations'!A$5:E$17,5,false),indirect(I$1),2,false)*E4718</f>
        <v>1973.9735</v>
      </c>
      <c r="G4718" s="173">
        <f>abs(Generate!H$5-F4718)</f>
        <v>1096.0265</v>
      </c>
    </row>
    <row r="4719">
      <c r="A4719" s="71" t="s">
        <v>105</v>
      </c>
      <c r="B4719" s="71">
        <v>2.0</v>
      </c>
      <c r="C4719" s="71">
        <v>3.0</v>
      </c>
      <c r="D4719" s="71">
        <v>0.5</v>
      </c>
      <c r="E4719" s="71">
        <v>1.0</v>
      </c>
      <c r="F4719" s="172">
        <f>vlookup(VLOOKUP(A4719,'Meal Plan Combinations'!A$5:E$17,2,false),indirect(I$1),2,false)*B4719+vlookup(VLOOKUP(A4719,'Meal Plan Combinations'!A$5:E$17,3,false),indirect(I$1),2,false)*C4719+vlookup(VLOOKUP(A4719,'Meal Plan Combinations'!A$5:E$17,4,false),indirect(I$1),2,false)*D4719+vlookup(VLOOKUP(A4719,'Meal Plan Combinations'!A$5:E$17,5,false),indirect(I$1),2,false)*E4719</f>
        <v>2110.9675</v>
      </c>
      <c r="G4719" s="173">
        <f>abs(Generate!H$5-F4719)</f>
        <v>959.0325</v>
      </c>
    </row>
    <row r="4720">
      <c r="A4720" s="71" t="s">
        <v>105</v>
      </c>
      <c r="B4720" s="71">
        <v>2.0</v>
      </c>
      <c r="C4720" s="71">
        <v>3.0</v>
      </c>
      <c r="D4720" s="71">
        <v>0.5</v>
      </c>
      <c r="E4720" s="71">
        <v>1.5</v>
      </c>
      <c r="F4720" s="172">
        <f>vlookup(VLOOKUP(A4720,'Meal Plan Combinations'!A$5:E$17,2,false),indirect(I$1),2,false)*B4720+vlookup(VLOOKUP(A4720,'Meal Plan Combinations'!A$5:E$17,3,false),indirect(I$1),2,false)*C4720+vlookup(VLOOKUP(A4720,'Meal Plan Combinations'!A$5:E$17,4,false),indirect(I$1),2,false)*D4720+vlookup(VLOOKUP(A4720,'Meal Plan Combinations'!A$5:E$17,5,false),indirect(I$1),2,false)*E4720</f>
        <v>2247.9615</v>
      </c>
      <c r="G4720" s="173">
        <f>abs(Generate!H$5-F4720)</f>
        <v>822.0385</v>
      </c>
    </row>
    <row r="4721">
      <c r="A4721" s="71" t="s">
        <v>105</v>
      </c>
      <c r="B4721" s="71">
        <v>2.0</v>
      </c>
      <c r="C4721" s="71">
        <v>3.0</v>
      </c>
      <c r="D4721" s="71">
        <v>0.5</v>
      </c>
      <c r="E4721" s="71">
        <v>2.0</v>
      </c>
      <c r="F4721" s="172">
        <f>vlookup(VLOOKUP(A4721,'Meal Plan Combinations'!A$5:E$17,2,false),indirect(I$1),2,false)*B4721+vlookup(VLOOKUP(A4721,'Meal Plan Combinations'!A$5:E$17,3,false),indirect(I$1),2,false)*C4721+vlookup(VLOOKUP(A4721,'Meal Plan Combinations'!A$5:E$17,4,false),indirect(I$1),2,false)*D4721+vlookup(VLOOKUP(A4721,'Meal Plan Combinations'!A$5:E$17,5,false),indirect(I$1),2,false)*E4721</f>
        <v>2384.9555</v>
      </c>
      <c r="G4721" s="173">
        <f>abs(Generate!H$5-F4721)</f>
        <v>685.0445</v>
      </c>
    </row>
    <row r="4722">
      <c r="A4722" s="71" t="s">
        <v>105</v>
      </c>
      <c r="B4722" s="71">
        <v>2.0</v>
      </c>
      <c r="C4722" s="71">
        <v>3.0</v>
      </c>
      <c r="D4722" s="71">
        <v>0.5</v>
      </c>
      <c r="E4722" s="71">
        <v>2.5</v>
      </c>
      <c r="F4722" s="172">
        <f>vlookup(VLOOKUP(A4722,'Meal Plan Combinations'!A$5:E$17,2,false),indirect(I$1),2,false)*B4722+vlookup(VLOOKUP(A4722,'Meal Plan Combinations'!A$5:E$17,3,false),indirect(I$1),2,false)*C4722+vlookup(VLOOKUP(A4722,'Meal Plan Combinations'!A$5:E$17,4,false),indirect(I$1),2,false)*D4722+vlookup(VLOOKUP(A4722,'Meal Plan Combinations'!A$5:E$17,5,false),indirect(I$1),2,false)*E4722</f>
        <v>2521.9495</v>
      </c>
      <c r="G4722" s="173">
        <f>abs(Generate!H$5-F4722)</f>
        <v>548.0505</v>
      </c>
    </row>
    <row r="4723">
      <c r="A4723" s="71" t="s">
        <v>105</v>
      </c>
      <c r="B4723" s="71">
        <v>2.0</v>
      </c>
      <c r="C4723" s="71">
        <v>3.0</v>
      </c>
      <c r="D4723" s="71">
        <v>0.5</v>
      </c>
      <c r="E4723" s="71">
        <v>3.0</v>
      </c>
      <c r="F4723" s="172">
        <f>vlookup(VLOOKUP(A4723,'Meal Plan Combinations'!A$5:E$17,2,false),indirect(I$1),2,false)*B4723+vlookup(VLOOKUP(A4723,'Meal Plan Combinations'!A$5:E$17,3,false),indirect(I$1),2,false)*C4723+vlookup(VLOOKUP(A4723,'Meal Plan Combinations'!A$5:E$17,4,false),indirect(I$1),2,false)*D4723+vlookup(VLOOKUP(A4723,'Meal Plan Combinations'!A$5:E$17,5,false),indirect(I$1),2,false)*E4723</f>
        <v>2658.9435</v>
      </c>
      <c r="G4723" s="173">
        <f>abs(Generate!H$5-F4723)</f>
        <v>411.0565</v>
      </c>
    </row>
    <row r="4724">
      <c r="A4724" s="71" t="s">
        <v>105</v>
      </c>
      <c r="B4724" s="71">
        <v>2.0</v>
      </c>
      <c r="C4724" s="71">
        <v>3.0</v>
      </c>
      <c r="D4724" s="71">
        <v>1.0</v>
      </c>
      <c r="E4724" s="71">
        <v>0.5</v>
      </c>
      <c r="F4724" s="172">
        <f>vlookup(VLOOKUP(A4724,'Meal Plan Combinations'!A$5:E$17,2,false),indirect(I$1),2,false)*B4724+vlookup(VLOOKUP(A4724,'Meal Plan Combinations'!A$5:E$17,3,false),indirect(I$1),2,false)*C4724+vlookup(VLOOKUP(A4724,'Meal Plan Combinations'!A$5:E$17,4,false),indirect(I$1),2,false)*D4724+vlookup(VLOOKUP(A4724,'Meal Plan Combinations'!A$5:E$17,5,false),indirect(I$1),2,false)*E4724</f>
        <v>2114.417</v>
      </c>
      <c r="G4724" s="173">
        <f>abs(Generate!H$5-F4724)</f>
        <v>955.583</v>
      </c>
    </row>
    <row r="4725">
      <c r="A4725" s="71" t="s">
        <v>105</v>
      </c>
      <c r="B4725" s="71">
        <v>2.0</v>
      </c>
      <c r="C4725" s="71">
        <v>3.0</v>
      </c>
      <c r="D4725" s="71">
        <v>1.0</v>
      </c>
      <c r="E4725" s="71">
        <v>1.0</v>
      </c>
      <c r="F4725" s="172">
        <f>vlookup(VLOOKUP(A4725,'Meal Plan Combinations'!A$5:E$17,2,false),indirect(I$1),2,false)*B4725+vlookup(VLOOKUP(A4725,'Meal Plan Combinations'!A$5:E$17,3,false),indirect(I$1),2,false)*C4725+vlookup(VLOOKUP(A4725,'Meal Plan Combinations'!A$5:E$17,4,false),indirect(I$1),2,false)*D4725+vlookup(VLOOKUP(A4725,'Meal Plan Combinations'!A$5:E$17,5,false),indirect(I$1),2,false)*E4725</f>
        <v>2251.411</v>
      </c>
      <c r="G4725" s="173">
        <f>abs(Generate!H$5-F4725)</f>
        <v>818.589</v>
      </c>
    </row>
    <row r="4726">
      <c r="A4726" s="71" t="s">
        <v>105</v>
      </c>
      <c r="B4726" s="71">
        <v>2.0</v>
      </c>
      <c r="C4726" s="71">
        <v>3.0</v>
      </c>
      <c r="D4726" s="71">
        <v>1.0</v>
      </c>
      <c r="E4726" s="71">
        <v>1.5</v>
      </c>
      <c r="F4726" s="172">
        <f>vlookup(VLOOKUP(A4726,'Meal Plan Combinations'!A$5:E$17,2,false),indirect(I$1),2,false)*B4726+vlookup(VLOOKUP(A4726,'Meal Plan Combinations'!A$5:E$17,3,false),indirect(I$1),2,false)*C4726+vlookup(VLOOKUP(A4726,'Meal Plan Combinations'!A$5:E$17,4,false),indirect(I$1),2,false)*D4726+vlookup(VLOOKUP(A4726,'Meal Plan Combinations'!A$5:E$17,5,false),indirect(I$1),2,false)*E4726</f>
        <v>2388.405</v>
      </c>
      <c r="G4726" s="173">
        <f>abs(Generate!H$5-F4726)</f>
        <v>681.595</v>
      </c>
    </row>
    <row r="4727">
      <c r="A4727" s="71" t="s">
        <v>105</v>
      </c>
      <c r="B4727" s="71">
        <v>2.0</v>
      </c>
      <c r="C4727" s="71">
        <v>3.0</v>
      </c>
      <c r="D4727" s="71">
        <v>1.0</v>
      </c>
      <c r="E4727" s="71">
        <v>2.0</v>
      </c>
      <c r="F4727" s="172">
        <f>vlookup(VLOOKUP(A4727,'Meal Plan Combinations'!A$5:E$17,2,false),indirect(I$1),2,false)*B4727+vlookup(VLOOKUP(A4727,'Meal Plan Combinations'!A$5:E$17,3,false),indirect(I$1),2,false)*C4727+vlookup(VLOOKUP(A4727,'Meal Plan Combinations'!A$5:E$17,4,false),indirect(I$1),2,false)*D4727+vlookup(VLOOKUP(A4727,'Meal Plan Combinations'!A$5:E$17,5,false),indirect(I$1),2,false)*E4727</f>
        <v>2525.399</v>
      </c>
      <c r="G4727" s="173">
        <f>abs(Generate!H$5-F4727)</f>
        <v>544.601</v>
      </c>
    </row>
    <row r="4728">
      <c r="A4728" s="71" t="s">
        <v>105</v>
      </c>
      <c r="B4728" s="71">
        <v>2.0</v>
      </c>
      <c r="C4728" s="71">
        <v>3.0</v>
      </c>
      <c r="D4728" s="71">
        <v>1.0</v>
      </c>
      <c r="E4728" s="71">
        <v>2.5</v>
      </c>
      <c r="F4728" s="172">
        <f>vlookup(VLOOKUP(A4728,'Meal Plan Combinations'!A$5:E$17,2,false),indirect(I$1),2,false)*B4728+vlookup(VLOOKUP(A4728,'Meal Plan Combinations'!A$5:E$17,3,false),indirect(I$1),2,false)*C4728+vlookup(VLOOKUP(A4728,'Meal Plan Combinations'!A$5:E$17,4,false),indirect(I$1),2,false)*D4728+vlookup(VLOOKUP(A4728,'Meal Plan Combinations'!A$5:E$17,5,false),indirect(I$1),2,false)*E4728</f>
        <v>2662.393</v>
      </c>
      <c r="G4728" s="173">
        <f>abs(Generate!H$5-F4728)</f>
        <v>407.607</v>
      </c>
    </row>
    <row r="4729">
      <c r="A4729" s="71" t="s">
        <v>105</v>
      </c>
      <c r="B4729" s="71">
        <v>2.0</v>
      </c>
      <c r="C4729" s="71">
        <v>3.0</v>
      </c>
      <c r="D4729" s="71">
        <v>1.0</v>
      </c>
      <c r="E4729" s="71">
        <v>3.0</v>
      </c>
      <c r="F4729" s="172">
        <f>vlookup(VLOOKUP(A4729,'Meal Plan Combinations'!A$5:E$17,2,false),indirect(I$1),2,false)*B4729+vlookup(VLOOKUP(A4729,'Meal Plan Combinations'!A$5:E$17,3,false),indirect(I$1),2,false)*C4729+vlookup(VLOOKUP(A4729,'Meal Plan Combinations'!A$5:E$17,4,false),indirect(I$1),2,false)*D4729+vlookup(VLOOKUP(A4729,'Meal Plan Combinations'!A$5:E$17,5,false),indirect(I$1),2,false)*E4729</f>
        <v>2799.387</v>
      </c>
      <c r="G4729" s="173">
        <f>abs(Generate!H$5-F4729)</f>
        <v>270.613</v>
      </c>
    </row>
    <row r="4730">
      <c r="A4730" s="71" t="s">
        <v>105</v>
      </c>
      <c r="B4730" s="71">
        <v>2.0</v>
      </c>
      <c r="C4730" s="71">
        <v>3.0</v>
      </c>
      <c r="D4730" s="71">
        <v>1.5</v>
      </c>
      <c r="E4730" s="71">
        <v>0.5</v>
      </c>
      <c r="F4730" s="172">
        <f>vlookup(VLOOKUP(A4730,'Meal Plan Combinations'!A$5:E$17,2,false),indirect(I$1),2,false)*B4730+vlookup(VLOOKUP(A4730,'Meal Plan Combinations'!A$5:E$17,3,false),indirect(I$1),2,false)*C4730+vlookup(VLOOKUP(A4730,'Meal Plan Combinations'!A$5:E$17,4,false),indirect(I$1),2,false)*D4730+vlookup(VLOOKUP(A4730,'Meal Plan Combinations'!A$5:E$17,5,false),indirect(I$1),2,false)*E4730</f>
        <v>2254.8605</v>
      </c>
      <c r="G4730" s="173">
        <f>abs(Generate!H$5-F4730)</f>
        <v>815.1395</v>
      </c>
    </row>
    <row r="4731">
      <c r="A4731" s="71" t="s">
        <v>105</v>
      </c>
      <c r="B4731" s="71">
        <v>2.0</v>
      </c>
      <c r="C4731" s="71">
        <v>3.0</v>
      </c>
      <c r="D4731" s="71">
        <v>1.5</v>
      </c>
      <c r="E4731" s="71">
        <v>1.0</v>
      </c>
      <c r="F4731" s="172">
        <f>vlookup(VLOOKUP(A4731,'Meal Plan Combinations'!A$5:E$17,2,false),indirect(I$1),2,false)*B4731+vlookup(VLOOKUP(A4731,'Meal Plan Combinations'!A$5:E$17,3,false),indirect(I$1),2,false)*C4731+vlookup(VLOOKUP(A4731,'Meal Plan Combinations'!A$5:E$17,4,false),indirect(I$1),2,false)*D4731+vlookup(VLOOKUP(A4731,'Meal Plan Combinations'!A$5:E$17,5,false),indirect(I$1),2,false)*E4731</f>
        <v>2391.8545</v>
      </c>
      <c r="G4731" s="173">
        <f>abs(Generate!H$5-F4731)</f>
        <v>678.1455</v>
      </c>
    </row>
    <row r="4732">
      <c r="A4732" s="71" t="s">
        <v>105</v>
      </c>
      <c r="B4732" s="71">
        <v>2.0</v>
      </c>
      <c r="C4732" s="71">
        <v>3.0</v>
      </c>
      <c r="D4732" s="71">
        <v>1.5</v>
      </c>
      <c r="E4732" s="71">
        <v>1.5</v>
      </c>
      <c r="F4732" s="172">
        <f>vlookup(VLOOKUP(A4732,'Meal Plan Combinations'!A$5:E$17,2,false),indirect(I$1),2,false)*B4732+vlookup(VLOOKUP(A4732,'Meal Plan Combinations'!A$5:E$17,3,false),indirect(I$1),2,false)*C4732+vlookup(VLOOKUP(A4732,'Meal Plan Combinations'!A$5:E$17,4,false),indirect(I$1),2,false)*D4732+vlookup(VLOOKUP(A4732,'Meal Plan Combinations'!A$5:E$17,5,false),indirect(I$1),2,false)*E4732</f>
        <v>2528.8485</v>
      </c>
      <c r="G4732" s="173">
        <f>abs(Generate!H$5-F4732)</f>
        <v>541.1515</v>
      </c>
    </row>
    <row r="4733">
      <c r="A4733" s="71" t="s">
        <v>105</v>
      </c>
      <c r="B4733" s="71">
        <v>2.0</v>
      </c>
      <c r="C4733" s="71">
        <v>3.0</v>
      </c>
      <c r="D4733" s="71">
        <v>1.5</v>
      </c>
      <c r="E4733" s="71">
        <v>2.0</v>
      </c>
      <c r="F4733" s="172">
        <f>vlookup(VLOOKUP(A4733,'Meal Plan Combinations'!A$5:E$17,2,false),indirect(I$1),2,false)*B4733+vlookup(VLOOKUP(A4733,'Meal Plan Combinations'!A$5:E$17,3,false),indirect(I$1),2,false)*C4733+vlookup(VLOOKUP(A4733,'Meal Plan Combinations'!A$5:E$17,4,false),indirect(I$1),2,false)*D4733+vlookup(VLOOKUP(A4733,'Meal Plan Combinations'!A$5:E$17,5,false),indirect(I$1),2,false)*E4733</f>
        <v>2665.8425</v>
      </c>
      <c r="G4733" s="173">
        <f>abs(Generate!H$5-F4733)</f>
        <v>404.1575</v>
      </c>
    </row>
    <row r="4734">
      <c r="A4734" s="71" t="s">
        <v>105</v>
      </c>
      <c r="B4734" s="71">
        <v>2.0</v>
      </c>
      <c r="C4734" s="71">
        <v>3.0</v>
      </c>
      <c r="D4734" s="71">
        <v>1.5</v>
      </c>
      <c r="E4734" s="71">
        <v>2.5</v>
      </c>
      <c r="F4734" s="172">
        <f>vlookup(VLOOKUP(A4734,'Meal Plan Combinations'!A$5:E$17,2,false),indirect(I$1),2,false)*B4734+vlookup(VLOOKUP(A4734,'Meal Plan Combinations'!A$5:E$17,3,false),indirect(I$1),2,false)*C4734+vlookup(VLOOKUP(A4734,'Meal Plan Combinations'!A$5:E$17,4,false),indirect(I$1),2,false)*D4734+vlookup(VLOOKUP(A4734,'Meal Plan Combinations'!A$5:E$17,5,false),indirect(I$1),2,false)*E4734</f>
        <v>2802.8365</v>
      </c>
      <c r="G4734" s="173">
        <f>abs(Generate!H$5-F4734)</f>
        <v>267.1635</v>
      </c>
    </row>
    <row r="4735">
      <c r="A4735" s="71" t="s">
        <v>105</v>
      </c>
      <c r="B4735" s="71">
        <v>2.0</v>
      </c>
      <c r="C4735" s="71">
        <v>3.0</v>
      </c>
      <c r="D4735" s="71">
        <v>1.5</v>
      </c>
      <c r="E4735" s="71">
        <v>3.0</v>
      </c>
      <c r="F4735" s="172">
        <f>vlookup(VLOOKUP(A4735,'Meal Plan Combinations'!A$5:E$17,2,false),indirect(I$1),2,false)*B4735+vlookup(VLOOKUP(A4735,'Meal Plan Combinations'!A$5:E$17,3,false),indirect(I$1),2,false)*C4735+vlookup(VLOOKUP(A4735,'Meal Plan Combinations'!A$5:E$17,4,false),indirect(I$1),2,false)*D4735+vlookup(VLOOKUP(A4735,'Meal Plan Combinations'!A$5:E$17,5,false),indirect(I$1),2,false)*E4735</f>
        <v>2939.8305</v>
      </c>
      <c r="G4735" s="173">
        <f>abs(Generate!H$5-F4735)</f>
        <v>130.1695</v>
      </c>
    </row>
    <row r="4736">
      <c r="A4736" s="71" t="s">
        <v>105</v>
      </c>
      <c r="B4736" s="71">
        <v>2.0</v>
      </c>
      <c r="C4736" s="71">
        <v>3.0</v>
      </c>
      <c r="D4736" s="71">
        <v>2.0</v>
      </c>
      <c r="E4736" s="71">
        <v>0.5</v>
      </c>
      <c r="F4736" s="172">
        <f>vlookup(VLOOKUP(A4736,'Meal Plan Combinations'!A$5:E$17,2,false),indirect(I$1),2,false)*B4736+vlookup(VLOOKUP(A4736,'Meal Plan Combinations'!A$5:E$17,3,false),indirect(I$1),2,false)*C4736+vlookup(VLOOKUP(A4736,'Meal Plan Combinations'!A$5:E$17,4,false),indirect(I$1),2,false)*D4736+vlookup(VLOOKUP(A4736,'Meal Plan Combinations'!A$5:E$17,5,false),indirect(I$1),2,false)*E4736</f>
        <v>2395.304</v>
      </c>
      <c r="G4736" s="173">
        <f>abs(Generate!H$5-F4736)</f>
        <v>674.696</v>
      </c>
    </row>
    <row r="4737">
      <c r="A4737" s="71" t="s">
        <v>105</v>
      </c>
      <c r="B4737" s="71">
        <v>2.0</v>
      </c>
      <c r="C4737" s="71">
        <v>3.0</v>
      </c>
      <c r="D4737" s="71">
        <v>2.0</v>
      </c>
      <c r="E4737" s="71">
        <v>1.0</v>
      </c>
      <c r="F4737" s="172">
        <f>vlookup(VLOOKUP(A4737,'Meal Plan Combinations'!A$5:E$17,2,false),indirect(I$1),2,false)*B4737+vlookup(VLOOKUP(A4737,'Meal Plan Combinations'!A$5:E$17,3,false),indirect(I$1),2,false)*C4737+vlookup(VLOOKUP(A4737,'Meal Plan Combinations'!A$5:E$17,4,false),indirect(I$1),2,false)*D4737+vlookup(VLOOKUP(A4737,'Meal Plan Combinations'!A$5:E$17,5,false),indirect(I$1),2,false)*E4737</f>
        <v>2532.298</v>
      </c>
      <c r="G4737" s="173">
        <f>abs(Generate!H$5-F4737)</f>
        <v>537.702</v>
      </c>
    </row>
    <row r="4738">
      <c r="A4738" s="71" t="s">
        <v>105</v>
      </c>
      <c r="B4738" s="71">
        <v>2.0</v>
      </c>
      <c r="C4738" s="71">
        <v>3.0</v>
      </c>
      <c r="D4738" s="71">
        <v>2.0</v>
      </c>
      <c r="E4738" s="71">
        <v>1.5</v>
      </c>
      <c r="F4738" s="172">
        <f>vlookup(VLOOKUP(A4738,'Meal Plan Combinations'!A$5:E$17,2,false),indirect(I$1),2,false)*B4738+vlookup(VLOOKUP(A4738,'Meal Plan Combinations'!A$5:E$17,3,false),indirect(I$1),2,false)*C4738+vlookup(VLOOKUP(A4738,'Meal Plan Combinations'!A$5:E$17,4,false),indirect(I$1),2,false)*D4738+vlookup(VLOOKUP(A4738,'Meal Plan Combinations'!A$5:E$17,5,false),indirect(I$1),2,false)*E4738</f>
        <v>2669.292</v>
      </c>
      <c r="G4738" s="173">
        <f>abs(Generate!H$5-F4738)</f>
        <v>400.708</v>
      </c>
    </row>
    <row r="4739">
      <c r="A4739" s="71" t="s">
        <v>105</v>
      </c>
      <c r="B4739" s="71">
        <v>2.0</v>
      </c>
      <c r="C4739" s="71">
        <v>3.0</v>
      </c>
      <c r="D4739" s="71">
        <v>2.0</v>
      </c>
      <c r="E4739" s="71">
        <v>2.0</v>
      </c>
      <c r="F4739" s="172">
        <f>vlookup(VLOOKUP(A4739,'Meal Plan Combinations'!A$5:E$17,2,false),indirect(I$1),2,false)*B4739+vlookup(VLOOKUP(A4739,'Meal Plan Combinations'!A$5:E$17,3,false),indirect(I$1),2,false)*C4739+vlookup(VLOOKUP(A4739,'Meal Plan Combinations'!A$5:E$17,4,false),indirect(I$1),2,false)*D4739+vlookup(VLOOKUP(A4739,'Meal Plan Combinations'!A$5:E$17,5,false),indirect(I$1),2,false)*E4739</f>
        <v>2806.286</v>
      </c>
      <c r="G4739" s="173">
        <f>abs(Generate!H$5-F4739)</f>
        <v>263.714</v>
      </c>
    </row>
    <row r="4740">
      <c r="A4740" s="71" t="s">
        <v>105</v>
      </c>
      <c r="B4740" s="71">
        <v>2.0</v>
      </c>
      <c r="C4740" s="71">
        <v>3.0</v>
      </c>
      <c r="D4740" s="71">
        <v>2.0</v>
      </c>
      <c r="E4740" s="71">
        <v>2.5</v>
      </c>
      <c r="F4740" s="172">
        <f>vlookup(VLOOKUP(A4740,'Meal Plan Combinations'!A$5:E$17,2,false),indirect(I$1),2,false)*B4740+vlookup(VLOOKUP(A4740,'Meal Plan Combinations'!A$5:E$17,3,false),indirect(I$1),2,false)*C4740+vlookup(VLOOKUP(A4740,'Meal Plan Combinations'!A$5:E$17,4,false),indirect(I$1),2,false)*D4740+vlookup(VLOOKUP(A4740,'Meal Plan Combinations'!A$5:E$17,5,false),indirect(I$1),2,false)*E4740</f>
        <v>2943.28</v>
      </c>
      <c r="G4740" s="173">
        <f>abs(Generate!H$5-F4740)</f>
        <v>126.72</v>
      </c>
    </row>
    <row r="4741">
      <c r="A4741" s="71" t="s">
        <v>105</v>
      </c>
      <c r="B4741" s="71">
        <v>2.0</v>
      </c>
      <c r="C4741" s="71">
        <v>3.0</v>
      </c>
      <c r="D4741" s="71">
        <v>2.0</v>
      </c>
      <c r="E4741" s="71">
        <v>3.0</v>
      </c>
      <c r="F4741" s="172">
        <f>vlookup(VLOOKUP(A4741,'Meal Plan Combinations'!A$5:E$17,2,false),indirect(I$1),2,false)*B4741+vlookup(VLOOKUP(A4741,'Meal Plan Combinations'!A$5:E$17,3,false),indirect(I$1),2,false)*C4741+vlookup(VLOOKUP(A4741,'Meal Plan Combinations'!A$5:E$17,4,false),indirect(I$1),2,false)*D4741+vlookup(VLOOKUP(A4741,'Meal Plan Combinations'!A$5:E$17,5,false),indirect(I$1),2,false)*E4741</f>
        <v>3080.274</v>
      </c>
      <c r="G4741" s="173">
        <f>abs(Generate!H$5-F4741)</f>
        <v>10.274</v>
      </c>
    </row>
    <row r="4742">
      <c r="A4742" s="71" t="s">
        <v>105</v>
      </c>
      <c r="B4742" s="71">
        <v>2.0</v>
      </c>
      <c r="C4742" s="71">
        <v>3.0</v>
      </c>
      <c r="D4742" s="71">
        <v>2.5</v>
      </c>
      <c r="E4742" s="71">
        <v>0.5</v>
      </c>
      <c r="F4742" s="172">
        <f>vlookup(VLOOKUP(A4742,'Meal Plan Combinations'!A$5:E$17,2,false),indirect(I$1),2,false)*B4742+vlookup(VLOOKUP(A4742,'Meal Plan Combinations'!A$5:E$17,3,false),indirect(I$1),2,false)*C4742+vlookup(VLOOKUP(A4742,'Meal Plan Combinations'!A$5:E$17,4,false),indirect(I$1),2,false)*D4742+vlookup(VLOOKUP(A4742,'Meal Plan Combinations'!A$5:E$17,5,false),indirect(I$1),2,false)*E4742</f>
        <v>2535.7475</v>
      </c>
      <c r="G4742" s="173">
        <f>abs(Generate!H$5-F4742)</f>
        <v>534.2525</v>
      </c>
    </row>
    <row r="4743">
      <c r="A4743" s="71" t="s">
        <v>105</v>
      </c>
      <c r="B4743" s="71">
        <v>2.0</v>
      </c>
      <c r="C4743" s="71">
        <v>3.0</v>
      </c>
      <c r="D4743" s="71">
        <v>2.5</v>
      </c>
      <c r="E4743" s="71">
        <v>1.0</v>
      </c>
      <c r="F4743" s="172">
        <f>vlookup(VLOOKUP(A4743,'Meal Plan Combinations'!A$5:E$17,2,false),indirect(I$1),2,false)*B4743+vlookup(VLOOKUP(A4743,'Meal Plan Combinations'!A$5:E$17,3,false),indirect(I$1),2,false)*C4743+vlookup(VLOOKUP(A4743,'Meal Plan Combinations'!A$5:E$17,4,false),indirect(I$1),2,false)*D4743+vlookup(VLOOKUP(A4743,'Meal Plan Combinations'!A$5:E$17,5,false),indirect(I$1),2,false)*E4743</f>
        <v>2672.7415</v>
      </c>
      <c r="G4743" s="173">
        <f>abs(Generate!H$5-F4743)</f>
        <v>397.2585</v>
      </c>
    </row>
    <row r="4744">
      <c r="A4744" s="71" t="s">
        <v>105</v>
      </c>
      <c r="B4744" s="71">
        <v>2.0</v>
      </c>
      <c r="C4744" s="71">
        <v>3.0</v>
      </c>
      <c r="D4744" s="71">
        <v>2.5</v>
      </c>
      <c r="E4744" s="71">
        <v>1.5</v>
      </c>
      <c r="F4744" s="172">
        <f>vlookup(VLOOKUP(A4744,'Meal Plan Combinations'!A$5:E$17,2,false),indirect(I$1),2,false)*B4744+vlookup(VLOOKUP(A4744,'Meal Plan Combinations'!A$5:E$17,3,false),indirect(I$1),2,false)*C4744+vlookup(VLOOKUP(A4744,'Meal Plan Combinations'!A$5:E$17,4,false),indirect(I$1),2,false)*D4744+vlookup(VLOOKUP(A4744,'Meal Plan Combinations'!A$5:E$17,5,false),indirect(I$1),2,false)*E4744</f>
        <v>2809.7355</v>
      </c>
      <c r="G4744" s="173">
        <f>abs(Generate!H$5-F4744)</f>
        <v>260.2645</v>
      </c>
    </row>
    <row r="4745">
      <c r="A4745" s="71" t="s">
        <v>105</v>
      </c>
      <c r="B4745" s="71">
        <v>2.0</v>
      </c>
      <c r="C4745" s="71">
        <v>3.0</v>
      </c>
      <c r="D4745" s="71">
        <v>2.5</v>
      </c>
      <c r="E4745" s="71">
        <v>2.0</v>
      </c>
      <c r="F4745" s="172">
        <f>vlookup(VLOOKUP(A4745,'Meal Plan Combinations'!A$5:E$17,2,false),indirect(I$1),2,false)*B4745+vlookup(VLOOKUP(A4745,'Meal Plan Combinations'!A$5:E$17,3,false),indirect(I$1),2,false)*C4745+vlookup(VLOOKUP(A4745,'Meal Plan Combinations'!A$5:E$17,4,false),indirect(I$1),2,false)*D4745+vlookup(VLOOKUP(A4745,'Meal Plan Combinations'!A$5:E$17,5,false),indirect(I$1),2,false)*E4745</f>
        <v>2946.7295</v>
      </c>
      <c r="G4745" s="173">
        <f>abs(Generate!H$5-F4745)</f>
        <v>123.2705</v>
      </c>
    </row>
    <row r="4746">
      <c r="A4746" s="71" t="s">
        <v>105</v>
      </c>
      <c r="B4746" s="71">
        <v>2.0</v>
      </c>
      <c r="C4746" s="71">
        <v>3.0</v>
      </c>
      <c r="D4746" s="71">
        <v>2.5</v>
      </c>
      <c r="E4746" s="71">
        <v>2.5</v>
      </c>
      <c r="F4746" s="172">
        <f>vlookup(VLOOKUP(A4746,'Meal Plan Combinations'!A$5:E$17,2,false),indirect(I$1),2,false)*B4746+vlookup(VLOOKUP(A4746,'Meal Plan Combinations'!A$5:E$17,3,false),indirect(I$1),2,false)*C4746+vlookup(VLOOKUP(A4746,'Meal Plan Combinations'!A$5:E$17,4,false),indirect(I$1),2,false)*D4746+vlookup(VLOOKUP(A4746,'Meal Plan Combinations'!A$5:E$17,5,false),indirect(I$1),2,false)*E4746</f>
        <v>3083.7235</v>
      </c>
      <c r="G4746" s="173">
        <f>abs(Generate!H$5-F4746)</f>
        <v>13.7235</v>
      </c>
    </row>
    <row r="4747">
      <c r="A4747" s="71" t="s">
        <v>105</v>
      </c>
      <c r="B4747" s="71">
        <v>2.0</v>
      </c>
      <c r="C4747" s="71">
        <v>3.0</v>
      </c>
      <c r="D4747" s="71">
        <v>2.5</v>
      </c>
      <c r="E4747" s="71">
        <v>3.0</v>
      </c>
      <c r="F4747" s="172">
        <f>vlookup(VLOOKUP(A4747,'Meal Plan Combinations'!A$5:E$17,2,false),indirect(I$1),2,false)*B4747+vlookup(VLOOKUP(A4747,'Meal Plan Combinations'!A$5:E$17,3,false),indirect(I$1),2,false)*C4747+vlookup(VLOOKUP(A4747,'Meal Plan Combinations'!A$5:E$17,4,false),indirect(I$1),2,false)*D4747+vlookup(VLOOKUP(A4747,'Meal Plan Combinations'!A$5:E$17,5,false),indirect(I$1),2,false)*E4747</f>
        <v>3220.7175</v>
      </c>
      <c r="G4747" s="173">
        <f>abs(Generate!H$5-F4747)</f>
        <v>150.7175</v>
      </c>
    </row>
    <row r="4748">
      <c r="A4748" s="71" t="s">
        <v>105</v>
      </c>
      <c r="B4748" s="71">
        <v>2.0</v>
      </c>
      <c r="C4748" s="71">
        <v>3.0</v>
      </c>
      <c r="D4748" s="71">
        <v>3.0</v>
      </c>
      <c r="E4748" s="71">
        <v>0.5</v>
      </c>
      <c r="F4748" s="172">
        <f>vlookup(VLOOKUP(A4748,'Meal Plan Combinations'!A$5:E$17,2,false),indirect(I$1),2,false)*B4748+vlookup(VLOOKUP(A4748,'Meal Plan Combinations'!A$5:E$17,3,false),indirect(I$1),2,false)*C4748+vlookup(VLOOKUP(A4748,'Meal Plan Combinations'!A$5:E$17,4,false),indirect(I$1),2,false)*D4748+vlookup(VLOOKUP(A4748,'Meal Plan Combinations'!A$5:E$17,5,false),indirect(I$1),2,false)*E4748</f>
        <v>2676.191</v>
      </c>
      <c r="G4748" s="173">
        <f>abs(Generate!H$5-F4748)</f>
        <v>393.809</v>
      </c>
    </row>
    <row r="4749">
      <c r="A4749" s="71" t="s">
        <v>105</v>
      </c>
      <c r="B4749" s="71">
        <v>2.0</v>
      </c>
      <c r="C4749" s="71">
        <v>3.0</v>
      </c>
      <c r="D4749" s="71">
        <v>3.0</v>
      </c>
      <c r="E4749" s="71">
        <v>1.0</v>
      </c>
      <c r="F4749" s="172">
        <f>vlookup(VLOOKUP(A4749,'Meal Plan Combinations'!A$5:E$17,2,false),indirect(I$1),2,false)*B4749+vlookup(VLOOKUP(A4749,'Meal Plan Combinations'!A$5:E$17,3,false),indirect(I$1),2,false)*C4749+vlookup(VLOOKUP(A4749,'Meal Plan Combinations'!A$5:E$17,4,false),indirect(I$1),2,false)*D4749+vlookup(VLOOKUP(A4749,'Meal Plan Combinations'!A$5:E$17,5,false),indirect(I$1),2,false)*E4749</f>
        <v>2813.185</v>
      </c>
      <c r="G4749" s="173">
        <f>abs(Generate!H$5-F4749)</f>
        <v>256.815</v>
      </c>
    </row>
    <row r="4750">
      <c r="A4750" s="71" t="s">
        <v>105</v>
      </c>
      <c r="B4750" s="71">
        <v>2.0</v>
      </c>
      <c r="C4750" s="71">
        <v>3.0</v>
      </c>
      <c r="D4750" s="71">
        <v>3.0</v>
      </c>
      <c r="E4750" s="71">
        <v>1.5</v>
      </c>
      <c r="F4750" s="172">
        <f>vlookup(VLOOKUP(A4750,'Meal Plan Combinations'!A$5:E$17,2,false),indirect(I$1),2,false)*B4750+vlookup(VLOOKUP(A4750,'Meal Plan Combinations'!A$5:E$17,3,false),indirect(I$1),2,false)*C4750+vlookup(VLOOKUP(A4750,'Meal Plan Combinations'!A$5:E$17,4,false),indirect(I$1),2,false)*D4750+vlookup(VLOOKUP(A4750,'Meal Plan Combinations'!A$5:E$17,5,false),indirect(I$1),2,false)*E4750</f>
        <v>2950.179</v>
      </c>
      <c r="G4750" s="173">
        <f>abs(Generate!H$5-F4750)</f>
        <v>119.821</v>
      </c>
    </row>
    <row r="4751">
      <c r="A4751" s="71" t="s">
        <v>105</v>
      </c>
      <c r="B4751" s="71">
        <v>2.0</v>
      </c>
      <c r="C4751" s="71">
        <v>3.0</v>
      </c>
      <c r="D4751" s="71">
        <v>3.0</v>
      </c>
      <c r="E4751" s="71">
        <v>2.0</v>
      </c>
      <c r="F4751" s="172">
        <f>vlookup(VLOOKUP(A4751,'Meal Plan Combinations'!A$5:E$17,2,false),indirect(I$1),2,false)*B4751+vlookup(VLOOKUP(A4751,'Meal Plan Combinations'!A$5:E$17,3,false),indirect(I$1),2,false)*C4751+vlookup(VLOOKUP(A4751,'Meal Plan Combinations'!A$5:E$17,4,false),indirect(I$1),2,false)*D4751+vlookup(VLOOKUP(A4751,'Meal Plan Combinations'!A$5:E$17,5,false),indirect(I$1),2,false)*E4751</f>
        <v>3087.173</v>
      </c>
      <c r="G4751" s="173">
        <f>abs(Generate!H$5-F4751)</f>
        <v>17.173</v>
      </c>
    </row>
    <row r="4752">
      <c r="A4752" s="71" t="s">
        <v>105</v>
      </c>
      <c r="B4752" s="71">
        <v>2.0</v>
      </c>
      <c r="C4752" s="71">
        <v>3.0</v>
      </c>
      <c r="D4752" s="71">
        <v>3.0</v>
      </c>
      <c r="E4752" s="71">
        <v>2.5</v>
      </c>
      <c r="F4752" s="172">
        <f>vlookup(VLOOKUP(A4752,'Meal Plan Combinations'!A$5:E$17,2,false),indirect(I$1),2,false)*B4752+vlookup(VLOOKUP(A4752,'Meal Plan Combinations'!A$5:E$17,3,false),indirect(I$1),2,false)*C4752+vlookup(VLOOKUP(A4752,'Meal Plan Combinations'!A$5:E$17,4,false),indirect(I$1),2,false)*D4752+vlookup(VLOOKUP(A4752,'Meal Plan Combinations'!A$5:E$17,5,false),indirect(I$1),2,false)*E4752</f>
        <v>3224.167</v>
      </c>
      <c r="G4752" s="173">
        <f>abs(Generate!H$5-F4752)</f>
        <v>154.167</v>
      </c>
    </row>
    <row r="4753">
      <c r="A4753" s="71" t="s">
        <v>105</v>
      </c>
      <c r="B4753" s="71">
        <v>2.0</v>
      </c>
      <c r="C4753" s="71">
        <v>3.0</v>
      </c>
      <c r="D4753" s="71">
        <v>3.0</v>
      </c>
      <c r="E4753" s="71">
        <v>3.0</v>
      </c>
      <c r="F4753" s="172">
        <f>vlookup(VLOOKUP(A4753,'Meal Plan Combinations'!A$5:E$17,2,false),indirect(I$1),2,false)*B4753+vlookup(VLOOKUP(A4753,'Meal Plan Combinations'!A$5:E$17,3,false),indirect(I$1),2,false)*C4753+vlookup(VLOOKUP(A4753,'Meal Plan Combinations'!A$5:E$17,4,false),indirect(I$1),2,false)*D4753+vlookup(VLOOKUP(A4753,'Meal Plan Combinations'!A$5:E$17,5,false),indirect(I$1),2,false)*E4753</f>
        <v>3361.161</v>
      </c>
      <c r="G4753" s="173">
        <f>abs(Generate!H$5-F4753)</f>
        <v>291.161</v>
      </c>
    </row>
    <row r="4754">
      <c r="A4754" s="71" t="s">
        <v>105</v>
      </c>
      <c r="B4754" s="71">
        <v>2.5</v>
      </c>
      <c r="C4754" s="71">
        <v>0.5</v>
      </c>
      <c r="D4754" s="71">
        <v>0.5</v>
      </c>
      <c r="E4754" s="71">
        <v>0.5</v>
      </c>
      <c r="F4754" s="172">
        <f>vlookup(VLOOKUP(A4754,'Meal Plan Combinations'!A$5:E$17,2,false),indirect(I$1),2,false)*B4754+vlookup(VLOOKUP(A4754,'Meal Plan Combinations'!A$5:E$17,3,false),indirect(I$1),2,false)*C4754+vlookup(VLOOKUP(A4754,'Meal Plan Combinations'!A$5:E$17,4,false),indirect(I$1),2,false)*D4754+vlookup(VLOOKUP(A4754,'Meal Plan Combinations'!A$5:E$17,5,false),indirect(I$1),2,false)*E4754</f>
        <v>1545.9835</v>
      </c>
      <c r="G4754" s="173">
        <f>abs(Generate!H$5-F4754)</f>
        <v>1524.0165</v>
      </c>
    </row>
    <row r="4755">
      <c r="A4755" s="71" t="s">
        <v>105</v>
      </c>
      <c r="B4755" s="71">
        <v>2.5</v>
      </c>
      <c r="C4755" s="71">
        <v>0.5</v>
      </c>
      <c r="D4755" s="71">
        <v>0.5</v>
      </c>
      <c r="E4755" s="71">
        <v>1.0</v>
      </c>
      <c r="F4755" s="172">
        <f>vlookup(VLOOKUP(A4755,'Meal Plan Combinations'!A$5:E$17,2,false),indirect(I$1),2,false)*B4755+vlookup(VLOOKUP(A4755,'Meal Plan Combinations'!A$5:E$17,3,false),indirect(I$1),2,false)*C4755+vlookup(VLOOKUP(A4755,'Meal Plan Combinations'!A$5:E$17,4,false),indirect(I$1),2,false)*D4755+vlookup(VLOOKUP(A4755,'Meal Plan Combinations'!A$5:E$17,5,false),indirect(I$1),2,false)*E4755</f>
        <v>1682.9775</v>
      </c>
      <c r="G4755" s="173">
        <f>abs(Generate!H$5-F4755)</f>
        <v>1387.0225</v>
      </c>
    </row>
    <row r="4756">
      <c r="A4756" s="71" t="s">
        <v>105</v>
      </c>
      <c r="B4756" s="71">
        <v>2.5</v>
      </c>
      <c r="C4756" s="71">
        <v>0.5</v>
      </c>
      <c r="D4756" s="71">
        <v>0.5</v>
      </c>
      <c r="E4756" s="71">
        <v>1.5</v>
      </c>
      <c r="F4756" s="172">
        <f>vlookup(VLOOKUP(A4756,'Meal Plan Combinations'!A$5:E$17,2,false),indirect(I$1),2,false)*B4756+vlookup(VLOOKUP(A4756,'Meal Plan Combinations'!A$5:E$17,3,false),indirect(I$1),2,false)*C4756+vlookup(VLOOKUP(A4756,'Meal Plan Combinations'!A$5:E$17,4,false),indirect(I$1),2,false)*D4756+vlookup(VLOOKUP(A4756,'Meal Plan Combinations'!A$5:E$17,5,false),indirect(I$1),2,false)*E4756</f>
        <v>1819.9715</v>
      </c>
      <c r="G4756" s="173">
        <f>abs(Generate!H$5-F4756)</f>
        <v>1250.0285</v>
      </c>
    </row>
    <row r="4757">
      <c r="A4757" s="71" t="s">
        <v>105</v>
      </c>
      <c r="B4757" s="71">
        <v>2.5</v>
      </c>
      <c r="C4757" s="71">
        <v>0.5</v>
      </c>
      <c r="D4757" s="71">
        <v>0.5</v>
      </c>
      <c r="E4757" s="71">
        <v>2.0</v>
      </c>
      <c r="F4757" s="172">
        <f>vlookup(VLOOKUP(A4757,'Meal Plan Combinations'!A$5:E$17,2,false),indirect(I$1),2,false)*B4757+vlookup(VLOOKUP(A4757,'Meal Plan Combinations'!A$5:E$17,3,false),indirect(I$1),2,false)*C4757+vlookup(VLOOKUP(A4757,'Meal Plan Combinations'!A$5:E$17,4,false),indirect(I$1),2,false)*D4757+vlookup(VLOOKUP(A4757,'Meal Plan Combinations'!A$5:E$17,5,false),indirect(I$1),2,false)*E4757</f>
        <v>1956.9655</v>
      </c>
      <c r="G4757" s="173">
        <f>abs(Generate!H$5-F4757)</f>
        <v>1113.0345</v>
      </c>
    </row>
    <row r="4758">
      <c r="A4758" s="71" t="s">
        <v>105</v>
      </c>
      <c r="B4758" s="71">
        <v>2.5</v>
      </c>
      <c r="C4758" s="71">
        <v>0.5</v>
      </c>
      <c r="D4758" s="71">
        <v>0.5</v>
      </c>
      <c r="E4758" s="71">
        <v>2.5</v>
      </c>
      <c r="F4758" s="172">
        <f>vlookup(VLOOKUP(A4758,'Meal Plan Combinations'!A$5:E$17,2,false),indirect(I$1),2,false)*B4758+vlookup(VLOOKUP(A4758,'Meal Plan Combinations'!A$5:E$17,3,false),indirect(I$1),2,false)*C4758+vlookup(VLOOKUP(A4758,'Meal Plan Combinations'!A$5:E$17,4,false),indirect(I$1),2,false)*D4758+vlookup(VLOOKUP(A4758,'Meal Plan Combinations'!A$5:E$17,5,false),indirect(I$1),2,false)*E4758</f>
        <v>2093.9595</v>
      </c>
      <c r="G4758" s="173">
        <f>abs(Generate!H$5-F4758)</f>
        <v>976.0405</v>
      </c>
    </row>
    <row r="4759">
      <c r="A4759" s="71" t="s">
        <v>105</v>
      </c>
      <c r="B4759" s="71">
        <v>2.5</v>
      </c>
      <c r="C4759" s="71">
        <v>0.5</v>
      </c>
      <c r="D4759" s="71">
        <v>0.5</v>
      </c>
      <c r="E4759" s="71">
        <v>3.0</v>
      </c>
      <c r="F4759" s="172">
        <f>vlookup(VLOOKUP(A4759,'Meal Plan Combinations'!A$5:E$17,2,false),indirect(I$1),2,false)*B4759+vlookup(VLOOKUP(A4759,'Meal Plan Combinations'!A$5:E$17,3,false),indirect(I$1),2,false)*C4759+vlookup(VLOOKUP(A4759,'Meal Plan Combinations'!A$5:E$17,4,false),indirect(I$1),2,false)*D4759+vlookup(VLOOKUP(A4759,'Meal Plan Combinations'!A$5:E$17,5,false),indirect(I$1),2,false)*E4759</f>
        <v>2230.9535</v>
      </c>
      <c r="G4759" s="173">
        <f>abs(Generate!H$5-F4759)</f>
        <v>839.0465</v>
      </c>
    </row>
    <row r="4760">
      <c r="A4760" s="71" t="s">
        <v>105</v>
      </c>
      <c r="B4760" s="71">
        <v>2.5</v>
      </c>
      <c r="C4760" s="71">
        <v>0.5</v>
      </c>
      <c r="D4760" s="71">
        <v>1.0</v>
      </c>
      <c r="E4760" s="71">
        <v>0.5</v>
      </c>
      <c r="F4760" s="172">
        <f>vlookup(VLOOKUP(A4760,'Meal Plan Combinations'!A$5:E$17,2,false),indirect(I$1),2,false)*B4760+vlookup(VLOOKUP(A4760,'Meal Plan Combinations'!A$5:E$17,3,false),indirect(I$1),2,false)*C4760+vlookup(VLOOKUP(A4760,'Meal Plan Combinations'!A$5:E$17,4,false),indirect(I$1),2,false)*D4760+vlookup(VLOOKUP(A4760,'Meal Plan Combinations'!A$5:E$17,5,false),indirect(I$1),2,false)*E4760</f>
        <v>1686.427</v>
      </c>
      <c r="G4760" s="173">
        <f>abs(Generate!H$5-F4760)</f>
        <v>1383.573</v>
      </c>
    </row>
    <row r="4761">
      <c r="A4761" s="71" t="s">
        <v>105</v>
      </c>
      <c r="B4761" s="71">
        <v>2.5</v>
      </c>
      <c r="C4761" s="71">
        <v>0.5</v>
      </c>
      <c r="D4761" s="71">
        <v>1.0</v>
      </c>
      <c r="E4761" s="71">
        <v>1.0</v>
      </c>
      <c r="F4761" s="172">
        <f>vlookup(VLOOKUP(A4761,'Meal Plan Combinations'!A$5:E$17,2,false),indirect(I$1),2,false)*B4761+vlookup(VLOOKUP(A4761,'Meal Plan Combinations'!A$5:E$17,3,false),indirect(I$1),2,false)*C4761+vlookup(VLOOKUP(A4761,'Meal Plan Combinations'!A$5:E$17,4,false),indirect(I$1),2,false)*D4761+vlookup(VLOOKUP(A4761,'Meal Plan Combinations'!A$5:E$17,5,false),indirect(I$1),2,false)*E4761</f>
        <v>1823.421</v>
      </c>
      <c r="G4761" s="173">
        <f>abs(Generate!H$5-F4761)</f>
        <v>1246.579</v>
      </c>
    </row>
    <row r="4762">
      <c r="A4762" s="71" t="s">
        <v>105</v>
      </c>
      <c r="B4762" s="71">
        <v>2.5</v>
      </c>
      <c r="C4762" s="71">
        <v>0.5</v>
      </c>
      <c r="D4762" s="71">
        <v>1.0</v>
      </c>
      <c r="E4762" s="71">
        <v>1.5</v>
      </c>
      <c r="F4762" s="172">
        <f>vlookup(VLOOKUP(A4762,'Meal Plan Combinations'!A$5:E$17,2,false),indirect(I$1),2,false)*B4762+vlookup(VLOOKUP(A4762,'Meal Plan Combinations'!A$5:E$17,3,false),indirect(I$1),2,false)*C4762+vlookup(VLOOKUP(A4762,'Meal Plan Combinations'!A$5:E$17,4,false),indirect(I$1),2,false)*D4762+vlookup(VLOOKUP(A4762,'Meal Plan Combinations'!A$5:E$17,5,false),indirect(I$1),2,false)*E4762</f>
        <v>1960.415</v>
      </c>
      <c r="G4762" s="173">
        <f>abs(Generate!H$5-F4762)</f>
        <v>1109.585</v>
      </c>
    </row>
    <row r="4763">
      <c r="A4763" s="71" t="s">
        <v>105</v>
      </c>
      <c r="B4763" s="71">
        <v>2.5</v>
      </c>
      <c r="C4763" s="71">
        <v>0.5</v>
      </c>
      <c r="D4763" s="71">
        <v>1.0</v>
      </c>
      <c r="E4763" s="71">
        <v>2.0</v>
      </c>
      <c r="F4763" s="172">
        <f>vlookup(VLOOKUP(A4763,'Meal Plan Combinations'!A$5:E$17,2,false),indirect(I$1),2,false)*B4763+vlookup(VLOOKUP(A4763,'Meal Plan Combinations'!A$5:E$17,3,false),indirect(I$1),2,false)*C4763+vlookup(VLOOKUP(A4763,'Meal Plan Combinations'!A$5:E$17,4,false),indirect(I$1),2,false)*D4763+vlookup(VLOOKUP(A4763,'Meal Plan Combinations'!A$5:E$17,5,false),indirect(I$1),2,false)*E4763</f>
        <v>2097.409</v>
      </c>
      <c r="G4763" s="173">
        <f>abs(Generate!H$5-F4763)</f>
        <v>972.591</v>
      </c>
    </row>
    <row r="4764">
      <c r="A4764" s="71" t="s">
        <v>105</v>
      </c>
      <c r="B4764" s="71">
        <v>2.5</v>
      </c>
      <c r="C4764" s="71">
        <v>0.5</v>
      </c>
      <c r="D4764" s="71">
        <v>1.0</v>
      </c>
      <c r="E4764" s="71">
        <v>2.5</v>
      </c>
      <c r="F4764" s="172">
        <f>vlookup(VLOOKUP(A4764,'Meal Plan Combinations'!A$5:E$17,2,false),indirect(I$1),2,false)*B4764+vlookup(VLOOKUP(A4764,'Meal Plan Combinations'!A$5:E$17,3,false),indirect(I$1),2,false)*C4764+vlookup(VLOOKUP(A4764,'Meal Plan Combinations'!A$5:E$17,4,false),indirect(I$1),2,false)*D4764+vlookup(VLOOKUP(A4764,'Meal Plan Combinations'!A$5:E$17,5,false),indirect(I$1),2,false)*E4764</f>
        <v>2234.403</v>
      </c>
      <c r="G4764" s="173">
        <f>abs(Generate!H$5-F4764)</f>
        <v>835.597</v>
      </c>
    </row>
    <row r="4765">
      <c r="A4765" s="71" t="s">
        <v>105</v>
      </c>
      <c r="B4765" s="71">
        <v>2.5</v>
      </c>
      <c r="C4765" s="71">
        <v>0.5</v>
      </c>
      <c r="D4765" s="71">
        <v>1.0</v>
      </c>
      <c r="E4765" s="71">
        <v>3.0</v>
      </c>
      <c r="F4765" s="172">
        <f>vlookup(VLOOKUP(A4765,'Meal Plan Combinations'!A$5:E$17,2,false),indirect(I$1),2,false)*B4765+vlookup(VLOOKUP(A4765,'Meal Plan Combinations'!A$5:E$17,3,false),indirect(I$1),2,false)*C4765+vlookup(VLOOKUP(A4765,'Meal Plan Combinations'!A$5:E$17,4,false),indirect(I$1),2,false)*D4765+vlookup(VLOOKUP(A4765,'Meal Plan Combinations'!A$5:E$17,5,false),indirect(I$1),2,false)*E4765</f>
        <v>2371.397</v>
      </c>
      <c r="G4765" s="173">
        <f>abs(Generate!H$5-F4765)</f>
        <v>698.603</v>
      </c>
    </row>
    <row r="4766">
      <c r="A4766" s="71" t="s">
        <v>105</v>
      </c>
      <c r="B4766" s="71">
        <v>2.5</v>
      </c>
      <c r="C4766" s="71">
        <v>0.5</v>
      </c>
      <c r="D4766" s="71">
        <v>1.5</v>
      </c>
      <c r="E4766" s="71">
        <v>0.5</v>
      </c>
      <c r="F4766" s="172">
        <f>vlookup(VLOOKUP(A4766,'Meal Plan Combinations'!A$5:E$17,2,false),indirect(I$1),2,false)*B4766+vlookup(VLOOKUP(A4766,'Meal Plan Combinations'!A$5:E$17,3,false),indirect(I$1),2,false)*C4766+vlookup(VLOOKUP(A4766,'Meal Plan Combinations'!A$5:E$17,4,false),indirect(I$1),2,false)*D4766+vlookup(VLOOKUP(A4766,'Meal Plan Combinations'!A$5:E$17,5,false),indirect(I$1),2,false)*E4766</f>
        <v>1826.8705</v>
      </c>
      <c r="G4766" s="173">
        <f>abs(Generate!H$5-F4766)</f>
        <v>1243.1295</v>
      </c>
    </row>
    <row r="4767">
      <c r="A4767" s="71" t="s">
        <v>105</v>
      </c>
      <c r="B4767" s="71">
        <v>2.5</v>
      </c>
      <c r="C4767" s="71">
        <v>0.5</v>
      </c>
      <c r="D4767" s="71">
        <v>1.5</v>
      </c>
      <c r="E4767" s="71">
        <v>1.0</v>
      </c>
      <c r="F4767" s="172">
        <f>vlookup(VLOOKUP(A4767,'Meal Plan Combinations'!A$5:E$17,2,false),indirect(I$1),2,false)*B4767+vlookup(VLOOKUP(A4767,'Meal Plan Combinations'!A$5:E$17,3,false),indirect(I$1),2,false)*C4767+vlookup(VLOOKUP(A4767,'Meal Plan Combinations'!A$5:E$17,4,false),indirect(I$1),2,false)*D4767+vlookup(VLOOKUP(A4767,'Meal Plan Combinations'!A$5:E$17,5,false),indirect(I$1),2,false)*E4767</f>
        <v>1963.8645</v>
      </c>
      <c r="G4767" s="173">
        <f>abs(Generate!H$5-F4767)</f>
        <v>1106.1355</v>
      </c>
    </row>
    <row r="4768">
      <c r="A4768" s="71" t="s">
        <v>105</v>
      </c>
      <c r="B4768" s="71">
        <v>2.5</v>
      </c>
      <c r="C4768" s="71">
        <v>0.5</v>
      </c>
      <c r="D4768" s="71">
        <v>1.5</v>
      </c>
      <c r="E4768" s="71">
        <v>1.5</v>
      </c>
      <c r="F4768" s="172">
        <f>vlookup(VLOOKUP(A4768,'Meal Plan Combinations'!A$5:E$17,2,false),indirect(I$1),2,false)*B4768+vlookup(VLOOKUP(A4768,'Meal Plan Combinations'!A$5:E$17,3,false),indirect(I$1),2,false)*C4768+vlookup(VLOOKUP(A4768,'Meal Plan Combinations'!A$5:E$17,4,false),indirect(I$1),2,false)*D4768+vlookup(VLOOKUP(A4768,'Meal Plan Combinations'!A$5:E$17,5,false),indirect(I$1),2,false)*E4768</f>
        <v>2100.8585</v>
      </c>
      <c r="G4768" s="173">
        <f>abs(Generate!H$5-F4768)</f>
        <v>969.1415</v>
      </c>
    </row>
    <row r="4769">
      <c r="A4769" s="71" t="s">
        <v>105</v>
      </c>
      <c r="B4769" s="71">
        <v>2.5</v>
      </c>
      <c r="C4769" s="71">
        <v>0.5</v>
      </c>
      <c r="D4769" s="71">
        <v>1.5</v>
      </c>
      <c r="E4769" s="71">
        <v>2.0</v>
      </c>
      <c r="F4769" s="172">
        <f>vlookup(VLOOKUP(A4769,'Meal Plan Combinations'!A$5:E$17,2,false),indirect(I$1),2,false)*B4769+vlookup(VLOOKUP(A4769,'Meal Plan Combinations'!A$5:E$17,3,false),indirect(I$1),2,false)*C4769+vlookup(VLOOKUP(A4769,'Meal Plan Combinations'!A$5:E$17,4,false),indirect(I$1),2,false)*D4769+vlookup(VLOOKUP(A4769,'Meal Plan Combinations'!A$5:E$17,5,false),indirect(I$1),2,false)*E4769</f>
        <v>2237.8525</v>
      </c>
      <c r="G4769" s="173">
        <f>abs(Generate!H$5-F4769)</f>
        <v>832.1475</v>
      </c>
    </row>
    <row r="4770">
      <c r="A4770" s="71" t="s">
        <v>105</v>
      </c>
      <c r="B4770" s="71">
        <v>2.5</v>
      </c>
      <c r="C4770" s="71">
        <v>0.5</v>
      </c>
      <c r="D4770" s="71">
        <v>1.5</v>
      </c>
      <c r="E4770" s="71">
        <v>2.5</v>
      </c>
      <c r="F4770" s="172">
        <f>vlookup(VLOOKUP(A4770,'Meal Plan Combinations'!A$5:E$17,2,false),indirect(I$1),2,false)*B4770+vlookup(VLOOKUP(A4770,'Meal Plan Combinations'!A$5:E$17,3,false),indirect(I$1),2,false)*C4770+vlookup(VLOOKUP(A4770,'Meal Plan Combinations'!A$5:E$17,4,false),indirect(I$1),2,false)*D4770+vlookup(VLOOKUP(A4770,'Meal Plan Combinations'!A$5:E$17,5,false),indirect(I$1),2,false)*E4770</f>
        <v>2374.8465</v>
      </c>
      <c r="G4770" s="173">
        <f>abs(Generate!H$5-F4770)</f>
        <v>695.1535</v>
      </c>
    </row>
    <row r="4771">
      <c r="A4771" s="71" t="s">
        <v>105</v>
      </c>
      <c r="B4771" s="71">
        <v>2.5</v>
      </c>
      <c r="C4771" s="71">
        <v>0.5</v>
      </c>
      <c r="D4771" s="71">
        <v>1.5</v>
      </c>
      <c r="E4771" s="71">
        <v>3.0</v>
      </c>
      <c r="F4771" s="172">
        <f>vlookup(VLOOKUP(A4771,'Meal Plan Combinations'!A$5:E$17,2,false),indirect(I$1),2,false)*B4771+vlookup(VLOOKUP(A4771,'Meal Plan Combinations'!A$5:E$17,3,false),indirect(I$1),2,false)*C4771+vlookup(VLOOKUP(A4771,'Meal Plan Combinations'!A$5:E$17,4,false),indirect(I$1),2,false)*D4771+vlookup(VLOOKUP(A4771,'Meal Plan Combinations'!A$5:E$17,5,false),indirect(I$1),2,false)*E4771</f>
        <v>2511.8405</v>
      </c>
      <c r="G4771" s="173">
        <f>abs(Generate!H$5-F4771)</f>
        <v>558.1595</v>
      </c>
    </row>
    <row r="4772">
      <c r="A4772" s="71" t="s">
        <v>105</v>
      </c>
      <c r="B4772" s="71">
        <v>2.5</v>
      </c>
      <c r="C4772" s="71">
        <v>0.5</v>
      </c>
      <c r="D4772" s="71">
        <v>2.0</v>
      </c>
      <c r="E4772" s="71">
        <v>0.5</v>
      </c>
      <c r="F4772" s="172">
        <f>vlookup(VLOOKUP(A4772,'Meal Plan Combinations'!A$5:E$17,2,false),indirect(I$1),2,false)*B4772+vlookup(VLOOKUP(A4772,'Meal Plan Combinations'!A$5:E$17,3,false),indirect(I$1),2,false)*C4772+vlookup(VLOOKUP(A4772,'Meal Plan Combinations'!A$5:E$17,4,false),indirect(I$1),2,false)*D4772+vlookup(VLOOKUP(A4772,'Meal Plan Combinations'!A$5:E$17,5,false),indirect(I$1),2,false)*E4772</f>
        <v>1967.314</v>
      </c>
      <c r="G4772" s="173">
        <f>abs(Generate!H$5-F4772)</f>
        <v>1102.686</v>
      </c>
    </row>
    <row r="4773">
      <c r="A4773" s="71" t="s">
        <v>105</v>
      </c>
      <c r="B4773" s="71">
        <v>2.5</v>
      </c>
      <c r="C4773" s="71">
        <v>0.5</v>
      </c>
      <c r="D4773" s="71">
        <v>2.0</v>
      </c>
      <c r="E4773" s="71">
        <v>1.0</v>
      </c>
      <c r="F4773" s="172">
        <f>vlookup(VLOOKUP(A4773,'Meal Plan Combinations'!A$5:E$17,2,false),indirect(I$1),2,false)*B4773+vlookup(VLOOKUP(A4773,'Meal Plan Combinations'!A$5:E$17,3,false),indirect(I$1),2,false)*C4773+vlookup(VLOOKUP(A4773,'Meal Plan Combinations'!A$5:E$17,4,false),indirect(I$1),2,false)*D4773+vlookup(VLOOKUP(A4773,'Meal Plan Combinations'!A$5:E$17,5,false),indirect(I$1),2,false)*E4773</f>
        <v>2104.308</v>
      </c>
      <c r="G4773" s="173">
        <f>abs(Generate!H$5-F4773)</f>
        <v>965.692</v>
      </c>
    </row>
    <row r="4774">
      <c r="A4774" s="71" t="s">
        <v>105</v>
      </c>
      <c r="B4774" s="71">
        <v>2.5</v>
      </c>
      <c r="C4774" s="71">
        <v>0.5</v>
      </c>
      <c r="D4774" s="71">
        <v>2.0</v>
      </c>
      <c r="E4774" s="71">
        <v>1.5</v>
      </c>
      <c r="F4774" s="172">
        <f>vlookup(VLOOKUP(A4774,'Meal Plan Combinations'!A$5:E$17,2,false),indirect(I$1),2,false)*B4774+vlookup(VLOOKUP(A4774,'Meal Plan Combinations'!A$5:E$17,3,false),indirect(I$1),2,false)*C4774+vlookup(VLOOKUP(A4774,'Meal Plan Combinations'!A$5:E$17,4,false),indirect(I$1),2,false)*D4774+vlookup(VLOOKUP(A4774,'Meal Plan Combinations'!A$5:E$17,5,false),indirect(I$1),2,false)*E4774</f>
        <v>2241.302</v>
      </c>
      <c r="G4774" s="173">
        <f>abs(Generate!H$5-F4774)</f>
        <v>828.698</v>
      </c>
    </row>
    <row r="4775">
      <c r="A4775" s="71" t="s">
        <v>105</v>
      </c>
      <c r="B4775" s="71">
        <v>2.5</v>
      </c>
      <c r="C4775" s="71">
        <v>0.5</v>
      </c>
      <c r="D4775" s="71">
        <v>2.0</v>
      </c>
      <c r="E4775" s="71">
        <v>2.0</v>
      </c>
      <c r="F4775" s="172">
        <f>vlookup(VLOOKUP(A4775,'Meal Plan Combinations'!A$5:E$17,2,false),indirect(I$1),2,false)*B4775+vlookup(VLOOKUP(A4775,'Meal Plan Combinations'!A$5:E$17,3,false),indirect(I$1),2,false)*C4775+vlookup(VLOOKUP(A4775,'Meal Plan Combinations'!A$5:E$17,4,false),indirect(I$1),2,false)*D4775+vlookup(VLOOKUP(A4775,'Meal Plan Combinations'!A$5:E$17,5,false),indirect(I$1),2,false)*E4775</f>
        <v>2378.296</v>
      </c>
      <c r="G4775" s="173">
        <f>abs(Generate!H$5-F4775)</f>
        <v>691.704</v>
      </c>
    </row>
    <row r="4776">
      <c r="A4776" s="71" t="s">
        <v>105</v>
      </c>
      <c r="B4776" s="71">
        <v>2.5</v>
      </c>
      <c r="C4776" s="71">
        <v>0.5</v>
      </c>
      <c r="D4776" s="71">
        <v>2.0</v>
      </c>
      <c r="E4776" s="71">
        <v>2.5</v>
      </c>
      <c r="F4776" s="172">
        <f>vlookup(VLOOKUP(A4776,'Meal Plan Combinations'!A$5:E$17,2,false),indirect(I$1),2,false)*B4776+vlookup(VLOOKUP(A4776,'Meal Plan Combinations'!A$5:E$17,3,false),indirect(I$1),2,false)*C4776+vlookup(VLOOKUP(A4776,'Meal Plan Combinations'!A$5:E$17,4,false),indirect(I$1),2,false)*D4776+vlookup(VLOOKUP(A4776,'Meal Plan Combinations'!A$5:E$17,5,false),indirect(I$1),2,false)*E4776</f>
        <v>2515.29</v>
      </c>
      <c r="G4776" s="173">
        <f>abs(Generate!H$5-F4776)</f>
        <v>554.71</v>
      </c>
    </row>
    <row r="4777">
      <c r="A4777" s="71" t="s">
        <v>105</v>
      </c>
      <c r="B4777" s="71">
        <v>2.5</v>
      </c>
      <c r="C4777" s="71">
        <v>0.5</v>
      </c>
      <c r="D4777" s="71">
        <v>2.0</v>
      </c>
      <c r="E4777" s="71">
        <v>3.0</v>
      </c>
      <c r="F4777" s="172">
        <f>vlookup(VLOOKUP(A4777,'Meal Plan Combinations'!A$5:E$17,2,false),indirect(I$1),2,false)*B4777+vlookup(VLOOKUP(A4777,'Meal Plan Combinations'!A$5:E$17,3,false),indirect(I$1),2,false)*C4777+vlookup(VLOOKUP(A4777,'Meal Plan Combinations'!A$5:E$17,4,false),indirect(I$1),2,false)*D4777+vlookup(VLOOKUP(A4777,'Meal Plan Combinations'!A$5:E$17,5,false),indirect(I$1),2,false)*E4777</f>
        <v>2652.284</v>
      </c>
      <c r="G4777" s="173">
        <f>abs(Generate!H$5-F4777)</f>
        <v>417.716</v>
      </c>
    </row>
    <row r="4778">
      <c r="A4778" s="71" t="s">
        <v>105</v>
      </c>
      <c r="B4778" s="71">
        <v>2.5</v>
      </c>
      <c r="C4778" s="71">
        <v>0.5</v>
      </c>
      <c r="D4778" s="71">
        <v>2.5</v>
      </c>
      <c r="E4778" s="71">
        <v>0.5</v>
      </c>
      <c r="F4778" s="172">
        <f>vlookup(VLOOKUP(A4778,'Meal Plan Combinations'!A$5:E$17,2,false),indirect(I$1),2,false)*B4778+vlookup(VLOOKUP(A4778,'Meal Plan Combinations'!A$5:E$17,3,false),indirect(I$1),2,false)*C4778+vlookup(VLOOKUP(A4778,'Meal Plan Combinations'!A$5:E$17,4,false),indirect(I$1),2,false)*D4778+vlookup(VLOOKUP(A4778,'Meal Plan Combinations'!A$5:E$17,5,false),indirect(I$1),2,false)*E4778</f>
        <v>2107.7575</v>
      </c>
      <c r="G4778" s="173">
        <f>abs(Generate!H$5-F4778)</f>
        <v>962.2425</v>
      </c>
    </row>
    <row r="4779">
      <c r="A4779" s="71" t="s">
        <v>105</v>
      </c>
      <c r="B4779" s="71">
        <v>2.5</v>
      </c>
      <c r="C4779" s="71">
        <v>0.5</v>
      </c>
      <c r="D4779" s="71">
        <v>2.5</v>
      </c>
      <c r="E4779" s="71">
        <v>1.0</v>
      </c>
      <c r="F4779" s="172">
        <f>vlookup(VLOOKUP(A4779,'Meal Plan Combinations'!A$5:E$17,2,false),indirect(I$1),2,false)*B4779+vlookup(VLOOKUP(A4779,'Meal Plan Combinations'!A$5:E$17,3,false),indirect(I$1),2,false)*C4779+vlookup(VLOOKUP(A4779,'Meal Plan Combinations'!A$5:E$17,4,false),indirect(I$1),2,false)*D4779+vlookup(VLOOKUP(A4779,'Meal Plan Combinations'!A$5:E$17,5,false),indirect(I$1),2,false)*E4779</f>
        <v>2244.7515</v>
      </c>
      <c r="G4779" s="173">
        <f>abs(Generate!H$5-F4779)</f>
        <v>825.2485</v>
      </c>
    </row>
    <row r="4780">
      <c r="A4780" s="71" t="s">
        <v>105</v>
      </c>
      <c r="B4780" s="71">
        <v>2.5</v>
      </c>
      <c r="C4780" s="71">
        <v>0.5</v>
      </c>
      <c r="D4780" s="71">
        <v>2.5</v>
      </c>
      <c r="E4780" s="71">
        <v>1.5</v>
      </c>
      <c r="F4780" s="172">
        <f>vlookup(VLOOKUP(A4780,'Meal Plan Combinations'!A$5:E$17,2,false),indirect(I$1),2,false)*B4780+vlookup(VLOOKUP(A4780,'Meal Plan Combinations'!A$5:E$17,3,false),indirect(I$1),2,false)*C4780+vlookup(VLOOKUP(A4780,'Meal Plan Combinations'!A$5:E$17,4,false),indirect(I$1),2,false)*D4780+vlookup(VLOOKUP(A4780,'Meal Plan Combinations'!A$5:E$17,5,false),indirect(I$1),2,false)*E4780</f>
        <v>2381.7455</v>
      </c>
      <c r="G4780" s="173">
        <f>abs(Generate!H$5-F4780)</f>
        <v>688.2545</v>
      </c>
    </row>
    <row r="4781">
      <c r="A4781" s="71" t="s">
        <v>105</v>
      </c>
      <c r="B4781" s="71">
        <v>2.5</v>
      </c>
      <c r="C4781" s="71">
        <v>0.5</v>
      </c>
      <c r="D4781" s="71">
        <v>2.5</v>
      </c>
      <c r="E4781" s="71">
        <v>2.0</v>
      </c>
      <c r="F4781" s="172">
        <f>vlookup(VLOOKUP(A4781,'Meal Plan Combinations'!A$5:E$17,2,false),indirect(I$1),2,false)*B4781+vlookup(VLOOKUP(A4781,'Meal Plan Combinations'!A$5:E$17,3,false),indirect(I$1),2,false)*C4781+vlookup(VLOOKUP(A4781,'Meal Plan Combinations'!A$5:E$17,4,false),indirect(I$1),2,false)*D4781+vlookup(VLOOKUP(A4781,'Meal Plan Combinations'!A$5:E$17,5,false),indirect(I$1),2,false)*E4781</f>
        <v>2518.7395</v>
      </c>
      <c r="G4781" s="173">
        <f>abs(Generate!H$5-F4781)</f>
        <v>551.2605</v>
      </c>
    </row>
    <row r="4782">
      <c r="A4782" s="71" t="s">
        <v>105</v>
      </c>
      <c r="B4782" s="71">
        <v>2.5</v>
      </c>
      <c r="C4782" s="71">
        <v>0.5</v>
      </c>
      <c r="D4782" s="71">
        <v>2.5</v>
      </c>
      <c r="E4782" s="71">
        <v>2.5</v>
      </c>
      <c r="F4782" s="172">
        <f>vlookup(VLOOKUP(A4782,'Meal Plan Combinations'!A$5:E$17,2,false),indirect(I$1),2,false)*B4782+vlookup(VLOOKUP(A4782,'Meal Plan Combinations'!A$5:E$17,3,false),indirect(I$1),2,false)*C4782+vlookup(VLOOKUP(A4782,'Meal Plan Combinations'!A$5:E$17,4,false),indirect(I$1),2,false)*D4782+vlookup(VLOOKUP(A4782,'Meal Plan Combinations'!A$5:E$17,5,false),indirect(I$1),2,false)*E4782</f>
        <v>2655.7335</v>
      </c>
      <c r="G4782" s="173">
        <f>abs(Generate!H$5-F4782)</f>
        <v>414.2665</v>
      </c>
    </row>
    <row r="4783">
      <c r="A4783" s="71" t="s">
        <v>105</v>
      </c>
      <c r="B4783" s="71">
        <v>2.5</v>
      </c>
      <c r="C4783" s="71">
        <v>0.5</v>
      </c>
      <c r="D4783" s="71">
        <v>2.5</v>
      </c>
      <c r="E4783" s="71">
        <v>3.0</v>
      </c>
      <c r="F4783" s="172">
        <f>vlookup(VLOOKUP(A4783,'Meal Plan Combinations'!A$5:E$17,2,false),indirect(I$1),2,false)*B4783+vlookup(VLOOKUP(A4783,'Meal Plan Combinations'!A$5:E$17,3,false),indirect(I$1),2,false)*C4783+vlookup(VLOOKUP(A4783,'Meal Plan Combinations'!A$5:E$17,4,false),indirect(I$1),2,false)*D4783+vlookup(VLOOKUP(A4783,'Meal Plan Combinations'!A$5:E$17,5,false),indirect(I$1),2,false)*E4783</f>
        <v>2792.7275</v>
      </c>
      <c r="G4783" s="173">
        <f>abs(Generate!H$5-F4783)</f>
        <v>277.2725</v>
      </c>
    </row>
    <row r="4784">
      <c r="A4784" s="71" t="s">
        <v>105</v>
      </c>
      <c r="B4784" s="71">
        <v>2.5</v>
      </c>
      <c r="C4784" s="71">
        <v>0.5</v>
      </c>
      <c r="D4784" s="71">
        <v>3.0</v>
      </c>
      <c r="E4784" s="71">
        <v>0.5</v>
      </c>
      <c r="F4784" s="172">
        <f>vlookup(VLOOKUP(A4784,'Meal Plan Combinations'!A$5:E$17,2,false),indirect(I$1),2,false)*B4784+vlookup(VLOOKUP(A4784,'Meal Plan Combinations'!A$5:E$17,3,false),indirect(I$1),2,false)*C4784+vlookup(VLOOKUP(A4784,'Meal Plan Combinations'!A$5:E$17,4,false),indirect(I$1),2,false)*D4784+vlookup(VLOOKUP(A4784,'Meal Plan Combinations'!A$5:E$17,5,false),indirect(I$1),2,false)*E4784</f>
        <v>2248.201</v>
      </c>
      <c r="G4784" s="173">
        <f>abs(Generate!H$5-F4784)</f>
        <v>821.799</v>
      </c>
    </row>
    <row r="4785">
      <c r="A4785" s="71" t="s">
        <v>105</v>
      </c>
      <c r="B4785" s="71">
        <v>2.5</v>
      </c>
      <c r="C4785" s="71">
        <v>0.5</v>
      </c>
      <c r="D4785" s="71">
        <v>3.0</v>
      </c>
      <c r="E4785" s="71">
        <v>1.0</v>
      </c>
      <c r="F4785" s="172">
        <f>vlookup(VLOOKUP(A4785,'Meal Plan Combinations'!A$5:E$17,2,false),indirect(I$1),2,false)*B4785+vlookup(VLOOKUP(A4785,'Meal Plan Combinations'!A$5:E$17,3,false),indirect(I$1),2,false)*C4785+vlookup(VLOOKUP(A4785,'Meal Plan Combinations'!A$5:E$17,4,false),indirect(I$1),2,false)*D4785+vlookup(VLOOKUP(A4785,'Meal Plan Combinations'!A$5:E$17,5,false),indirect(I$1),2,false)*E4785</f>
        <v>2385.195</v>
      </c>
      <c r="G4785" s="173">
        <f>abs(Generate!H$5-F4785)</f>
        <v>684.805</v>
      </c>
    </row>
    <row r="4786">
      <c r="A4786" s="71" t="s">
        <v>105</v>
      </c>
      <c r="B4786" s="71">
        <v>2.5</v>
      </c>
      <c r="C4786" s="71">
        <v>0.5</v>
      </c>
      <c r="D4786" s="71">
        <v>3.0</v>
      </c>
      <c r="E4786" s="71">
        <v>1.5</v>
      </c>
      <c r="F4786" s="172">
        <f>vlookup(VLOOKUP(A4786,'Meal Plan Combinations'!A$5:E$17,2,false),indirect(I$1),2,false)*B4786+vlookup(VLOOKUP(A4786,'Meal Plan Combinations'!A$5:E$17,3,false),indirect(I$1),2,false)*C4786+vlookup(VLOOKUP(A4786,'Meal Plan Combinations'!A$5:E$17,4,false),indirect(I$1),2,false)*D4786+vlookup(VLOOKUP(A4786,'Meal Plan Combinations'!A$5:E$17,5,false),indirect(I$1),2,false)*E4786</f>
        <v>2522.189</v>
      </c>
      <c r="G4786" s="173">
        <f>abs(Generate!H$5-F4786)</f>
        <v>547.811</v>
      </c>
    </row>
    <row r="4787">
      <c r="A4787" s="71" t="s">
        <v>105</v>
      </c>
      <c r="B4787" s="71">
        <v>2.5</v>
      </c>
      <c r="C4787" s="71">
        <v>0.5</v>
      </c>
      <c r="D4787" s="71">
        <v>3.0</v>
      </c>
      <c r="E4787" s="71">
        <v>2.0</v>
      </c>
      <c r="F4787" s="172">
        <f>vlookup(VLOOKUP(A4787,'Meal Plan Combinations'!A$5:E$17,2,false),indirect(I$1),2,false)*B4787+vlookup(VLOOKUP(A4787,'Meal Plan Combinations'!A$5:E$17,3,false),indirect(I$1),2,false)*C4787+vlookup(VLOOKUP(A4787,'Meal Plan Combinations'!A$5:E$17,4,false),indirect(I$1),2,false)*D4787+vlookup(VLOOKUP(A4787,'Meal Plan Combinations'!A$5:E$17,5,false),indirect(I$1),2,false)*E4787</f>
        <v>2659.183</v>
      </c>
      <c r="G4787" s="173">
        <f>abs(Generate!H$5-F4787)</f>
        <v>410.817</v>
      </c>
    </row>
    <row r="4788">
      <c r="A4788" s="71" t="s">
        <v>105</v>
      </c>
      <c r="B4788" s="71">
        <v>2.5</v>
      </c>
      <c r="C4788" s="71">
        <v>0.5</v>
      </c>
      <c r="D4788" s="71">
        <v>3.0</v>
      </c>
      <c r="E4788" s="71">
        <v>2.5</v>
      </c>
      <c r="F4788" s="172">
        <f>vlookup(VLOOKUP(A4788,'Meal Plan Combinations'!A$5:E$17,2,false),indirect(I$1),2,false)*B4788+vlookup(VLOOKUP(A4788,'Meal Plan Combinations'!A$5:E$17,3,false),indirect(I$1),2,false)*C4788+vlookup(VLOOKUP(A4788,'Meal Plan Combinations'!A$5:E$17,4,false),indirect(I$1),2,false)*D4788+vlookup(VLOOKUP(A4788,'Meal Plan Combinations'!A$5:E$17,5,false),indirect(I$1),2,false)*E4788</f>
        <v>2796.177</v>
      </c>
      <c r="G4788" s="173">
        <f>abs(Generate!H$5-F4788)</f>
        <v>273.823</v>
      </c>
    </row>
    <row r="4789">
      <c r="A4789" s="71" t="s">
        <v>105</v>
      </c>
      <c r="B4789" s="71">
        <v>2.5</v>
      </c>
      <c r="C4789" s="71">
        <v>0.5</v>
      </c>
      <c r="D4789" s="71">
        <v>3.0</v>
      </c>
      <c r="E4789" s="71">
        <v>3.0</v>
      </c>
      <c r="F4789" s="172">
        <f>vlookup(VLOOKUP(A4789,'Meal Plan Combinations'!A$5:E$17,2,false),indirect(I$1),2,false)*B4789+vlookup(VLOOKUP(A4789,'Meal Plan Combinations'!A$5:E$17,3,false),indirect(I$1),2,false)*C4789+vlookup(VLOOKUP(A4789,'Meal Plan Combinations'!A$5:E$17,4,false),indirect(I$1),2,false)*D4789+vlookup(VLOOKUP(A4789,'Meal Plan Combinations'!A$5:E$17,5,false),indirect(I$1),2,false)*E4789</f>
        <v>2933.171</v>
      </c>
      <c r="G4789" s="173">
        <f>abs(Generate!H$5-F4789)</f>
        <v>136.829</v>
      </c>
    </row>
    <row r="4790">
      <c r="A4790" s="71" t="s">
        <v>105</v>
      </c>
      <c r="B4790" s="71">
        <v>2.5</v>
      </c>
      <c r="C4790" s="71">
        <v>1.0</v>
      </c>
      <c r="D4790" s="71">
        <v>0.5</v>
      </c>
      <c r="E4790" s="71">
        <v>0.5</v>
      </c>
      <c r="F4790" s="172">
        <f>vlookup(VLOOKUP(A4790,'Meal Plan Combinations'!A$5:E$17,2,false),indirect(I$1),2,false)*B4790+vlookup(VLOOKUP(A4790,'Meal Plan Combinations'!A$5:E$17,3,false),indirect(I$1),2,false)*C4790+vlookup(VLOOKUP(A4790,'Meal Plan Combinations'!A$5:E$17,4,false),indirect(I$1),2,false)*D4790+vlookup(VLOOKUP(A4790,'Meal Plan Combinations'!A$5:E$17,5,false),indirect(I$1),2,false)*E4790</f>
        <v>1677.0795</v>
      </c>
      <c r="G4790" s="173">
        <f>abs(Generate!H$5-F4790)</f>
        <v>1392.9205</v>
      </c>
    </row>
    <row r="4791">
      <c r="A4791" s="71" t="s">
        <v>105</v>
      </c>
      <c r="B4791" s="71">
        <v>2.5</v>
      </c>
      <c r="C4791" s="71">
        <v>1.0</v>
      </c>
      <c r="D4791" s="71">
        <v>0.5</v>
      </c>
      <c r="E4791" s="71">
        <v>1.0</v>
      </c>
      <c r="F4791" s="172">
        <f>vlookup(VLOOKUP(A4791,'Meal Plan Combinations'!A$5:E$17,2,false),indirect(I$1),2,false)*B4791+vlookup(VLOOKUP(A4791,'Meal Plan Combinations'!A$5:E$17,3,false),indirect(I$1),2,false)*C4791+vlookup(VLOOKUP(A4791,'Meal Plan Combinations'!A$5:E$17,4,false),indirect(I$1),2,false)*D4791+vlookup(VLOOKUP(A4791,'Meal Plan Combinations'!A$5:E$17,5,false),indirect(I$1),2,false)*E4791</f>
        <v>1814.0735</v>
      </c>
      <c r="G4791" s="173">
        <f>abs(Generate!H$5-F4791)</f>
        <v>1255.9265</v>
      </c>
    </row>
    <row r="4792">
      <c r="A4792" s="71" t="s">
        <v>105</v>
      </c>
      <c r="B4792" s="71">
        <v>2.5</v>
      </c>
      <c r="C4792" s="71">
        <v>1.0</v>
      </c>
      <c r="D4792" s="71">
        <v>0.5</v>
      </c>
      <c r="E4792" s="71">
        <v>1.5</v>
      </c>
      <c r="F4792" s="172">
        <f>vlookup(VLOOKUP(A4792,'Meal Plan Combinations'!A$5:E$17,2,false),indirect(I$1),2,false)*B4792+vlookup(VLOOKUP(A4792,'Meal Plan Combinations'!A$5:E$17,3,false),indirect(I$1),2,false)*C4792+vlookup(VLOOKUP(A4792,'Meal Plan Combinations'!A$5:E$17,4,false),indirect(I$1),2,false)*D4792+vlookup(VLOOKUP(A4792,'Meal Plan Combinations'!A$5:E$17,5,false),indirect(I$1),2,false)*E4792</f>
        <v>1951.0675</v>
      </c>
      <c r="G4792" s="173">
        <f>abs(Generate!H$5-F4792)</f>
        <v>1118.9325</v>
      </c>
    </row>
    <row r="4793">
      <c r="A4793" s="71" t="s">
        <v>105</v>
      </c>
      <c r="B4793" s="71">
        <v>2.5</v>
      </c>
      <c r="C4793" s="71">
        <v>1.0</v>
      </c>
      <c r="D4793" s="71">
        <v>0.5</v>
      </c>
      <c r="E4793" s="71">
        <v>2.0</v>
      </c>
      <c r="F4793" s="172">
        <f>vlookup(VLOOKUP(A4793,'Meal Plan Combinations'!A$5:E$17,2,false),indirect(I$1),2,false)*B4793+vlookup(VLOOKUP(A4793,'Meal Plan Combinations'!A$5:E$17,3,false),indirect(I$1),2,false)*C4793+vlookup(VLOOKUP(A4793,'Meal Plan Combinations'!A$5:E$17,4,false),indirect(I$1),2,false)*D4793+vlookup(VLOOKUP(A4793,'Meal Plan Combinations'!A$5:E$17,5,false),indirect(I$1),2,false)*E4793</f>
        <v>2088.0615</v>
      </c>
      <c r="G4793" s="173">
        <f>abs(Generate!H$5-F4793)</f>
        <v>981.9385</v>
      </c>
    </row>
    <row r="4794">
      <c r="A4794" s="71" t="s">
        <v>105</v>
      </c>
      <c r="B4794" s="71">
        <v>2.5</v>
      </c>
      <c r="C4794" s="71">
        <v>1.0</v>
      </c>
      <c r="D4794" s="71">
        <v>0.5</v>
      </c>
      <c r="E4794" s="71">
        <v>2.5</v>
      </c>
      <c r="F4794" s="172">
        <f>vlookup(VLOOKUP(A4794,'Meal Plan Combinations'!A$5:E$17,2,false),indirect(I$1),2,false)*B4794+vlookup(VLOOKUP(A4794,'Meal Plan Combinations'!A$5:E$17,3,false),indirect(I$1),2,false)*C4794+vlookup(VLOOKUP(A4794,'Meal Plan Combinations'!A$5:E$17,4,false),indirect(I$1),2,false)*D4794+vlookup(VLOOKUP(A4794,'Meal Plan Combinations'!A$5:E$17,5,false),indirect(I$1),2,false)*E4794</f>
        <v>2225.0555</v>
      </c>
      <c r="G4794" s="173">
        <f>abs(Generate!H$5-F4794)</f>
        <v>844.9445</v>
      </c>
    </row>
    <row r="4795">
      <c r="A4795" s="71" t="s">
        <v>105</v>
      </c>
      <c r="B4795" s="71">
        <v>2.5</v>
      </c>
      <c r="C4795" s="71">
        <v>1.0</v>
      </c>
      <c r="D4795" s="71">
        <v>0.5</v>
      </c>
      <c r="E4795" s="71">
        <v>3.0</v>
      </c>
      <c r="F4795" s="172">
        <f>vlookup(VLOOKUP(A4795,'Meal Plan Combinations'!A$5:E$17,2,false),indirect(I$1),2,false)*B4795+vlookup(VLOOKUP(A4795,'Meal Plan Combinations'!A$5:E$17,3,false),indirect(I$1),2,false)*C4795+vlookup(VLOOKUP(A4795,'Meal Plan Combinations'!A$5:E$17,4,false),indirect(I$1),2,false)*D4795+vlookup(VLOOKUP(A4795,'Meal Plan Combinations'!A$5:E$17,5,false),indirect(I$1),2,false)*E4795</f>
        <v>2362.0495</v>
      </c>
      <c r="G4795" s="173">
        <f>abs(Generate!H$5-F4795)</f>
        <v>707.9505</v>
      </c>
    </row>
    <row r="4796">
      <c r="A4796" s="71" t="s">
        <v>105</v>
      </c>
      <c r="B4796" s="71">
        <v>2.5</v>
      </c>
      <c r="C4796" s="71">
        <v>1.0</v>
      </c>
      <c r="D4796" s="71">
        <v>1.0</v>
      </c>
      <c r="E4796" s="71">
        <v>0.5</v>
      </c>
      <c r="F4796" s="172">
        <f>vlookup(VLOOKUP(A4796,'Meal Plan Combinations'!A$5:E$17,2,false),indirect(I$1),2,false)*B4796+vlookup(VLOOKUP(A4796,'Meal Plan Combinations'!A$5:E$17,3,false),indirect(I$1),2,false)*C4796+vlookup(VLOOKUP(A4796,'Meal Plan Combinations'!A$5:E$17,4,false),indirect(I$1),2,false)*D4796+vlookup(VLOOKUP(A4796,'Meal Plan Combinations'!A$5:E$17,5,false),indirect(I$1),2,false)*E4796</f>
        <v>1817.523</v>
      </c>
      <c r="G4796" s="173">
        <f>abs(Generate!H$5-F4796)</f>
        <v>1252.477</v>
      </c>
    </row>
    <row r="4797">
      <c r="A4797" s="71" t="s">
        <v>105</v>
      </c>
      <c r="B4797" s="71">
        <v>2.5</v>
      </c>
      <c r="C4797" s="71">
        <v>1.0</v>
      </c>
      <c r="D4797" s="71">
        <v>1.0</v>
      </c>
      <c r="E4797" s="71">
        <v>1.0</v>
      </c>
      <c r="F4797" s="172">
        <f>vlookup(VLOOKUP(A4797,'Meal Plan Combinations'!A$5:E$17,2,false),indirect(I$1),2,false)*B4797+vlookup(VLOOKUP(A4797,'Meal Plan Combinations'!A$5:E$17,3,false),indirect(I$1),2,false)*C4797+vlookup(VLOOKUP(A4797,'Meal Plan Combinations'!A$5:E$17,4,false),indirect(I$1),2,false)*D4797+vlookup(VLOOKUP(A4797,'Meal Plan Combinations'!A$5:E$17,5,false),indirect(I$1),2,false)*E4797</f>
        <v>1954.517</v>
      </c>
      <c r="G4797" s="173">
        <f>abs(Generate!H$5-F4797)</f>
        <v>1115.483</v>
      </c>
    </row>
    <row r="4798">
      <c r="A4798" s="71" t="s">
        <v>105</v>
      </c>
      <c r="B4798" s="71">
        <v>2.5</v>
      </c>
      <c r="C4798" s="71">
        <v>1.0</v>
      </c>
      <c r="D4798" s="71">
        <v>1.0</v>
      </c>
      <c r="E4798" s="71">
        <v>1.5</v>
      </c>
      <c r="F4798" s="172">
        <f>vlookup(VLOOKUP(A4798,'Meal Plan Combinations'!A$5:E$17,2,false),indirect(I$1),2,false)*B4798+vlookup(VLOOKUP(A4798,'Meal Plan Combinations'!A$5:E$17,3,false),indirect(I$1),2,false)*C4798+vlookup(VLOOKUP(A4798,'Meal Plan Combinations'!A$5:E$17,4,false),indirect(I$1),2,false)*D4798+vlookup(VLOOKUP(A4798,'Meal Plan Combinations'!A$5:E$17,5,false),indirect(I$1),2,false)*E4798</f>
        <v>2091.511</v>
      </c>
      <c r="G4798" s="173">
        <f>abs(Generate!H$5-F4798)</f>
        <v>978.489</v>
      </c>
    </row>
    <row r="4799">
      <c r="A4799" s="71" t="s">
        <v>105</v>
      </c>
      <c r="B4799" s="71">
        <v>2.5</v>
      </c>
      <c r="C4799" s="71">
        <v>1.0</v>
      </c>
      <c r="D4799" s="71">
        <v>1.0</v>
      </c>
      <c r="E4799" s="71">
        <v>2.0</v>
      </c>
      <c r="F4799" s="172">
        <f>vlookup(VLOOKUP(A4799,'Meal Plan Combinations'!A$5:E$17,2,false),indirect(I$1),2,false)*B4799+vlookup(VLOOKUP(A4799,'Meal Plan Combinations'!A$5:E$17,3,false),indirect(I$1),2,false)*C4799+vlookup(VLOOKUP(A4799,'Meal Plan Combinations'!A$5:E$17,4,false),indirect(I$1),2,false)*D4799+vlookup(VLOOKUP(A4799,'Meal Plan Combinations'!A$5:E$17,5,false),indirect(I$1),2,false)*E4799</f>
        <v>2228.505</v>
      </c>
      <c r="G4799" s="173">
        <f>abs(Generate!H$5-F4799)</f>
        <v>841.495</v>
      </c>
    </row>
    <row r="4800">
      <c r="A4800" s="71" t="s">
        <v>105</v>
      </c>
      <c r="B4800" s="71">
        <v>2.5</v>
      </c>
      <c r="C4800" s="71">
        <v>1.0</v>
      </c>
      <c r="D4800" s="71">
        <v>1.0</v>
      </c>
      <c r="E4800" s="71">
        <v>2.5</v>
      </c>
      <c r="F4800" s="172">
        <f>vlookup(VLOOKUP(A4800,'Meal Plan Combinations'!A$5:E$17,2,false),indirect(I$1),2,false)*B4800+vlookup(VLOOKUP(A4800,'Meal Plan Combinations'!A$5:E$17,3,false),indirect(I$1),2,false)*C4800+vlookup(VLOOKUP(A4800,'Meal Plan Combinations'!A$5:E$17,4,false),indirect(I$1),2,false)*D4800+vlookup(VLOOKUP(A4800,'Meal Plan Combinations'!A$5:E$17,5,false),indirect(I$1),2,false)*E4800</f>
        <v>2365.499</v>
      </c>
      <c r="G4800" s="173">
        <f>abs(Generate!H$5-F4800)</f>
        <v>704.501</v>
      </c>
    </row>
    <row r="4801">
      <c r="A4801" s="71" t="s">
        <v>105</v>
      </c>
      <c r="B4801" s="71">
        <v>2.5</v>
      </c>
      <c r="C4801" s="71">
        <v>1.0</v>
      </c>
      <c r="D4801" s="71">
        <v>1.0</v>
      </c>
      <c r="E4801" s="71">
        <v>3.0</v>
      </c>
      <c r="F4801" s="172">
        <f>vlookup(VLOOKUP(A4801,'Meal Plan Combinations'!A$5:E$17,2,false),indirect(I$1),2,false)*B4801+vlookup(VLOOKUP(A4801,'Meal Plan Combinations'!A$5:E$17,3,false),indirect(I$1),2,false)*C4801+vlookup(VLOOKUP(A4801,'Meal Plan Combinations'!A$5:E$17,4,false),indirect(I$1),2,false)*D4801+vlookup(VLOOKUP(A4801,'Meal Plan Combinations'!A$5:E$17,5,false),indirect(I$1),2,false)*E4801</f>
        <v>2502.493</v>
      </c>
      <c r="G4801" s="173">
        <f>abs(Generate!H$5-F4801)</f>
        <v>567.507</v>
      </c>
    </row>
    <row r="4802">
      <c r="A4802" s="71" t="s">
        <v>105</v>
      </c>
      <c r="B4802" s="71">
        <v>2.5</v>
      </c>
      <c r="C4802" s="71">
        <v>1.0</v>
      </c>
      <c r="D4802" s="71">
        <v>1.5</v>
      </c>
      <c r="E4802" s="71">
        <v>0.5</v>
      </c>
      <c r="F4802" s="172">
        <f>vlookup(VLOOKUP(A4802,'Meal Plan Combinations'!A$5:E$17,2,false),indirect(I$1),2,false)*B4802+vlookup(VLOOKUP(A4802,'Meal Plan Combinations'!A$5:E$17,3,false),indirect(I$1),2,false)*C4802+vlookup(VLOOKUP(A4802,'Meal Plan Combinations'!A$5:E$17,4,false),indirect(I$1),2,false)*D4802+vlookup(VLOOKUP(A4802,'Meal Plan Combinations'!A$5:E$17,5,false),indirect(I$1),2,false)*E4802</f>
        <v>1957.9665</v>
      </c>
      <c r="G4802" s="173">
        <f>abs(Generate!H$5-F4802)</f>
        <v>1112.0335</v>
      </c>
    </row>
    <row r="4803">
      <c r="A4803" s="71" t="s">
        <v>105</v>
      </c>
      <c r="B4803" s="71">
        <v>2.5</v>
      </c>
      <c r="C4803" s="71">
        <v>1.0</v>
      </c>
      <c r="D4803" s="71">
        <v>1.5</v>
      </c>
      <c r="E4803" s="71">
        <v>1.0</v>
      </c>
      <c r="F4803" s="172">
        <f>vlookup(VLOOKUP(A4803,'Meal Plan Combinations'!A$5:E$17,2,false),indirect(I$1),2,false)*B4803+vlookup(VLOOKUP(A4803,'Meal Plan Combinations'!A$5:E$17,3,false),indirect(I$1),2,false)*C4803+vlookup(VLOOKUP(A4803,'Meal Plan Combinations'!A$5:E$17,4,false),indirect(I$1),2,false)*D4803+vlookup(VLOOKUP(A4803,'Meal Plan Combinations'!A$5:E$17,5,false),indirect(I$1),2,false)*E4803</f>
        <v>2094.9605</v>
      </c>
      <c r="G4803" s="173">
        <f>abs(Generate!H$5-F4803)</f>
        <v>975.0395</v>
      </c>
    </row>
    <row r="4804">
      <c r="A4804" s="71" t="s">
        <v>105</v>
      </c>
      <c r="B4804" s="71">
        <v>2.5</v>
      </c>
      <c r="C4804" s="71">
        <v>1.0</v>
      </c>
      <c r="D4804" s="71">
        <v>1.5</v>
      </c>
      <c r="E4804" s="71">
        <v>1.5</v>
      </c>
      <c r="F4804" s="172">
        <f>vlookup(VLOOKUP(A4804,'Meal Plan Combinations'!A$5:E$17,2,false),indirect(I$1),2,false)*B4804+vlookup(VLOOKUP(A4804,'Meal Plan Combinations'!A$5:E$17,3,false),indirect(I$1),2,false)*C4804+vlookup(VLOOKUP(A4804,'Meal Plan Combinations'!A$5:E$17,4,false),indirect(I$1),2,false)*D4804+vlookup(VLOOKUP(A4804,'Meal Plan Combinations'!A$5:E$17,5,false),indirect(I$1),2,false)*E4804</f>
        <v>2231.9545</v>
      </c>
      <c r="G4804" s="173">
        <f>abs(Generate!H$5-F4804)</f>
        <v>838.0455</v>
      </c>
    </row>
    <row r="4805">
      <c r="A4805" s="71" t="s">
        <v>105</v>
      </c>
      <c r="B4805" s="71">
        <v>2.5</v>
      </c>
      <c r="C4805" s="71">
        <v>1.0</v>
      </c>
      <c r="D4805" s="71">
        <v>1.5</v>
      </c>
      <c r="E4805" s="71">
        <v>2.0</v>
      </c>
      <c r="F4805" s="172">
        <f>vlookup(VLOOKUP(A4805,'Meal Plan Combinations'!A$5:E$17,2,false),indirect(I$1),2,false)*B4805+vlookup(VLOOKUP(A4805,'Meal Plan Combinations'!A$5:E$17,3,false),indirect(I$1),2,false)*C4805+vlookup(VLOOKUP(A4805,'Meal Plan Combinations'!A$5:E$17,4,false),indirect(I$1),2,false)*D4805+vlookup(VLOOKUP(A4805,'Meal Plan Combinations'!A$5:E$17,5,false),indirect(I$1),2,false)*E4805</f>
        <v>2368.9485</v>
      </c>
      <c r="G4805" s="173">
        <f>abs(Generate!H$5-F4805)</f>
        <v>701.0515</v>
      </c>
    </row>
    <row r="4806">
      <c r="A4806" s="71" t="s">
        <v>105</v>
      </c>
      <c r="B4806" s="71">
        <v>2.5</v>
      </c>
      <c r="C4806" s="71">
        <v>1.0</v>
      </c>
      <c r="D4806" s="71">
        <v>1.5</v>
      </c>
      <c r="E4806" s="71">
        <v>2.5</v>
      </c>
      <c r="F4806" s="172">
        <f>vlookup(VLOOKUP(A4806,'Meal Plan Combinations'!A$5:E$17,2,false),indirect(I$1),2,false)*B4806+vlookup(VLOOKUP(A4806,'Meal Plan Combinations'!A$5:E$17,3,false),indirect(I$1),2,false)*C4806+vlookup(VLOOKUP(A4806,'Meal Plan Combinations'!A$5:E$17,4,false),indirect(I$1),2,false)*D4806+vlookup(VLOOKUP(A4806,'Meal Plan Combinations'!A$5:E$17,5,false),indirect(I$1),2,false)*E4806</f>
        <v>2505.9425</v>
      </c>
      <c r="G4806" s="173">
        <f>abs(Generate!H$5-F4806)</f>
        <v>564.0575</v>
      </c>
    </row>
    <row r="4807">
      <c r="A4807" s="71" t="s">
        <v>105</v>
      </c>
      <c r="B4807" s="71">
        <v>2.5</v>
      </c>
      <c r="C4807" s="71">
        <v>1.0</v>
      </c>
      <c r="D4807" s="71">
        <v>1.5</v>
      </c>
      <c r="E4807" s="71">
        <v>3.0</v>
      </c>
      <c r="F4807" s="172">
        <f>vlookup(VLOOKUP(A4807,'Meal Plan Combinations'!A$5:E$17,2,false),indirect(I$1),2,false)*B4807+vlookup(VLOOKUP(A4807,'Meal Plan Combinations'!A$5:E$17,3,false),indirect(I$1),2,false)*C4807+vlookup(VLOOKUP(A4807,'Meal Plan Combinations'!A$5:E$17,4,false),indirect(I$1),2,false)*D4807+vlookup(VLOOKUP(A4807,'Meal Plan Combinations'!A$5:E$17,5,false),indirect(I$1),2,false)*E4807</f>
        <v>2642.9365</v>
      </c>
      <c r="G4807" s="173">
        <f>abs(Generate!H$5-F4807)</f>
        <v>427.0635</v>
      </c>
    </row>
    <row r="4808">
      <c r="A4808" s="71" t="s">
        <v>105</v>
      </c>
      <c r="B4808" s="71">
        <v>2.5</v>
      </c>
      <c r="C4808" s="71">
        <v>1.0</v>
      </c>
      <c r="D4808" s="71">
        <v>2.0</v>
      </c>
      <c r="E4808" s="71">
        <v>0.5</v>
      </c>
      <c r="F4808" s="172">
        <f>vlookup(VLOOKUP(A4808,'Meal Plan Combinations'!A$5:E$17,2,false),indirect(I$1),2,false)*B4808+vlookup(VLOOKUP(A4808,'Meal Plan Combinations'!A$5:E$17,3,false),indirect(I$1),2,false)*C4808+vlookup(VLOOKUP(A4808,'Meal Plan Combinations'!A$5:E$17,4,false),indirect(I$1),2,false)*D4808+vlookup(VLOOKUP(A4808,'Meal Plan Combinations'!A$5:E$17,5,false),indirect(I$1),2,false)*E4808</f>
        <v>2098.41</v>
      </c>
      <c r="G4808" s="173">
        <f>abs(Generate!H$5-F4808)</f>
        <v>971.59</v>
      </c>
    </row>
    <row r="4809">
      <c r="A4809" s="71" t="s">
        <v>105</v>
      </c>
      <c r="B4809" s="71">
        <v>2.5</v>
      </c>
      <c r="C4809" s="71">
        <v>1.0</v>
      </c>
      <c r="D4809" s="71">
        <v>2.0</v>
      </c>
      <c r="E4809" s="71">
        <v>1.0</v>
      </c>
      <c r="F4809" s="172">
        <f>vlookup(VLOOKUP(A4809,'Meal Plan Combinations'!A$5:E$17,2,false),indirect(I$1),2,false)*B4809+vlookup(VLOOKUP(A4809,'Meal Plan Combinations'!A$5:E$17,3,false),indirect(I$1),2,false)*C4809+vlookup(VLOOKUP(A4809,'Meal Plan Combinations'!A$5:E$17,4,false),indirect(I$1),2,false)*D4809+vlookup(VLOOKUP(A4809,'Meal Plan Combinations'!A$5:E$17,5,false),indirect(I$1),2,false)*E4809</f>
        <v>2235.404</v>
      </c>
      <c r="G4809" s="173">
        <f>abs(Generate!H$5-F4809)</f>
        <v>834.596</v>
      </c>
    </row>
    <row r="4810">
      <c r="A4810" s="71" t="s">
        <v>105</v>
      </c>
      <c r="B4810" s="71">
        <v>2.5</v>
      </c>
      <c r="C4810" s="71">
        <v>1.0</v>
      </c>
      <c r="D4810" s="71">
        <v>2.0</v>
      </c>
      <c r="E4810" s="71">
        <v>1.5</v>
      </c>
      <c r="F4810" s="172">
        <f>vlookup(VLOOKUP(A4810,'Meal Plan Combinations'!A$5:E$17,2,false),indirect(I$1),2,false)*B4810+vlookup(VLOOKUP(A4810,'Meal Plan Combinations'!A$5:E$17,3,false),indirect(I$1),2,false)*C4810+vlookup(VLOOKUP(A4810,'Meal Plan Combinations'!A$5:E$17,4,false),indirect(I$1),2,false)*D4810+vlookup(VLOOKUP(A4810,'Meal Plan Combinations'!A$5:E$17,5,false),indirect(I$1),2,false)*E4810</f>
        <v>2372.398</v>
      </c>
      <c r="G4810" s="173">
        <f>abs(Generate!H$5-F4810)</f>
        <v>697.602</v>
      </c>
    </row>
    <row r="4811">
      <c r="A4811" s="71" t="s">
        <v>105</v>
      </c>
      <c r="B4811" s="71">
        <v>2.5</v>
      </c>
      <c r="C4811" s="71">
        <v>1.0</v>
      </c>
      <c r="D4811" s="71">
        <v>2.0</v>
      </c>
      <c r="E4811" s="71">
        <v>2.0</v>
      </c>
      <c r="F4811" s="172">
        <f>vlookup(VLOOKUP(A4811,'Meal Plan Combinations'!A$5:E$17,2,false),indirect(I$1),2,false)*B4811+vlookup(VLOOKUP(A4811,'Meal Plan Combinations'!A$5:E$17,3,false),indirect(I$1),2,false)*C4811+vlookup(VLOOKUP(A4811,'Meal Plan Combinations'!A$5:E$17,4,false),indirect(I$1),2,false)*D4811+vlookup(VLOOKUP(A4811,'Meal Plan Combinations'!A$5:E$17,5,false),indirect(I$1),2,false)*E4811</f>
        <v>2509.392</v>
      </c>
      <c r="G4811" s="173">
        <f>abs(Generate!H$5-F4811)</f>
        <v>560.608</v>
      </c>
    </row>
    <row r="4812">
      <c r="A4812" s="71" t="s">
        <v>105</v>
      </c>
      <c r="B4812" s="71">
        <v>2.5</v>
      </c>
      <c r="C4812" s="71">
        <v>1.0</v>
      </c>
      <c r="D4812" s="71">
        <v>2.0</v>
      </c>
      <c r="E4812" s="71">
        <v>2.5</v>
      </c>
      <c r="F4812" s="172">
        <f>vlookup(VLOOKUP(A4812,'Meal Plan Combinations'!A$5:E$17,2,false),indirect(I$1),2,false)*B4812+vlookup(VLOOKUP(A4812,'Meal Plan Combinations'!A$5:E$17,3,false),indirect(I$1),2,false)*C4812+vlookup(VLOOKUP(A4812,'Meal Plan Combinations'!A$5:E$17,4,false),indirect(I$1),2,false)*D4812+vlookup(VLOOKUP(A4812,'Meal Plan Combinations'!A$5:E$17,5,false),indirect(I$1),2,false)*E4812</f>
        <v>2646.386</v>
      </c>
      <c r="G4812" s="173">
        <f>abs(Generate!H$5-F4812)</f>
        <v>423.614</v>
      </c>
    </row>
    <row r="4813">
      <c r="A4813" s="71" t="s">
        <v>105</v>
      </c>
      <c r="B4813" s="71">
        <v>2.5</v>
      </c>
      <c r="C4813" s="71">
        <v>1.0</v>
      </c>
      <c r="D4813" s="71">
        <v>2.0</v>
      </c>
      <c r="E4813" s="71">
        <v>3.0</v>
      </c>
      <c r="F4813" s="172">
        <f>vlookup(VLOOKUP(A4813,'Meal Plan Combinations'!A$5:E$17,2,false),indirect(I$1),2,false)*B4813+vlookup(VLOOKUP(A4813,'Meal Plan Combinations'!A$5:E$17,3,false),indirect(I$1),2,false)*C4813+vlookup(VLOOKUP(A4813,'Meal Plan Combinations'!A$5:E$17,4,false),indirect(I$1),2,false)*D4813+vlookup(VLOOKUP(A4813,'Meal Plan Combinations'!A$5:E$17,5,false),indirect(I$1),2,false)*E4813</f>
        <v>2783.38</v>
      </c>
      <c r="G4813" s="173">
        <f>abs(Generate!H$5-F4813)</f>
        <v>286.62</v>
      </c>
    </row>
    <row r="4814">
      <c r="A4814" s="71" t="s">
        <v>105</v>
      </c>
      <c r="B4814" s="71">
        <v>2.5</v>
      </c>
      <c r="C4814" s="71">
        <v>1.0</v>
      </c>
      <c r="D4814" s="71">
        <v>2.5</v>
      </c>
      <c r="E4814" s="71">
        <v>0.5</v>
      </c>
      <c r="F4814" s="172">
        <f>vlookup(VLOOKUP(A4814,'Meal Plan Combinations'!A$5:E$17,2,false),indirect(I$1),2,false)*B4814+vlookup(VLOOKUP(A4814,'Meal Plan Combinations'!A$5:E$17,3,false),indirect(I$1),2,false)*C4814+vlookup(VLOOKUP(A4814,'Meal Plan Combinations'!A$5:E$17,4,false),indirect(I$1),2,false)*D4814+vlookup(VLOOKUP(A4814,'Meal Plan Combinations'!A$5:E$17,5,false),indirect(I$1),2,false)*E4814</f>
        <v>2238.8535</v>
      </c>
      <c r="G4814" s="173">
        <f>abs(Generate!H$5-F4814)</f>
        <v>831.1465</v>
      </c>
    </row>
    <row r="4815">
      <c r="A4815" s="71" t="s">
        <v>105</v>
      </c>
      <c r="B4815" s="71">
        <v>2.5</v>
      </c>
      <c r="C4815" s="71">
        <v>1.0</v>
      </c>
      <c r="D4815" s="71">
        <v>2.5</v>
      </c>
      <c r="E4815" s="71">
        <v>1.0</v>
      </c>
      <c r="F4815" s="172">
        <f>vlookup(VLOOKUP(A4815,'Meal Plan Combinations'!A$5:E$17,2,false),indirect(I$1),2,false)*B4815+vlookup(VLOOKUP(A4815,'Meal Plan Combinations'!A$5:E$17,3,false),indirect(I$1),2,false)*C4815+vlookup(VLOOKUP(A4815,'Meal Plan Combinations'!A$5:E$17,4,false),indirect(I$1),2,false)*D4815+vlookup(VLOOKUP(A4815,'Meal Plan Combinations'!A$5:E$17,5,false),indirect(I$1),2,false)*E4815</f>
        <v>2375.8475</v>
      </c>
      <c r="G4815" s="173">
        <f>abs(Generate!H$5-F4815)</f>
        <v>694.1525</v>
      </c>
    </row>
    <row r="4816">
      <c r="A4816" s="71" t="s">
        <v>105</v>
      </c>
      <c r="B4816" s="71">
        <v>2.5</v>
      </c>
      <c r="C4816" s="71">
        <v>1.0</v>
      </c>
      <c r="D4816" s="71">
        <v>2.5</v>
      </c>
      <c r="E4816" s="71">
        <v>1.5</v>
      </c>
      <c r="F4816" s="172">
        <f>vlookup(VLOOKUP(A4816,'Meal Plan Combinations'!A$5:E$17,2,false),indirect(I$1),2,false)*B4816+vlookup(VLOOKUP(A4816,'Meal Plan Combinations'!A$5:E$17,3,false),indirect(I$1),2,false)*C4816+vlookup(VLOOKUP(A4816,'Meal Plan Combinations'!A$5:E$17,4,false),indirect(I$1),2,false)*D4816+vlookup(VLOOKUP(A4816,'Meal Plan Combinations'!A$5:E$17,5,false),indirect(I$1),2,false)*E4816</f>
        <v>2512.8415</v>
      </c>
      <c r="G4816" s="173">
        <f>abs(Generate!H$5-F4816)</f>
        <v>557.1585</v>
      </c>
    </row>
    <row r="4817">
      <c r="A4817" s="71" t="s">
        <v>105</v>
      </c>
      <c r="B4817" s="71">
        <v>2.5</v>
      </c>
      <c r="C4817" s="71">
        <v>1.0</v>
      </c>
      <c r="D4817" s="71">
        <v>2.5</v>
      </c>
      <c r="E4817" s="71">
        <v>2.0</v>
      </c>
      <c r="F4817" s="172">
        <f>vlookup(VLOOKUP(A4817,'Meal Plan Combinations'!A$5:E$17,2,false),indirect(I$1),2,false)*B4817+vlookup(VLOOKUP(A4817,'Meal Plan Combinations'!A$5:E$17,3,false),indirect(I$1),2,false)*C4817+vlookup(VLOOKUP(A4817,'Meal Plan Combinations'!A$5:E$17,4,false),indirect(I$1),2,false)*D4817+vlookup(VLOOKUP(A4817,'Meal Plan Combinations'!A$5:E$17,5,false),indirect(I$1),2,false)*E4817</f>
        <v>2649.8355</v>
      </c>
      <c r="G4817" s="173">
        <f>abs(Generate!H$5-F4817)</f>
        <v>420.1645</v>
      </c>
    </row>
    <row r="4818">
      <c r="A4818" s="71" t="s">
        <v>105</v>
      </c>
      <c r="B4818" s="71">
        <v>2.5</v>
      </c>
      <c r="C4818" s="71">
        <v>1.0</v>
      </c>
      <c r="D4818" s="71">
        <v>2.5</v>
      </c>
      <c r="E4818" s="71">
        <v>2.5</v>
      </c>
      <c r="F4818" s="172">
        <f>vlookup(VLOOKUP(A4818,'Meal Plan Combinations'!A$5:E$17,2,false),indirect(I$1),2,false)*B4818+vlookup(VLOOKUP(A4818,'Meal Plan Combinations'!A$5:E$17,3,false),indirect(I$1),2,false)*C4818+vlookup(VLOOKUP(A4818,'Meal Plan Combinations'!A$5:E$17,4,false),indirect(I$1),2,false)*D4818+vlookup(VLOOKUP(A4818,'Meal Plan Combinations'!A$5:E$17,5,false),indirect(I$1),2,false)*E4818</f>
        <v>2786.8295</v>
      </c>
      <c r="G4818" s="173">
        <f>abs(Generate!H$5-F4818)</f>
        <v>283.1705</v>
      </c>
    </row>
    <row r="4819">
      <c r="A4819" s="71" t="s">
        <v>105</v>
      </c>
      <c r="B4819" s="71">
        <v>2.5</v>
      </c>
      <c r="C4819" s="71">
        <v>1.0</v>
      </c>
      <c r="D4819" s="71">
        <v>2.5</v>
      </c>
      <c r="E4819" s="71">
        <v>3.0</v>
      </c>
      <c r="F4819" s="172">
        <f>vlookup(VLOOKUP(A4819,'Meal Plan Combinations'!A$5:E$17,2,false),indirect(I$1),2,false)*B4819+vlookup(VLOOKUP(A4819,'Meal Plan Combinations'!A$5:E$17,3,false),indirect(I$1),2,false)*C4819+vlookup(VLOOKUP(A4819,'Meal Plan Combinations'!A$5:E$17,4,false),indirect(I$1),2,false)*D4819+vlookup(VLOOKUP(A4819,'Meal Plan Combinations'!A$5:E$17,5,false),indirect(I$1),2,false)*E4819</f>
        <v>2923.8235</v>
      </c>
      <c r="G4819" s="173">
        <f>abs(Generate!H$5-F4819)</f>
        <v>146.1765</v>
      </c>
    </row>
    <row r="4820">
      <c r="A4820" s="71" t="s">
        <v>105</v>
      </c>
      <c r="B4820" s="71">
        <v>2.5</v>
      </c>
      <c r="C4820" s="71">
        <v>1.0</v>
      </c>
      <c r="D4820" s="71">
        <v>3.0</v>
      </c>
      <c r="E4820" s="71">
        <v>0.5</v>
      </c>
      <c r="F4820" s="172">
        <f>vlookup(VLOOKUP(A4820,'Meal Plan Combinations'!A$5:E$17,2,false),indirect(I$1),2,false)*B4820+vlookup(VLOOKUP(A4820,'Meal Plan Combinations'!A$5:E$17,3,false),indirect(I$1),2,false)*C4820+vlookup(VLOOKUP(A4820,'Meal Plan Combinations'!A$5:E$17,4,false),indirect(I$1),2,false)*D4820+vlookup(VLOOKUP(A4820,'Meal Plan Combinations'!A$5:E$17,5,false),indirect(I$1),2,false)*E4820</f>
        <v>2379.297</v>
      </c>
      <c r="G4820" s="173">
        <f>abs(Generate!H$5-F4820)</f>
        <v>690.703</v>
      </c>
    </row>
    <row r="4821">
      <c r="A4821" s="71" t="s">
        <v>105</v>
      </c>
      <c r="B4821" s="71">
        <v>2.5</v>
      </c>
      <c r="C4821" s="71">
        <v>1.0</v>
      </c>
      <c r="D4821" s="71">
        <v>3.0</v>
      </c>
      <c r="E4821" s="71">
        <v>1.0</v>
      </c>
      <c r="F4821" s="172">
        <f>vlookup(VLOOKUP(A4821,'Meal Plan Combinations'!A$5:E$17,2,false),indirect(I$1),2,false)*B4821+vlookup(VLOOKUP(A4821,'Meal Plan Combinations'!A$5:E$17,3,false),indirect(I$1),2,false)*C4821+vlookup(VLOOKUP(A4821,'Meal Plan Combinations'!A$5:E$17,4,false),indirect(I$1),2,false)*D4821+vlookup(VLOOKUP(A4821,'Meal Plan Combinations'!A$5:E$17,5,false),indirect(I$1),2,false)*E4821</f>
        <v>2516.291</v>
      </c>
      <c r="G4821" s="173">
        <f>abs(Generate!H$5-F4821)</f>
        <v>553.709</v>
      </c>
    </row>
    <row r="4822">
      <c r="A4822" s="71" t="s">
        <v>105</v>
      </c>
      <c r="B4822" s="71">
        <v>2.5</v>
      </c>
      <c r="C4822" s="71">
        <v>1.0</v>
      </c>
      <c r="D4822" s="71">
        <v>3.0</v>
      </c>
      <c r="E4822" s="71">
        <v>1.5</v>
      </c>
      <c r="F4822" s="172">
        <f>vlookup(VLOOKUP(A4822,'Meal Plan Combinations'!A$5:E$17,2,false),indirect(I$1),2,false)*B4822+vlookup(VLOOKUP(A4822,'Meal Plan Combinations'!A$5:E$17,3,false),indirect(I$1),2,false)*C4822+vlookup(VLOOKUP(A4822,'Meal Plan Combinations'!A$5:E$17,4,false),indirect(I$1),2,false)*D4822+vlookup(VLOOKUP(A4822,'Meal Plan Combinations'!A$5:E$17,5,false),indirect(I$1),2,false)*E4822</f>
        <v>2653.285</v>
      </c>
      <c r="G4822" s="173">
        <f>abs(Generate!H$5-F4822)</f>
        <v>416.715</v>
      </c>
    </row>
    <row r="4823">
      <c r="A4823" s="71" t="s">
        <v>105</v>
      </c>
      <c r="B4823" s="71">
        <v>2.5</v>
      </c>
      <c r="C4823" s="71">
        <v>1.0</v>
      </c>
      <c r="D4823" s="71">
        <v>3.0</v>
      </c>
      <c r="E4823" s="71">
        <v>2.0</v>
      </c>
      <c r="F4823" s="172">
        <f>vlookup(VLOOKUP(A4823,'Meal Plan Combinations'!A$5:E$17,2,false),indirect(I$1),2,false)*B4823+vlookup(VLOOKUP(A4823,'Meal Plan Combinations'!A$5:E$17,3,false),indirect(I$1),2,false)*C4823+vlookup(VLOOKUP(A4823,'Meal Plan Combinations'!A$5:E$17,4,false),indirect(I$1),2,false)*D4823+vlookup(VLOOKUP(A4823,'Meal Plan Combinations'!A$5:E$17,5,false),indirect(I$1),2,false)*E4823</f>
        <v>2790.279</v>
      </c>
      <c r="G4823" s="173">
        <f>abs(Generate!H$5-F4823)</f>
        <v>279.721</v>
      </c>
    </row>
    <row r="4824">
      <c r="A4824" s="71" t="s">
        <v>105</v>
      </c>
      <c r="B4824" s="71">
        <v>2.5</v>
      </c>
      <c r="C4824" s="71">
        <v>1.0</v>
      </c>
      <c r="D4824" s="71">
        <v>3.0</v>
      </c>
      <c r="E4824" s="71">
        <v>2.5</v>
      </c>
      <c r="F4824" s="172">
        <f>vlookup(VLOOKUP(A4824,'Meal Plan Combinations'!A$5:E$17,2,false),indirect(I$1),2,false)*B4824+vlookup(VLOOKUP(A4824,'Meal Plan Combinations'!A$5:E$17,3,false),indirect(I$1),2,false)*C4824+vlookup(VLOOKUP(A4824,'Meal Plan Combinations'!A$5:E$17,4,false),indirect(I$1),2,false)*D4824+vlookup(VLOOKUP(A4824,'Meal Plan Combinations'!A$5:E$17,5,false),indirect(I$1),2,false)*E4824</f>
        <v>2927.273</v>
      </c>
      <c r="G4824" s="173">
        <f>abs(Generate!H$5-F4824)</f>
        <v>142.727</v>
      </c>
    </row>
    <row r="4825">
      <c r="A4825" s="71" t="s">
        <v>105</v>
      </c>
      <c r="B4825" s="71">
        <v>2.5</v>
      </c>
      <c r="C4825" s="71">
        <v>1.0</v>
      </c>
      <c r="D4825" s="71">
        <v>3.0</v>
      </c>
      <c r="E4825" s="71">
        <v>3.0</v>
      </c>
      <c r="F4825" s="172">
        <f>vlookup(VLOOKUP(A4825,'Meal Plan Combinations'!A$5:E$17,2,false),indirect(I$1),2,false)*B4825+vlookup(VLOOKUP(A4825,'Meal Plan Combinations'!A$5:E$17,3,false),indirect(I$1),2,false)*C4825+vlookup(VLOOKUP(A4825,'Meal Plan Combinations'!A$5:E$17,4,false),indirect(I$1),2,false)*D4825+vlookup(VLOOKUP(A4825,'Meal Plan Combinations'!A$5:E$17,5,false),indirect(I$1),2,false)*E4825</f>
        <v>3064.267</v>
      </c>
      <c r="G4825" s="173">
        <f>abs(Generate!H$5-F4825)</f>
        <v>5.733</v>
      </c>
    </row>
    <row r="4826">
      <c r="A4826" s="71" t="s">
        <v>105</v>
      </c>
      <c r="B4826" s="71">
        <v>2.5</v>
      </c>
      <c r="C4826" s="71">
        <v>1.5</v>
      </c>
      <c r="D4826" s="71">
        <v>0.5</v>
      </c>
      <c r="E4826" s="71">
        <v>0.5</v>
      </c>
      <c r="F4826" s="172">
        <f>vlookup(VLOOKUP(A4826,'Meal Plan Combinations'!A$5:E$17,2,false),indirect(I$1),2,false)*B4826+vlookup(VLOOKUP(A4826,'Meal Plan Combinations'!A$5:E$17,3,false),indirect(I$1),2,false)*C4826+vlookup(VLOOKUP(A4826,'Meal Plan Combinations'!A$5:E$17,4,false),indirect(I$1),2,false)*D4826+vlookup(VLOOKUP(A4826,'Meal Plan Combinations'!A$5:E$17,5,false),indirect(I$1),2,false)*E4826</f>
        <v>1808.1755</v>
      </c>
      <c r="G4826" s="173">
        <f>abs(Generate!H$5-F4826)</f>
        <v>1261.8245</v>
      </c>
    </row>
    <row r="4827">
      <c r="A4827" s="71" t="s">
        <v>105</v>
      </c>
      <c r="B4827" s="71">
        <v>2.5</v>
      </c>
      <c r="C4827" s="71">
        <v>1.5</v>
      </c>
      <c r="D4827" s="71">
        <v>0.5</v>
      </c>
      <c r="E4827" s="71">
        <v>1.0</v>
      </c>
      <c r="F4827" s="172">
        <f>vlookup(VLOOKUP(A4827,'Meal Plan Combinations'!A$5:E$17,2,false),indirect(I$1),2,false)*B4827+vlookup(VLOOKUP(A4827,'Meal Plan Combinations'!A$5:E$17,3,false),indirect(I$1),2,false)*C4827+vlookup(VLOOKUP(A4827,'Meal Plan Combinations'!A$5:E$17,4,false),indirect(I$1),2,false)*D4827+vlookup(VLOOKUP(A4827,'Meal Plan Combinations'!A$5:E$17,5,false),indirect(I$1),2,false)*E4827</f>
        <v>1945.1695</v>
      </c>
      <c r="G4827" s="173">
        <f>abs(Generate!H$5-F4827)</f>
        <v>1124.8305</v>
      </c>
    </row>
    <row r="4828">
      <c r="A4828" s="71" t="s">
        <v>105</v>
      </c>
      <c r="B4828" s="71">
        <v>2.5</v>
      </c>
      <c r="C4828" s="71">
        <v>1.5</v>
      </c>
      <c r="D4828" s="71">
        <v>0.5</v>
      </c>
      <c r="E4828" s="71">
        <v>1.5</v>
      </c>
      <c r="F4828" s="172">
        <f>vlookup(VLOOKUP(A4828,'Meal Plan Combinations'!A$5:E$17,2,false),indirect(I$1),2,false)*B4828+vlookup(VLOOKUP(A4828,'Meal Plan Combinations'!A$5:E$17,3,false),indirect(I$1),2,false)*C4828+vlookup(VLOOKUP(A4828,'Meal Plan Combinations'!A$5:E$17,4,false),indirect(I$1),2,false)*D4828+vlookup(VLOOKUP(A4828,'Meal Plan Combinations'!A$5:E$17,5,false),indirect(I$1),2,false)*E4828</f>
        <v>2082.1635</v>
      </c>
      <c r="G4828" s="173">
        <f>abs(Generate!H$5-F4828)</f>
        <v>987.8365</v>
      </c>
    </row>
    <row r="4829">
      <c r="A4829" s="71" t="s">
        <v>105</v>
      </c>
      <c r="B4829" s="71">
        <v>2.5</v>
      </c>
      <c r="C4829" s="71">
        <v>1.5</v>
      </c>
      <c r="D4829" s="71">
        <v>0.5</v>
      </c>
      <c r="E4829" s="71">
        <v>2.0</v>
      </c>
      <c r="F4829" s="172">
        <f>vlookup(VLOOKUP(A4829,'Meal Plan Combinations'!A$5:E$17,2,false),indirect(I$1),2,false)*B4829+vlookup(VLOOKUP(A4829,'Meal Plan Combinations'!A$5:E$17,3,false),indirect(I$1),2,false)*C4829+vlookup(VLOOKUP(A4829,'Meal Plan Combinations'!A$5:E$17,4,false),indirect(I$1),2,false)*D4829+vlookup(VLOOKUP(A4829,'Meal Plan Combinations'!A$5:E$17,5,false),indirect(I$1),2,false)*E4829</f>
        <v>2219.1575</v>
      </c>
      <c r="G4829" s="173">
        <f>abs(Generate!H$5-F4829)</f>
        <v>850.8425</v>
      </c>
    </row>
    <row r="4830">
      <c r="A4830" s="71" t="s">
        <v>105</v>
      </c>
      <c r="B4830" s="71">
        <v>2.5</v>
      </c>
      <c r="C4830" s="71">
        <v>1.5</v>
      </c>
      <c r="D4830" s="71">
        <v>0.5</v>
      </c>
      <c r="E4830" s="71">
        <v>2.5</v>
      </c>
      <c r="F4830" s="172">
        <f>vlookup(VLOOKUP(A4830,'Meal Plan Combinations'!A$5:E$17,2,false),indirect(I$1),2,false)*B4830+vlookup(VLOOKUP(A4830,'Meal Plan Combinations'!A$5:E$17,3,false),indirect(I$1),2,false)*C4830+vlookup(VLOOKUP(A4830,'Meal Plan Combinations'!A$5:E$17,4,false),indirect(I$1),2,false)*D4830+vlookup(VLOOKUP(A4830,'Meal Plan Combinations'!A$5:E$17,5,false),indirect(I$1),2,false)*E4830</f>
        <v>2356.1515</v>
      </c>
      <c r="G4830" s="173">
        <f>abs(Generate!H$5-F4830)</f>
        <v>713.8485</v>
      </c>
    </row>
    <row r="4831">
      <c r="A4831" s="71" t="s">
        <v>105</v>
      </c>
      <c r="B4831" s="71">
        <v>2.5</v>
      </c>
      <c r="C4831" s="71">
        <v>1.5</v>
      </c>
      <c r="D4831" s="71">
        <v>0.5</v>
      </c>
      <c r="E4831" s="71">
        <v>3.0</v>
      </c>
      <c r="F4831" s="172">
        <f>vlookup(VLOOKUP(A4831,'Meal Plan Combinations'!A$5:E$17,2,false),indirect(I$1),2,false)*B4831+vlookup(VLOOKUP(A4831,'Meal Plan Combinations'!A$5:E$17,3,false),indirect(I$1),2,false)*C4831+vlookup(VLOOKUP(A4831,'Meal Plan Combinations'!A$5:E$17,4,false),indirect(I$1),2,false)*D4831+vlookup(VLOOKUP(A4831,'Meal Plan Combinations'!A$5:E$17,5,false),indirect(I$1),2,false)*E4831</f>
        <v>2493.1455</v>
      </c>
      <c r="G4831" s="173">
        <f>abs(Generate!H$5-F4831)</f>
        <v>576.8545</v>
      </c>
    </row>
    <row r="4832">
      <c r="A4832" s="71" t="s">
        <v>105</v>
      </c>
      <c r="B4832" s="71">
        <v>2.5</v>
      </c>
      <c r="C4832" s="71">
        <v>1.5</v>
      </c>
      <c r="D4832" s="71">
        <v>1.0</v>
      </c>
      <c r="E4832" s="71">
        <v>0.5</v>
      </c>
      <c r="F4832" s="172">
        <f>vlookup(VLOOKUP(A4832,'Meal Plan Combinations'!A$5:E$17,2,false),indirect(I$1),2,false)*B4832+vlookup(VLOOKUP(A4832,'Meal Plan Combinations'!A$5:E$17,3,false),indirect(I$1),2,false)*C4832+vlookup(VLOOKUP(A4832,'Meal Plan Combinations'!A$5:E$17,4,false),indirect(I$1),2,false)*D4832+vlookup(VLOOKUP(A4832,'Meal Plan Combinations'!A$5:E$17,5,false),indirect(I$1),2,false)*E4832</f>
        <v>1948.619</v>
      </c>
      <c r="G4832" s="173">
        <f>abs(Generate!H$5-F4832)</f>
        <v>1121.381</v>
      </c>
    </row>
    <row r="4833">
      <c r="A4833" s="71" t="s">
        <v>105</v>
      </c>
      <c r="B4833" s="71">
        <v>2.5</v>
      </c>
      <c r="C4833" s="71">
        <v>1.5</v>
      </c>
      <c r="D4833" s="71">
        <v>1.0</v>
      </c>
      <c r="E4833" s="71">
        <v>1.0</v>
      </c>
      <c r="F4833" s="172">
        <f>vlookup(VLOOKUP(A4833,'Meal Plan Combinations'!A$5:E$17,2,false),indirect(I$1),2,false)*B4833+vlookup(VLOOKUP(A4833,'Meal Plan Combinations'!A$5:E$17,3,false),indirect(I$1),2,false)*C4833+vlookup(VLOOKUP(A4833,'Meal Plan Combinations'!A$5:E$17,4,false),indirect(I$1),2,false)*D4833+vlookup(VLOOKUP(A4833,'Meal Plan Combinations'!A$5:E$17,5,false),indirect(I$1),2,false)*E4833</f>
        <v>2085.613</v>
      </c>
      <c r="G4833" s="173">
        <f>abs(Generate!H$5-F4833)</f>
        <v>984.387</v>
      </c>
    </row>
    <row r="4834">
      <c r="A4834" s="71" t="s">
        <v>105</v>
      </c>
      <c r="B4834" s="71">
        <v>2.5</v>
      </c>
      <c r="C4834" s="71">
        <v>1.5</v>
      </c>
      <c r="D4834" s="71">
        <v>1.0</v>
      </c>
      <c r="E4834" s="71">
        <v>1.5</v>
      </c>
      <c r="F4834" s="172">
        <f>vlookup(VLOOKUP(A4834,'Meal Plan Combinations'!A$5:E$17,2,false),indirect(I$1),2,false)*B4834+vlookup(VLOOKUP(A4834,'Meal Plan Combinations'!A$5:E$17,3,false),indirect(I$1),2,false)*C4834+vlookup(VLOOKUP(A4834,'Meal Plan Combinations'!A$5:E$17,4,false),indirect(I$1),2,false)*D4834+vlookup(VLOOKUP(A4834,'Meal Plan Combinations'!A$5:E$17,5,false),indirect(I$1),2,false)*E4834</f>
        <v>2222.607</v>
      </c>
      <c r="G4834" s="173">
        <f>abs(Generate!H$5-F4834)</f>
        <v>847.393</v>
      </c>
    </row>
    <row r="4835">
      <c r="A4835" s="71" t="s">
        <v>105</v>
      </c>
      <c r="B4835" s="71">
        <v>2.5</v>
      </c>
      <c r="C4835" s="71">
        <v>1.5</v>
      </c>
      <c r="D4835" s="71">
        <v>1.0</v>
      </c>
      <c r="E4835" s="71">
        <v>2.0</v>
      </c>
      <c r="F4835" s="172">
        <f>vlookup(VLOOKUP(A4835,'Meal Plan Combinations'!A$5:E$17,2,false),indirect(I$1),2,false)*B4835+vlookup(VLOOKUP(A4835,'Meal Plan Combinations'!A$5:E$17,3,false),indirect(I$1),2,false)*C4835+vlookup(VLOOKUP(A4835,'Meal Plan Combinations'!A$5:E$17,4,false),indirect(I$1),2,false)*D4835+vlookup(VLOOKUP(A4835,'Meal Plan Combinations'!A$5:E$17,5,false),indirect(I$1),2,false)*E4835</f>
        <v>2359.601</v>
      </c>
      <c r="G4835" s="173">
        <f>abs(Generate!H$5-F4835)</f>
        <v>710.399</v>
      </c>
    </row>
    <row r="4836">
      <c r="A4836" s="71" t="s">
        <v>105</v>
      </c>
      <c r="B4836" s="71">
        <v>2.5</v>
      </c>
      <c r="C4836" s="71">
        <v>1.5</v>
      </c>
      <c r="D4836" s="71">
        <v>1.0</v>
      </c>
      <c r="E4836" s="71">
        <v>2.5</v>
      </c>
      <c r="F4836" s="172">
        <f>vlookup(VLOOKUP(A4836,'Meal Plan Combinations'!A$5:E$17,2,false),indirect(I$1),2,false)*B4836+vlookup(VLOOKUP(A4836,'Meal Plan Combinations'!A$5:E$17,3,false),indirect(I$1),2,false)*C4836+vlookup(VLOOKUP(A4836,'Meal Plan Combinations'!A$5:E$17,4,false),indirect(I$1),2,false)*D4836+vlookup(VLOOKUP(A4836,'Meal Plan Combinations'!A$5:E$17,5,false),indirect(I$1),2,false)*E4836</f>
        <v>2496.595</v>
      </c>
      <c r="G4836" s="173">
        <f>abs(Generate!H$5-F4836)</f>
        <v>573.405</v>
      </c>
    </row>
    <row r="4837">
      <c r="A4837" s="71" t="s">
        <v>105</v>
      </c>
      <c r="B4837" s="71">
        <v>2.5</v>
      </c>
      <c r="C4837" s="71">
        <v>1.5</v>
      </c>
      <c r="D4837" s="71">
        <v>1.0</v>
      </c>
      <c r="E4837" s="71">
        <v>3.0</v>
      </c>
      <c r="F4837" s="172">
        <f>vlookup(VLOOKUP(A4837,'Meal Plan Combinations'!A$5:E$17,2,false),indirect(I$1),2,false)*B4837+vlookup(VLOOKUP(A4837,'Meal Plan Combinations'!A$5:E$17,3,false),indirect(I$1),2,false)*C4837+vlookup(VLOOKUP(A4837,'Meal Plan Combinations'!A$5:E$17,4,false),indirect(I$1),2,false)*D4837+vlookup(VLOOKUP(A4837,'Meal Plan Combinations'!A$5:E$17,5,false),indirect(I$1),2,false)*E4837</f>
        <v>2633.589</v>
      </c>
      <c r="G4837" s="173">
        <f>abs(Generate!H$5-F4837)</f>
        <v>436.411</v>
      </c>
    </row>
    <row r="4838">
      <c r="A4838" s="71" t="s">
        <v>105</v>
      </c>
      <c r="B4838" s="71">
        <v>2.5</v>
      </c>
      <c r="C4838" s="71">
        <v>1.5</v>
      </c>
      <c r="D4838" s="71">
        <v>1.5</v>
      </c>
      <c r="E4838" s="71">
        <v>0.5</v>
      </c>
      <c r="F4838" s="172">
        <f>vlookup(VLOOKUP(A4838,'Meal Plan Combinations'!A$5:E$17,2,false),indirect(I$1),2,false)*B4838+vlookup(VLOOKUP(A4838,'Meal Plan Combinations'!A$5:E$17,3,false),indirect(I$1),2,false)*C4838+vlookup(VLOOKUP(A4838,'Meal Plan Combinations'!A$5:E$17,4,false),indirect(I$1),2,false)*D4838+vlookup(VLOOKUP(A4838,'Meal Plan Combinations'!A$5:E$17,5,false),indirect(I$1),2,false)*E4838</f>
        <v>2089.0625</v>
      </c>
      <c r="G4838" s="173">
        <f>abs(Generate!H$5-F4838)</f>
        <v>980.9375</v>
      </c>
    </row>
    <row r="4839">
      <c r="A4839" s="71" t="s">
        <v>105</v>
      </c>
      <c r="B4839" s="71">
        <v>2.5</v>
      </c>
      <c r="C4839" s="71">
        <v>1.5</v>
      </c>
      <c r="D4839" s="71">
        <v>1.5</v>
      </c>
      <c r="E4839" s="71">
        <v>1.0</v>
      </c>
      <c r="F4839" s="172">
        <f>vlookup(VLOOKUP(A4839,'Meal Plan Combinations'!A$5:E$17,2,false),indirect(I$1),2,false)*B4839+vlookup(VLOOKUP(A4839,'Meal Plan Combinations'!A$5:E$17,3,false),indirect(I$1),2,false)*C4839+vlookup(VLOOKUP(A4839,'Meal Plan Combinations'!A$5:E$17,4,false),indirect(I$1),2,false)*D4839+vlookup(VLOOKUP(A4839,'Meal Plan Combinations'!A$5:E$17,5,false),indirect(I$1),2,false)*E4839</f>
        <v>2226.0565</v>
      </c>
      <c r="G4839" s="173">
        <f>abs(Generate!H$5-F4839)</f>
        <v>843.9435</v>
      </c>
    </row>
    <row r="4840">
      <c r="A4840" s="71" t="s">
        <v>105</v>
      </c>
      <c r="B4840" s="71">
        <v>2.5</v>
      </c>
      <c r="C4840" s="71">
        <v>1.5</v>
      </c>
      <c r="D4840" s="71">
        <v>1.5</v>
      </c>
      <c r="E4840" s="71">
        <v>1.5</v>
      </c>
      <c r="F4840" s="172">
        <f>vlookup(VLOOKUP(A4840,'Meal Plan Combinations'!A$5:E$17,2,false),indirect(I$1),2,false)*B4840+vlookup(VLOOKUP(A4840,'Meal Plan Combinations'!A$5:E$17,3,false),indirect(I$1),2,false)*C4840+vlookup(VLOOKUP(A4840,'Meal Plan Combinations'!A$5:E$17,4,false),indirect(I$1),2,false)*D4840+vlookup(VLOOKUP(A4840,'Meal Plan Combinations'!A$5:E$17,5,false),indirect(I$1),2,false)*E4840</f>
        <v>2363.0505</v>
      </c>
      <c r="G4840" s="173">
        <f>abs(Generate!H$5-F4840)</f>
        <v>706.9495</v>
      </c>
    </row>
    <row r="4841">
      <c r="A4841" s="71" t="s">
        <v>105</v>
      </c>
      <c r="B4841" s="71">
        <v>2.5</v>
      </c>
      <c r="C4841" s="71">
        <v>1.5</v>
      </c>
      <c r="D4841" s="71">
        <v>1.5</v>
      </c>
      <c r="E4841" s="71">
        <v>2.0</v>
      </c>
      <c r="F4841" s="172">
        <f>vlookup(VLOOKUP(A4841,'Meal Plan Combinations'!A$5:E$17,2,false),indirect(I$1),2,false)*B4841+vlookup(VLOOKUP(A4841,'Meal Plan Combinations'!A$5:E$17,3,false),indirect(I$1),2,false)*C4841+vlookup(VLOOKUP(A4841,'Meal Plan Combinations'!A$5:E$17,4,false),indirect(I$1),2,false)*D4841+vlookup(VLOOKUP(A4841,'Meal Plan Combinations'!A$5:E$17,5,false),indirect(I$1),2,false)*E4841</f>
        <v>2500.0445</v>
      </c>
      <c r="G4841" s="173">
        <f>abs(Generate!H$5-F4841)</f>
        <v>569.9555</v>
      </c>
    </row>
    <row r="4842">
      <c r="A4842" s="71" t="s">
        <v>105</v>
      </c>
      <c r="B4842" s="71">
        <v>2.5</v>
      </c>
      <c r="C4842" s="71">
        <v>1.5</v>
      </c>
      <c r="D4842" s="71">
        <v>1.5</v>
      </c>
      <c r="E4842" s="71">
        <v>2.5</v>
      </c>
      <c r="F4842" s="172">
        <f>vlookup(VLOOKUP(A4842,'Meal Plan Combinations'!A$5:E$17,2,false),indirect(I$1),2,false)*B4842+vlookup(VLOOKUP(A4842,'Meal Plan Combinations'!A$5:E$17,3,false),indirect(I$1),2,false)*C4842+vlookup(VLOOKUP(A4842,'Meal Plan Combinations'!A$5:E$17,4,false),indirect(I$1),2,false)*D4842+vlookup(VLOOKUP(A4842,'Meal Plan Combinations'!A$5:E$17,5,false),indirect(I$1),2,false)*E4842</f>
        <v>2637.0385</v>
      </c>
      <c r="G4842" s="173">
        <f>abs(Generate!H$5-F4842)</f>
        <v>432.9615</v>
      </c>
    </row>
    <row r="4843">
      <c r="A4843" s="71" t="s">
        <v>105</v>
      </c>
      <c r="B4843" s="71">
        <v>2.5</v>
      </c>
      <c r="C4843" s="71">
        <v>1.5</v>
      </c>
      <c r="D4843" s="71">
        <v>1.5</v>
      </c>
      <c r="E4843" s="71">
        <v>3.0</v>
      </c>
      <c r="F4843" s="172">
        <f>vlookup(VLOOKUP(A4843,'Meal Plan Combinations'!A$5:E$17,2,false),indirect(I$1),2,false)*B4843+vlookup(VLOOKUP(A4843,'Meal Plan Combinations'!A$5:E$17,3,false),indirect(I$1),2,false)*C4843+vlookup(VLOOKUP(A4843,'Meal Plan Combinations'!A$5:E$17,4,false),indirect(I$1),2,false)*D4843+vlookup(VLOOKUP(A4843,'Meal Plan Combinations'!A$5:E$17,5,false),indirect(I$1),2,false)*E4843</f>
        <v>2774.0325</v>
      </c>
      <c r="G4843" s="173">
        <f>abs(Generate!H$5-F4843)</f>
        <v>295.9675</v>
      </c>
    </row>
    <row r="4844">
      <c r="A4844" s="71" t="s">
        <v>105</v>
      </c>
      <c r="B4844" s="71">
        <v>2.5</v>
      </c>
      <c r="C4844" s="71">
        <v>1.5</v>
      </c>
      <c r="D4844" s="71">
        <v>2.0</v>
      </c>
      <c r="E4844" s="71">
        <v>0.5</v>
      </c>
      <c r="F4844" s="172">
        <f>vlookup(VLOOKUP(A4844,'Meal Plan Combinations'!A$5:E$17,2,false),indirect(I$1),2,false)*B4844+vlookup(VLOOKUP(A4844,'Meal Plan Combinations'!A$5:E$17,3,false),indirect(I$1),2,false)*C4844+vlookup(VLOOKUP(A4844,'Meal Plan Combinations'!A$5:E$17,4,false),indirect(I$1),2,false)*D4844+vlookup(VLOOKUP(A4844,'Meal Plan Combinations'!A$5:E$17,5,false),indirect(I$1),2,false)*E4844</f>
        <v>2229.506</v>
      </c>
      <c r="G4844" s="173">
        <f>abs(Generate!H$5-F4844)</f>
        <v>840.494</v>
      </c>
    </row>
    <row r="4845">
      <c r="A4845" s="71" t="s">
        <v>105</v>
      </c>
      <c r="B4845" s="71">
        <v>2.5</v>
      </c>
      <c r="C4845" s="71">
        <v>1.5</v>
      </c>
      <c r="D4845" s="71">
        <v>2.0</v>
      </c>
      <c r="E4845" s="71">
        <v>1.0</v>
      </c>
      <c r="F4845" s="172">
        <f>vlookup(VLOOKUP(A4845,'Meal Plan Combinations'!A$5:E$17,2,false),indirect(I$1),2,false)*B4845+vlookup(VLOOKUP(A4845,'Meal Plan Combinations'!A$5:E$17,3,false),indirect(I$1),2,false)*C4845+vlookup(VLOOKUP(A4845,'Meal Plan Combinations'!A$5:E$17,4,false),indirect(I$1),2,false)*D4845+vlookup(VLOOKUP(A4845,'Meal Plan Combinations'!A$5:E$17,5,false),indirect(I$1),2,false)*E4845</f>
        <v>2366.5</v>
      </c>
      <c r="G4845" s="173">
        <f>abs(Generate!H$5-F4845)</f>
        <v>703.5</v>
      </c>
    </row>
    <row r="4846">
      <c r="A4846" s="71" t="s">
        <v>105</v>
      </c>
      <c r="B4846" s="71">
        <v>2.5</v>
      </c>
      <c r="C4846" s="71">
        <v>1.5</v>
      </c>
      <c r="D4846" s="71">
        <v>2.0</v>
      </c>
      <c r="E4846" s="71">
        <v>1.5</v>
      </c>
      <c r="F4846" s="172">
        <f>vlookup(VLOOKUP(A4846,'Meal Plan Combinations'!A$5:E$17,2,false),indirect(I$1),2,false)*B4846+vlookup(VLOOKUP(A4846,'Meal Plan Combinations'!A$5:E$17,3,false),indirect(I$1),2,false)*C4846+vlookup(VLOOKUP(A4846,'Meal Plan Combinations'!A$5:E$17,4,false),indirect(I$1),2,false)*D4846+vlookup(VLOOKUP(A4846,'Meal Plan Combinations'!A$5:E$17,5,false),indirect(I$1),2,false)*E4846</f>
        <v>2503.494</v>
      </c>
      <c r="G4846" s="173">
        <f>abs(Generate!H$5-F4846)</f>
        <v>566.506</v>
      </c>
    </row>
    <row r="4847">
      <c r="A4847" s="71" t="s">
        <v>105</v>
      </c>
      <c r="B4847" s="71">
        <v>2.5</v>
      </c>
      <c r="C4847" s="71">
        <v>1.5</v>
      </c>
      <c r="D4847" s="71">
        <v>2.0</v>
      </c>
      <c r="E4847" s="71">
        <v>2.0</v>
      </c>
      <c r="F4847" s="172">
        <f>vlookup(VLOOKUP(A4847,'Meal Plan Combinations'!A$5:E$17,2,false),indirect(I$1),2,false)*B4847+vlookup(VLOOKUP(A4847,'Meal Plan Combinations'!A$5:E$17,3,false),indirect(I$1),2,false)*C4847+vlookup(VLOOKUP(A4847,'Meal Plan Combinations'!A$5:E$17,4,false),indirect(I$1),2,false)*D4847+vlookup(VLOOKUP(A4847,'Meal Plan Combinations'!A$5:E$17,5,false),indirect(I$1),2,false)*E4847</f>
        <v>2640.488</v>
      </c>
      <c r="G4847" s="173">
        <f>abs(Generate!H$5-F4847)</f>
        <v>429.512</v>
      </c>
    </row>
    <row r="4848">
      <c r="A4848" s="71" t="s">
        <v>105</v>
      </c>
      <c r="B4848" s="71">
        <v>2.5</v>
      </c>
      <c r="C4848" s="71">
        <v>1.5</v>
      </c>
      <c r="D4848" s="71">
        <v>2.0</v>
      </c>
      <c r="E4848" s="71">
        <v>2.5</v>
      </c>
      <c r="F4848" s="172">
        <f>vlookup(VLOOKUP(A4848,'Meal Plan Combinations'!A$5:E$17,2,false),indirect(I$1),2,false)*B4848+vlookup(VLOOKUP(A4848,'Meal Plan Combinations'!A$5:E$17,3,false),indirect(I$1),2,false)*C4848+vlookup(VLOOKUP(A4848,'Meal Plan Combinations'!A$5:E$17,4,false),indirect(I$1),2,false)*D4848+vlookup(VLOOKUP(A4848,'Meal Plan Combinations'!A$5:E$17,5,false),indirect(I$1),2,false)*E4848</f>
        <v>2777.482</v>
      </c>
      <c r="G4848" s="173">
        <f>abs(Generate!H$5-F4848)</f>
        <v>292.518</v>
      </c>
    </row>
    <row r="4849">
      <c r="A4849" s="71" t="s">
        <v>105</v>
      </c>
      <c r="B4849" s="71">
        <v>2.5</v>
      </c>
      <c r="C4849" s="71">
        <v>1.5</v>
      </c>
      <c r="D4849" s="71">
        <v>2.0</v>
      </c>
      <c r="E4849" s="71">
        <v>3.0</v>
      </c>
      <c r="F4849" s="172">
        <f>vlookup(VLOOKUP(A4849,'Meal Plan Combinations'!A$5:E$17,2,false),indirect(I$1),2,false)*B4849+vlookup(VLOOKUP(A4849,'Meal Plan Combinations'!A$5:E$17,3,false),indirect(I$1),2,false)*C4849+vlookup(VLOOKUP(A4849,'Meal Plan Combinations'!A$5:E$17,4,false),indirect(I$1),2,false)*D4849+vlookup(VLOOKUP(A4849,'Meal Plan Combinations'!A$5:E$17,5,false),indirect(I$1),2,false)*E4849</f>
        <v>2914.476</v>
      </c>
      <c r="G4849" s="173">
        <f>abs(Generate!H$5-F4849)</f>
        <v>155.524</v>
      </c>
    </row>
    <row r="4850">
      <c r="A4850" s="71" t="s">
        <v>105</v>
      </c>
      <c r="B4850" s="71">
        <v>2.5</v>
      </c>
      <c r="C4850" s="71">
        <v>1.5</v>
      </c>
      <c r="D4850" s="71">
        <v>2.5</v>
      </c>
      <c r="E4850" s="71">
        <v>0.5</v>
      </c>
      <c r="F4850" s="172">
        <f>vlookup(VLOOKUP(A4850,'Meal Plan Combinations'!A$5:E$17,2,false),indirect(I$1),2,false)*B4850+vlookup(VLOOKUP(A4850,'Meal Plan Combinations'!A$5:E$17,3,false),indirect(I$1),2,false)*C4850+vlookup(VLOOKUP(A4850,'Meal Plan Combinations'!A$5:E$17,4,false),indirect(I$1),2,false)*D4850+vlookup(VLOOKUP(A4850,'Meal Plan Combinations'!A$5:E$17,5,false),indirect(I$1),2,false)*E4850</f>
        <v>2369.9495</v>
      </c>
      <c r="G4850" s="173">
        <f>abs(Generate!H$5-F4850)</f>
        <v>700.0505</v>
      </c>
    </row>
    <row r="4851">
      <c r="A4851" s="71" t="s">
        <v>105</v>
      </c>
      <c r="B4851" s="71">
        <v>2.5</v>
      </c>
      <c r="C4851" s="71">
        <v>1.5</v>
      </c>
      <c r="D4851" s="71">
        <v>2.5</v>
      </c>
      <c r="E4851" s="71">
        <v>1.0</v>
      </c>
      <c r="F4851" s="172">
        <f>vlookup(VLOOKUP(A4851,'Meal Plan Combinations'!A$5:E$17,2,false),indirect(I$1),2,false)*B4851+vlookup(VLOOKUP(A4851,'Meal Plan Combinations'!A$5:E$17,3,false),indirect(I$1),2,false)*C4851+vlookup(VLOOKUP(A4851,'Meal Plan Combinations'!A$5:E$17,4,false),indirect(I$1),2,false)*D4851+vlookup(VLOOKUP(A4851,'Meal Plan Combinations'!A$5:E$17,5,false),indirect(I$1),2,false)*E4851</f>
        <v>2506.9435</v>
      </c>
      <c r="G4851" s="173">
        <f>abs(Generate!H$5-F4851)</f>
        <v>563.0565</v>
      </c>
    </row>
    <row r="4852">
      <c r="A4852" s="71" t="s">
        <v>105</v>
      </c>
      <c r="B4852" s="71">
        <v>2.5</v>
      </c>
      <c r="C4852" s="71">
        <v>1.5</v>
      </c>
      <c r="D4852" s="71">
        <v>2.5</v>
      </c>
      <c r="E4852" s="71">
        <v>1.5</v>
      </c>
      <c r="F4852" s="172">
        <f>vlookup(VLOOKUP(A4852,'Meal Plan Combinations'!A$5:E$17,2,false),indirect(I$1),2,false)*B4852+vlookup(VLOOKUP(A4852,'Meal Plan Combinations'!A$5:E$17,3,false),indirect(I$1),2,false)*C4852+vlookup(VLOOKUP(A4852,'Meal Plan Combinations'!A$5:E$17,4,false),indirect(I$1),2,false)*D4852+vlookup(VLOOKUP(A4852,'Meal Plan Combinations'!A$5:E$17,5,false),indirect(I$1),2,false)*E4852</f>
        <v>2643.9375</v>
      </c>
      <c r="G4852" s="173">
        <f>abs(Generate!H$5-F4852)</f>
        <v>426.0625</v>
      </c>
    </row>
    <row r="4853">
      <c r="A4853" s="71" t="s">
        <v>105</v>
      </c>
      <c r="B4853" s="71">
        <v>2.5</v>
      </c>
      <c r="C4853" s="71">
        <v>1.5</v>
      </c>
      <c r="D4853" s="71">
        <v>2.5</v>
      </c>
      <c r="E4853" s="71">
        <v>2.0</v>
      </c>
      <c r="F4853" s="172">
        <f>vlookup(VLOOKUP(A4853,'Meal Plan Combinations'!A$5:E$17,2,false),indirect(I$1),2,false)*B4853+vlookup(VLOOKUP(A4853,'Meal Plan Combinations'!A$5:E$17,3,false),indirect(I$1),2,false)*C4853+vlookup(VLOOKUP(A4853,'Meal Plan Combinations'!A$5:E$17,4,false),indirect(I$1),2,false)*D4853+vlookup(VLOOKUP(A4853,'Meal Plan Combinations'!A$5:E$17,5,false),indirect(I$1),2,false)*E4853</f>
        <v>2780.9315</v>
      </c>
      <c r="G4853" s="173">
        <f>abs(Generate!H$5-F4853)</f>
        <v>289.0685</v>
      </c>
    </row>
    <row r="4854">
      <c r="A4854" s="71" t="s">
        <v>105</v>
      </c>
      <c r="B4854" s="71">
        <v>2.5</v>
      </c>
      <c r="C4854" s="71">
        <v>1.5</v>
      </c>
      <c r="D4854" s="71">
        <v>2.5</v>
      </c>
      <c r="E4854" s="71">
        <v>2.5</v>
      </c>
      <c r="F4854" s="172">
        <f>vlookup(VLOOKUP(A4854,'Meal Plan Combinations'!A$5:E$17,2,false),indirect(I$1),2,false)*B4854+vlookup(VLOOKUP(A4854,'Meal Plan Combinations'!A$5:E$17,3,false),indirect(I$1),2,false)*C4854+vlookup(VLOOKUP(A4854,'Meal Plan Combinations'!A$5:E$17,4,false),indirect(I$1),2,false)*D4854+vlookup(VLOOKUP(A4854,'Meal Plan Combinations'!A$5:E$17,5,false),indirect(I$1),2,false)*E4854</f>
        <v>2917.9255</v>
      </c>
      <c r="G4854" s="173">
        <f>abs(Generate!H$5-F4854)</f>
        <v>152.0745</v>
      </c>
    </row>
    <row r="4855">
      <c r="A4855" s="71" t="s">
        <v>105</v>
      </c>
      <c r="B4855" s="71">
        <v>2.5</v>
      </c>
      <c r="C4855" s="71">
        <v>1.5</v>
      </c>
      <c r="D4855" s="71">
        <v>2.5</v>
      </c>
      <c r="E4855" s="71">
        <v>3.0</v>
      </c>
      <c r="F4855" s="172">
        <f>vlookup(VLOOKUP(A4855,'Meal Plan Combinations'!A$5:E$17,2,false),indirect(I$1),2,false)*B4855+vlookup(VLOOKUP(A4855,'Meal Plan Combinations'!A$5:E$17,3,false),indirect(I$1),2,false)*C4855+vlookup(VLOOKUP(A4855,'Meal Plan Combinations'!A$5:E$17,4,false),indirect(I$1),2,false)*D4855+vlookup(VLOOKUP(A4855,'Meal Plan Combinations'!A$5:E$17,5,false),indirect(I$1),2,false)*E4855</f>
        <v>3054.9195</v>
      </c>
      <c r="G4855" s="173">
        <f>abs(Generate!H$5-F4855)</f>
        <v>15.0805</v>
      </c>
    </row>
    <row r="4856">
      <c r="A4856" s="71" t="s">
        <v>105</v>
      </c>
      <c r="B4856" s="71">
        <v>2.5</v>
      </c>
      <c r="C4856" s="71">
        <v>1.5</v>
      </c>
      <c r="D4856" s="71">
        <v>3.0</v>
      </c>
      <c r="E4856" s="71">
        <v>0.5</v>
      </c>
      <c r="F4856" s="172">
        <f>vlookup(VLOOKUP(A4856,'Meal Plan Combinations'!A$5:E$17,2,false),indirect(I$1),2,false)*B4856+vlookup(VLOOKUP(A4856,'Meal Plan Combinations'!A$5:E$17,3,false),indirect(I$1),2,false)*C4856+vlookup(VLOOKUP(A4856,'Meal Plan Combinations'!A$5:E$17,4,false),indirect(I$1),2,false)*D4856+vlookup(VLOOKUP(A4856,'Meal Plan Combinations'!A$5:E$17,5,false),indirect(I$1),2,false)*E4856</f>
        <v>2510.393</v>
      </c>
      <c r="G4856" s="173">
        <f>abs(Generate!H$5-F4856)</f>
        <v>559.607</v>
      </c>
    </row>
    <row r="4857">
      <c r="A4857" s="71" t="s">
        <v>105</v>
      </c>
      <c r="B4857" s="71">
        <v>2.5</v>
      </c>
      <c r="C4857" s="71">
        <v>1.5</v>
      </c>
      <c r="D4857" s="71">
        <v>3.0</v>
      </c>
      <c r="E4857" s="71">
        <v>1.0</v>
      </c>
      <c r="F4857" s="172">
        <f>vlookup(VLOOKUP(A4857,'Meal Plan Combinations'!A$5:E$17,2,false),indirect(I$1),2,false)*B4857+vlookup(VLOOKUP(A4857,'Meal Plan Combinations'!A$5:E$17,3,false),indirect(I$1),2,false)*C4857+vlookup(VLOOKUP(A4857,'Meal Plan Combinations'!A$5:E$17,4,false),indirect(I$1),2,false)*D4857+vlookup(VLOOKUP(A4857,'Meal Plan Combinations'!A$5:E$17,5,false),indirect(I$1),2,false)*E4857</f>
        <v>2647.387</v>
      </c>
      <c r="G4857" s="173">
        <f>abs(Generate!H$5-F4857)</f>
        <v>422.613</v>
      </c>
    </row>
    <row r="4858">
      <c r="A4858" s="71" t="s">
        <v>105</v>
      </c>
      <c r="B4858" s="71">
        <v>2.5</v>
      </c>
      <c r="C4858" s="71">
        <v>1.5</v>
      </c>
      <c r="D4858" s="71">
        <v>3.0</v>
      </c>
      <c r="E4858" s="71">
        <v>1.5</v>
      </c>
      <c r="F4858" s="172">
        <f>vlookup(VLOOKUP(A4858,'Meal Plan Combinations'!A$5:E$17,2,false),indirect(I$1),2,false)*B4858+vlookup(VLOOKUP(A4858,'Meal Plan Combinations'!A$5:E$17,3,false),indirect(I$1),2,false)*C4858+vlookup(VLOOKUP(A4858,'Meal Plan Combinations'!A$5:E$17,4,false),indirect(I$1),2,false)*D4858+vlookup(VLOOKUP(A4858,'Meal Plan Combinations'!A$5:E$17,5,false),indirect(I$1),2,false)*E4858</f>
        <v>2784.381</v>
      </c>
      <c r="G4858" s="173">
        <f>abs(Generate!H$5-F4858)</f>
        <v>285.619</v>
      </c>
    </row>
    <row r="4859">
      <c r="A4859" s="71" t="s">
        <v>105</v>
      </c>
      <c r="B4859" s="71">
        <v>2.5</v>
      </c>
      <c r="C4859" s="71">
        <v>1.5</v>
      </c>
      <c r="D4859" s="71">
        <v>3.0</v>
      </c>
      <c r="E4859" s="71">
        <v>2.0</v>
      </c>
      <c r="F4859" s="172">
        <f>vlookup(VLOOKUP(A4859,'Meal Plan Combinations'!A$5:E$17,2,false),indirect(I$1),2,false)*B4859+vlookup(VLOOKUP(A4859,'Meal Plan Combinations'!A$5:E$17,3,false),indirect(I$1),2,false)*C4859+vlookup(VLOOKUP(A4859,'Meal Plan Combinations'!A$5:E$17,4,false),indirect(I$1),2,false)*D4859+vlookup(VLOOKUP(A4859,'Meal Plan Combinations'!A$5:E$17,5,false),indirect(I$1),2,false)*E4859</f>
        <v>2921.375</v>
      </c>
      <c r="G4859" s="173">
        <f>abs(Generate!H$5-F4859)</f>
        <v>148.625</v>
      </c>
    </row>
    <row r="4860">
      <c r="A4860" s="71" t="s">
        <v>105</v>
      </c>
      <c r="B4860" s="71">
        <v>2.5</v>
      </c>
      <c r="C4860" s="71">
        <v>1.5</v>
      </c>
      <c r="D4860" s="71">
        <v>3.0</v>
      </c>
      <c r="E4860" s="71">
        <v>2.5</v>
      </c>
      <c r="F4860" s="172">
        <f>vlookup(VLOOKUP(A4860,'Meal Plan Combinations'!A$5:E$17,2,false),indirect(I$1),2,false)*B4860+vlookup(VLOOKUP(A4860,'Meal Plan Combinations'!A$5:E$17,3,false),indirect(I$1),2,false)*C4860+vlookup(VLOOKUP(A4860,'Meal Plan Combinations'!A$5:E$17,4,false),indirect(I$1),2,false)*D4860+vlookup(VLOOKUP(A4860,'Meal Plan Combinations'!A$5:E$17,5,false),indirect(I$1),2,false)*E4860</f>
        <v>3058.369</v>
      </c>
      <c r="G4860" s="173">
        <f>abs(Generate!H$5-F4860)</f>
        <v>11.631</v>
      </c>
    </row>
    <row r="4861">
      <c r="A4861" s="71" t="s">
        <v>105</v>
      </c>
      <c r="B4861" s="71">
        <v>2.5</v>
      </c>
      <c r="C4861" s="71">
        <v>1.5</v>
      </c>
      <c r="D4861" s="71">
        <v>3.0</v>
      </c>
      <c r="E4861" s="71">
        <v>3.0</v>
      </c>
      <c r="F4861" s="172">
        <f>vlookup(VLOOKUP(A4861,'Meal Plan Combinations'!A$5:E$17,2,false),indirect(I$1),2,false)*B4861+vlookup(VLOOKUP(A4861,'Meal Plan Combinations'!A$5:E$17,3,false),indirect(I$1),2,false)*C4861+vlookup(VLOOKUP(A4861,'Meal Plan Combinations'!A$5:E$17,4,false),indirect(I$1),2,false)*D4861+vlookup(VLOOKUP(A4861,'Meal Plan Combinations'!A$5:E$17,5,false),indirect(I$1),2,false)*E4861</f>
        <v>3195.363</v>
      </c>
      <c r="G4861" s="173">
        <f>abs(Generate!H$5-F4861)</f>
        <v>125.363</v>
      </c>
    </row>
    <row r="4862">
      <c r="A4862" s="71" t="s">
        <v>105</v>
      </c>
      <c r="B4862" s="71">
        <v>2.5</v>
      </c>
      <c r="C4862" s="71">
        <v>2.0</v>
      </c>
      <c r="D4862" s="71">
        <v>0.5</v>
      </c>
      <c r="E4862" s="71">
        <v>0.5</v>
      </c>
      <c r="F4862" s="172">
        <f>vlookup(VLOOKUP(A4862,'Meal Plan Combinations'!A$5:E$17,2,false),indirect(I$1),2,false)*B4862+vlookup(VLOOKUP(A4862,'Meal Plan Combinations'!A$5:E$17,3,false),indirect(I$1),2,false)*C4862+vlookup(VLOOKUP(A4862,'Meal Plan Combinations'!A$5:E$17,4,false),indirect(I$1),2,false)*D4862+vlookup(VLOOKUP(A4862,'Meal Plan Combinations'!A$5:E$17,5,false),indirect(I$1),2,false)*E4862</f>
        <v>1939.2715</v>
      </c>
      <c r="G4862" s="173">
        <f>abs(Generate!H$5-F4862)</f>
        <v>1130.7285</v>
      </c>
    </row>
    <row r="4863">
      <c r="A4863" s="71" t="s">
        <v>105</v>
      </c>
      <c r="B4863" s="71">
        <v>2.5</v>
      </c>
      <c r="C4863" s="71">
        <v>2.0</v>
      </c>
      <c r="D4863" s="71">
        <v>0.5</v>
      </c>
      <c r="E4863" s="71">
        <v>1.0</v>
      </c>
      <c r="F4863" s="172">
        <f>vlookup(VLOOKUP(A4863,'Meal Plan Combinations'!A$5:E$17,2,false),indirect(I$1),2,false)*B4863+vlookup(VLOOKUP(A4863,'Meal Plan Combinations'!A$5:E$17,3,false),indirect(I$1),2,false)*C4863+vlookup(VLOOKUP(A4863,'Meal Plan Combinations'!A$5:E$17,4,false),indirect(I$1),2,false)*D4863+vlookup(VLOOKUP(A4863,'Meal Plan Combinations'!A$5:E$17,5,false),indirect(I$1),2,false)*E4863</f>
        <v>2076.2655</v>
      </c>
      <c r="G4863" s="173">
        <f>abs(Generate!H$5-F4863)</f>
        <v>993.7345</v>
      </c>
    </row>
    <row r="4864">
      <c r="A4864" s="71" t="s">
        <v>105</v>
      </c>
      <c r="B4864" s="71">
        <v>2.5</v>
      </c>
      <c r="C4864" s="71">
        <v>2.0</v>
      </c>
      <c r="D4864" s="71">
        <v>0.5</v>
      </c>
      <c r="E4864" s="71">
        <v>1.5</v>
      </c>
      <c r="F4864" s="172">
        <f>vlookup(VLOOKUP(A4864,'Meal Plan Combinations'!A$5:E$17,2,false),indirect(I$1),2,false)*B4864+vlookup(VLOOKUP(A4864,'Meal Plan Combinations'!A$5:E$17,3,false),indirect(I$1),2,false)*C4864+vlookup(VLOOKUP(A4864,'Meal Plan Combinations'!A$5:E$17,4,false),indirect(I$1),2,false)*D4864+vlookup(VLOOKUP(A4864,'Meal Plan Combinations'!A$5:E$17,5,false),indirect(I$1),2,false)*E4864</f>
        <v>2213.2595</v>
      </c>
      <c r="G4864" s="173">
        <f>abs(Generate!H$5-F4864)</f>
        <v>856.7405</v>
      </c>
    </row>
    <row r="4865">
      <c r="A4865" s="71" t="s">
        <v>105</v>
      </c>
      <c r="B4865" s="71">
        <v>2.5</v>
      </c>
      <c r="C4865" s="71">
        <v>2.0</v>
      </c>
      <c r="D4865" s="71">
        <v>0.5</v>
      </c>
      <c r="E4865" s="71">
        <v>2.0</v>
      </c>
      <c r="F4865" s="172">
        <f>vlookup(VLOOKUP(A4865,'Meal Plan Combinations'!A$5:E$17,2,false),indirect(I$1),2,false)*B4865+vlookup(VLOOKUP(A4865,'Meal Plan Combinations'!A$5:E$17,3,false),indirect(I$1),2,false)*C4865+vlookup(VLOOKUP(A4865,'Meal Plan Combinations'!A$5:E$17,4,false),indirect(I$1),2,false)*D4865+vlookup(VLOOKUP(A4865,'Meal Plan Combinations'!A$5:E$17,5,false),indirect(I$1),2,false)*E4865</f>
        <v>2350.2535</v>
      </c>
      <c r="G4865" s="173">
        <f>abs(Generate!H$5-F4865)</f>
        <v>719.7465</v>
      </c>
    </row>
    <row r="4866">
      <c r="A4866" s="71" t="s">
        <v>105</v>
      </c>
      <c r="B4866" s="71">
        <v>2.5</v>
      </c>
      <c r="C4866" s="71">
        <v>2.0</v>
      </c>
      <c r="D4866" s="71">
        <v>0.5</v>
      </c>
      <c r="E4866" s="71">
        <v>2.5</v>
      </c>
      <c r="F4866" s="172">
        <f>vlookup(VLOOKUP(A4866,'Meal Plan Combinations'!A$5:E$17,2,false),indirect(I$1),2,false)*B4866+vlookup(VLOOKUP(A4866,'Meal Plan Combinations'!A$5:E$17,3,false),indirect(I$1),2,false)*C4866+vlookup(VLOOKUP(A4866,'Meal Plan Combinations'!A$5:E$17,4,false),indirect(I$1),2,false)*D4866+vlookup(VLOOKUP(A4866,'Meal Plan Combinations'!A$5:E$17,5,false),indirect(I$1),2,false)*E4866</f>
        <v>2487.2475</v>
      </c>
      <c r="G4866" s="173">
        <f>abs(Generate!H$5-F4866)</f>
        <v>582.7525</v>
      </c>
    </row>
    <row r="4867">
      <c r="A4867" s="71" t="s">
        <v>105</v>
      </c>
      <c r="B4867" s="71">
        <v>2.5</v>
      </c>
      <c r="C4867" s="71">
        <v>2.0</v>
      </c>
      <c r="D4867" s="71">
        <v>0.5</v>
      </c>
      <c r="E4867" s="71">
        <v>3.0</v>
      </c>
      <c r="F4867" s="172">
        <f>vlookup(VLOOKUP(A4867,'Meal Plan Combinations'!A$5:E$17,2,false),indirect(I$1),2,false)*B4867+vlookup(VLOOKUP(A4867,'Meal Plan Combinations'!A$5:E$17,3,false),indirect(I$1),2,false)*C4867+vlookup(VLOOKUP(A4867,'Meal Plan Combinations'!A$5:E$17,4,false),indirect(I$1),2,false)*D4867+vlookup(VLOOKUP(A4867,'Meal Plan Combinations'!A$5:E$17,5,false),indirect(I$1),2,false)*E4867</f>
        <v>2624.2415</v>
      </c>
      <c r="G4867" s="173">
        <f>abs(Generate!H$5-F4867)</f>
        <v>445.7585</v>
      </c>
    </row>
    <row r="4868">
      <c r="A4868" s="71" t="s">
        <v>105</v>
      </c>
      <c r="B4868" s="71">
        <v>2.5</v>
      </c>
      <c r="C4868" s="71">
        <v>2.0</v>
      </c>
      <c r="D4868" s="71">
        <v>1.0</v>
      </c>
      <c r="E4868" s="71">
        <v>0.5</v>
      </c>
      <c r="F4868" s="172">
        <f>vlookup(VLOOKUP(A4868,'Meal Plan Combinations'!A$5:E$17,2,false),indirect(I$1),2,false)*B4868+vlookup(VLOOKUP(A4868,'Meal Plan Combinations'!A$5:E$17,3,false),indirect(I$1),2,false)*C4868+vlookup(VLOOKUP(A4868,'Meal Plan Combinations'!A$5:E$17,4,false),indirect(I$1),2,false)*D4868+vlookup(VLOOKUP(A4868,'Meal Plan Combinations'!A$5:E$17,5,false),indirect(I$1),2,false)*E4868</f>
        <v>2079.715</v>
      </c>
      <c r="G4868" s="173">
        <f>abs(Generate!H$5-F4868)</f>
        <v>990.285</v>
      </c>
    </row>
    <row r="4869">
      <c r="A4869" s="71" t="s">
        <v>105</v>
      </c>
      <c r="B4869" s="71">
        <v>2.5</v>
      </c>
      <c r="C4869" s="71">
        <v>2.0</v>
      </c>
      <c r="D4869" s="71">
        <v>1.0</v>
      </c>
      <c r="E4869" s="71">
        <v>1.0</v>
      </c>
      <c r="F4869" s="172">
        <f>vlookup(VLOOKUP(A4869,'Meal Plan Combinations'!A$5:E$17,2,false),indirect(I$1),2,false)*B4869+vlookup(VLOOKUP(A4869,'Meal Plan Combinations'!A$5:E$17,3,false),indirect(I$1),2,false)*C4869+vlookup(VLOOKUP(A4869,'Meal Plan Combinations'!A$5:E$17,4,false),indirect(I$1),2,false)*D4869+vlookup(VLOOKUP(A4869,'Meal Plan Combinations'!A$5:E$17,5,false),indirect(I$1),2,false)*E4869</f>
        <v>2216.709</v>
      </c>
      <c r="G4869" s="173">
        <f>abs(Generate!H$5-F4869)</f>
        <v>853.291</v>
      </c>
    </row>
    <row r="4870">
      <c r="A4870" s="71" t="s">
        <v>105</v>
      </c>
      <c r="B4870" s="71">
        <v>2.5</v>
      </c>
      <c r="C4870" s="71">
        <v>2.0</v>
      </c>
      <c r="D4870" s="71">
        <v>1.0</v>
      </c>
      <c r="E4870" s="71">
        <v>1.5</v>
      </c>
      <c r="F4870" s="172">
        <f>vlookup(VLOOKUP(A4870,'Meal Plan Combinations'!A$5:E$17,2,false),indirect(I$1),2,false)*B4870+vlookup(VLOOKUP(A4870,'Meal Plan Combinations'!A$5:E$17,3,false),indirect(I$1),2,false)*C4870+vlookup(VLOOKUP(A4870,'Meal Plan Combinations'!A$5:E$17,4,false),indirect(I$1),2,false)*D4870+vlookup(VLOOKUP(A4870,'Meal Plan Combinations'!A$5:E$17,5,false),indirect(I$1),2,false)*E4870</f>
        <v>2353.703</v>
      </c>
      <c r="G4870" s="173">
        <f>abs(Generate!H$5-F4870)</f>
        <v>716.297</v>
      </c>
    </row>
    <row r="4871">
      <c r="A4871" s="71" t="s">
        <v>105</v>
      </c>
      <c r="B4871" s="71">
        <v>2.5</v>
      </c>
      <c r="C4871" s="71">
        <v>2.0</v>
      </c>
      <c r="D4871" s="71">
        <v>1.0</v>
      </c>
      <c r="E4871" s="71">
        <v>2.0</v>
      </c>
      <c r="F4871" s="172">
        <f>vlookup(VLOOKUP(A4871,'Meal Plan Combinations'!A$5:E$17,2,false),indirect(I$1),2,false)*B4871+vlookup(VLOOKUP(A4871,'Meal Plan Combinations'!A$5:E$17,3,false),indirect(I$1),2,false)*C4871+vlookup(VLOOKUP(A4871,'Meal Plan Combinations'!A$5:E$17,4,false),indirect(I$1),2,false)*D4871+vlookup(VLOOKUP(A4871,'Meal Plan Combinations'!A$5:E$17,5,false),indirect(I$1),2,false)*E4871</f>
        <v>2490.697</v>
      </c>
      <c r="G4871" s="173">
        <f>abs(Generate!H$5-F4871)</f>
        <v>579.303</v>
      </c>
    </row>
    <row r="4872">
      <c r="A4872" s="71" t="s">
        <v>105</v>
      </c>
      <c r="B4872" s="71">
        <v>2.5</v>
      </c>
      <c r="C4872" s="71">
        <v>2.0</v>
      </c>
      <c r="D4872" s="71">
        <v>1.0</v>
      </c>
      <c r="E4872" s="71">
        <v>2.5</v>
      </c>
      <c r="F4872" s="172">
        <f>vlookup(VLOOKUP(A4872,'Meal Plan Combinations'!A$5:E$17,2,false),indirect(I$1),2,false)*B4872+vlookup(VLOOKUP(A4872,'Meal Plan Combinations'!A$5:E$17,3,false),indirect(I$1),2,false)*C4872+vlookup(VLOOKUP(A4872,'Meal Plan Combinations'!A$5:E$17,4,false),indirect(I$1),2,false)*D4872+vlookup(VLOOKUP(A4872,'Meal Plan Combinations'!A$5:E$17,5,false),indirect(I$1),2,false)*E4872</f>
        <v>2627.691</v>
      </c>
      <c r="G4872" s="173">
        <f>abs(Generate!H$5-F4872)</f>
        <v>442.309</v>
      </c>
    </row>
    <row r="4873">
      <c r="A4873" s="71" t="s">
        <v>105</v>
      </c>
      <c r="B4873" s="71">
        <v>2.5</v>
      </c>
      <c r="C4873" s="71">
        <v>2.0</v>
      </c>
      <c r="D4873" s="71">
        <v>1.0</v>
      </c>
      <c r="E4873" s="71">
        <v>3.0</v>
      </c>
      <c r="F4873" s="172">
        <f>vlookup(VLOOKUP(A4873,'Meal Plan Combinations'!A$5:E$17,2,false),indirect(I$1),2,false)*B4873+vlookup(VLOOKUP(A4873,'Meal Plan Combinations'!A$5:E$17,3,false),indirect(I$1),2,false)*C4873+vlookup(VLOOKUP(A4873,'Meal Plan Combinations'!A$5:E$17,4,false),indirect(I$1),2,false)*D4873+vlookup(VLOOKUP(A4873,'Meal Plan Combinations'!A$5:E$17,5,false),indirect(I$1),2,false)*E4873</f>
        <v>2764.685</v>
      </c>
      <c r="G4873" s="173">
        <f>abs(Generate!H$5-F4873)</f>
        <v>305.315</v>
      </c>
    </row>
    <row r="4874">
      <c r="A4874" s="71" t="s">
        <v>105</v>
      </c>
      <c r="B4874" s="71">
        <v>2.5</v>
      </c>
      <c r="C4874" s="71">
        <v>2.0</v>
      </c>
      <c r="D4874" s="71">
        <v>1.5</v>
      </c>
      <c r="E4874" s="71">
        <v>0.5</v>
      </c>
      <c r="F4874" s="172">
        <f>vlookup(VLOOKUP(A4874,'Meal Plan Combinations'!A$5:E$17,2,false),indirect(I$1),2,false)*B4874+vlookup(VLOOKUP(A4874,'Meal Plan Combinations'!A$5:E$17,3,false),indirect(I$1),2,false)*C4874+vlookup(VLOOKUP(A4874,'Meal Plan Combinations'!A$5:E$17,4,false),indirect(I$1),2,false)*D4874+vlookup(VLOOKUP(A4874,'Meal Plan Combinations'!A$5:E$17,5,false),indirect(I$1),2,false)*E4874</f>
        <v>2220.1585</v>
      </c>
      <c r="G4874" s="173">
        <f>abs(Generate!H$5-F4874)</f>
        <v>849.8415</v>
      </c>
    </row>
    <row r="4875">
      <c r="A4875" s="71" t="s">
        <v>105</v>
      </c>
      <c r="B4875" s="71">
        <v>2.5</v>
      </c>
      <c r="C4875" s="71">
        <v>2.0</v>
      </c>
      <c r="D4875" s="71">
        <v>1.5</v>
      </c>
      <c r="E4875" s="71">
        <v>1.0</v>
      </c>
      <c r="F4875" s="172">
        <f>vlookup(VLOOKUP(A4875,'Meal Plan Combinations'!A$5:E$17,2,false),indirect(I$1),2,false)*B4875+vlookup(VLOOKUP(A4875,'Meal Plan Combinations'!A$5:E$17,3,false),indirect(I$1),2,false)*C4875+vlookup(VLOOKUP(A4875,'Meal Plan Combinations'!A$5:E$17,4,false),indirect(I$1),2,false)*D4875+vlookup(VLOOKUP(A4875,'Meal Plan Combinations'!A$5:E$17,5,false),indirect(I$1),2,false)*E4875</f>
        <v>2357.1525</v>
      </c>
      <c r="G4875" s="173">
        <f>abs(Generate!H$5-F4875)</f>
        <v>712.8475</v>
      </c>
    </row>
    <row r="4876">
      <c r="A4876" s="71" t="s">
        <v>105</v>
      </c>
      <c r="B4876" s="71">
        <v>2.5</v>
      </c>
      <c r="C4876" s="71">
        <v>2.0</v>
      </c>
      <c r="D4876" s="71">
        <v>1.5</v>
      </c>
      <c r="E4876" s="71">
        <v>1.5</v>
      </c>
      <c r="F4876" s="172">
        <f>vlookup(VLOOKUP(A4876,'Meal Plan Combinations'!A$5:E$17,2,false),indirect(I$1),2,false)*B4876+vlookup(VLOOKUP(A4876,'Meal Plan Combinations'!A$5:E$17,3,false),indirect(I$1),2,false)*C4876+vlookup(VLOOKUP(A4876,'Meal Plan Combinations'!A$5:E$17,4,false),indirect(I$1),2,false)*D4876+vlookup(VLOOKUP(A4876,'Meal Plan Combinations'!A$5:E$17,5,false),indirect(I$1),2,false)*E4876</f>
        <v>2494.1465</v>
      </c>
      <c r="G4876" s="173">
        <f>abs(Generate!H$5-F4876)</f>
        <v>575.8535</v>
      </c>
    </row>
    <row r="4877">
      <c r="A4877" s="71" t="s">
        <v>105</v>
      </c>
      <c r="B4877" s="71">
        <v>2.5</v>
      </c>
      <c r="C4877" s="71">
        <v>2.0</v>
      </c>
      <c r="D4877" s="71">
        <v>1.5</v>
      </c>
      <c r="E4877" s="71">
        <v>2.0</v>
      </c>
      <c r="F4877" s="172">
        <f>vlookup(VLOOKUP(A4877,'Meal Plan Combinations'!A$5:E$17,2,false),indirect(I$1),2,false)*B4877+vlookup(VLOOKUP(A4877,'Meal Plan Combinations'!A$5:E$17,3,false),indirect(I$1),2,false)*C4877+vlookup(VLOOKUP(A4877,'Meal Plan Combinations'!A$5:E$17,4,false),indirect(I$1),2,false)*D4877+vlookup(VLOOKUP(A4877,'Meal Plan Combinations'!A$5:E$17,5,false),indirect(I$1),2,false)*E4877</f>
        <v>2631.1405</v>
      </c>
      <c r="G4877" s="173">
        <f>abs(Generate!H$5-F4877)</f>
        <v>438.8595</v>
      </c>
    </row>
    <row r="4878">
      <c r="A4878" s="71" t="s">
        <v>105</v>
      </c>
      <c r="B4878" s="71">
        <v>2.5</v>
      </c>
      <c r="C4878" s="71">
        <v>2.0</v>
      </c>
      <c r="D4878" s="71">
        <v>1.5</v>
      </c>
      <c r="E4878" s="71">
        <v>2.5</v>
      </c>
      <c r="F4878" s="172">
        <f>vlookup(VLOOKUP(A4878,'Meal Plan Combinations'!A$5:E$17,2,false),indirect(I$1),2,false)*B4878+vlookup(VLOOKUP(A4878,'Meal Plan Combinations'!A$5:E$17,3,false),indirect(I$1),2,false)*C4878+vlookup(VLOOKUP(A4878,'Meal Plan Combinations'!A$5:E$17,4,false),indirect(I$1),2,false)*D4878+vlookup(VLOOKUP(A4878,'Meal Plan Combinations'!A$5:E$17,5,false),indirect(I$1),2,false)*E4878</f>
        <v>2768.1345</v>
      </c>
      <c r="G4878" s="173">
        <f>abs(Generate!H$5-F4878)</f>
        <v>301.8655</v>
      </c>
    </row>
    <row r="4879">
      <c r="A4879" s="71" t="s">
        <v>105</v>
      </c>
      <c r="B4879" s="71">
        <v>2.5</v>
      </c>
      <c r="C4879" s="71">
        <v>2.0</v>
      </c>
      <c r="D4879" s="71">
        <v>1.5</v>
      </c>
      <c r="E4879" s="71">
        <v>3.0</v>
      </c>
      <c r="F4879" s="172">
        <f>vlookup(VLOOKUP(A4879,'Meal Plan Combinations'!A$5:E$17,2,false),indirect(I$1),2,false)*B4879+vlookup(VLOOKUP(A4879,'Meal Plan Combinations'!A$5:E$17,3,false),indirect(I$1),2,false)*C4879+vlookup(VLOOKUP(A4879,'Meal Plan Combinations'!A$5:E$17,4,false),indirect(I$1),2,false)*D4879+vlookup(VLOOKUP(A4879,'Meal Plan Combinations'!A$5:E$17,5,false),indirect(I$1),2,false)*E4879</f>
        <v>2905.1285</v>
      </c>
      <c r="G4879" s="173">
        <f>abs(Generate!H$5-F4879)</f>
        <v>164.8715</v>
      </c>
    </row>
    <row r="4880">
      <c r="A4880" s="71" t="s">
        <v>105</v>
      </c>
      <c r="B4880" s="71">
        <v>2.5</v>
      </c>
      <c r="C4880" s="71">
        <v>2.0</v>
      </c>
      <c r="D4880" s="71">
        <v>2.0</v>
      </c>
      <c r="E4880" s="71">
        <v>0.5</v>
      </c>
      <c r="F4880" s="172">
        <f>vlookup(VLOOKUP(A4880,'Meal Plan Combinations'!A$5:E$17,2,false),indirect(I$1),2,false)*B4880+vlookup(VLOOKUP(A4880,'Meal Plan Combinations'!A$5:E$17,3,false),indirect(I$1),2,false)*C4880+vlookup(VLOOKUP(A4880,'Meal Plan Combinations'!A$5:E$17,4,false),indirect(I$1),2,false)*D4880+vlookup(VLOOKUP(A4880,'Meal Plan Combinations'!A$5:E$17,5,false),indirect(I$1),2,false)*E4880</f>
        <v>2360.602</v>
      </c>
      <c r="G4880" s="173">
        <f>abs(Generate!H$5-F4880)</f>
        <v>709.398</v>
      </c>
    </row>
    <row r="4881">
      <c r="A4881" s="71" t="s">
        <v>105</v>
      </c>
      <c r="B4881" s="71">
        <v>2.5</v>
      </c>
      <c r="C4881" s="71">
        <v>2.0</v>
      </c>
      <c r="D4881" s="71">
        <v>2.0</v>
      </c>
      <c r="E4881" s="71">
        <v>1.0</v>
      </c>
      <c r="F4881" s="172">
        <f>vlookup(VLOOKUP(A4881,'Meal Plan Combinations'!A$5:E$17,2,false),indirect(I$1),2,false)*B4881+vlookup(VLOOKUP(A4881,'Meal Plan Combinations'!A$5:E$17,3,false),indirect(I$1),2,false)*C4881+vlookup(VLOOKUP(A4881,'Meal Plan Combinations'!A$5:E$17,4,false),indirect(I$1),2,false)*D4881+vlookup(VLOOKUP(A4881,'Meal Plan Combinations'!A$5:E$17,5,false),indirect(I$1),2,false)*E4881</f>
        <v>2497.596</v>
      </c>
      <c r="G4881" s="173">
        <f>abs(Generate!H$5-F4881)</f>
        <v>572.404</v>
      </c>
    </row>
    <row r="4882">
      <c r="A4882" s="71" t="s">
        <v>105</v>
      </c>
      <c r="B4882" s="71">
        <v>2.5</v>
      </c>
      <c r="C4882" s="71">
        <v>2.0</v>
      </c>
      <c r="D4882" s="71">
        <v>2.0</v>
      </c>
      <c r="E4882" s="71">
        <v>1.5</v>
      </c>
      <c r="F4882" s="172">
        <f>vlookup(VLOOKUP(A4882,'Meal Plan Combinations'!A$5:E$17,2,false),indirect(I$1),2,false)*B4882+vlookup(VLOOKUP(A4882,'Meal Plan Combinations'!A$5:E$17,3,false),indirect(I$1),2,false)*C4882+vlookup(VLOOKUP(A4882,'Meal Plan Combinations'!A$5:E$17,4,false),indirect(I$1),2,false)*D4882+vlookup(VLOOKUP(A4882,'Meal Plan Combinations'!A$5:E$17,5,false),indirect(I$1),2,false)*E4882</f>
        <v>2634.59</v>
      </c>
      <c r="G4882" s="173">
        <f>abs(Generate!H$5-F4882)</f>
        <v>435.41</v>
      </c>
    </row>
    <row r="4883">
      <c r="A4883" s="71" t="s">
        <v>105</v>
      </c>
      <c r="B4883" s="71">
        <v>2.5</v>
      </c>
      <c r="C4883" s="71">
        <v>2.0</v>
      </c>
      <c r="D4883" s="71">
        <v>2.0</v>
      </c>
      <c r="E4883" s="71">
        <v>2.0</v>
      </c>
      <c r="F4883" s="172">
        <f>vlookup(VLOOKUP(A4883,'Meal Plan Combinations'!A$5:E$17,2,false),indirect(I$1),2,false)*B4883+vlookup(VLOOKUP(A4883,'Meal Plan Combinations'!A$5:E$17,3,false),indirect(I$1),2,false)*C4883+vlookup(VLOOKUP(A4883,'Meal Plan Combinations'!A$5:E$17,4,false),indirect(I$1),2,false)*D4883+vlookup(VLOOKUP(A4883,'Meal Plan Combinations'!A$5:E$17,5,false),indirect(I$1),2,false)*E4883</f>
        <v>2771.584</v>
      </c>
      <c r="G4883" s="173">
        <f>abs(Generate!H$5-F4883)</f>
        <v>298.416</v>
      </c>
    </row>
    <row r="4884">
      <c r="A4884" s="71" t="s">
        <v>105</v>
      </c>
      <c r="B4884" s="71">
        <v>2.5</v>
      </c>
      <c r="C4884" s="71">
        <v>2.0</v>
      </c>
      <c r="D4884" s="71">
        <v>2.0</v>
      </c>
      <c r="E4884" s="71">
        <v>2.5</v>
      </c>
      <c r="F4884" s="172">
        <f>vlookup(VLOOKUP(A4884,'Meal Plan Combinations'!A$5:E$17,2,false),indirect(I$1),2,false)*B4884+vlookup(VLOOKUP(A4884,'Meal Plan Combinations'!A$5:E$17,3,false),indirect(I$1),2,false)*C4884+vlookup(VLOOKUP(A4884,'Meal Plan Combinations'!A$5:E$17,4,false),indirect(I$1),2,false)*D4884+vlookup(VLOOKUP(A4884,'Meal Plan Combinations'!A$5:E$17,5,false),indirect(I$1),2,false)*E4884</f>
        <v>2908.578</v>
      </c>
      <c r="G4884" s="173">
        <f>abs(Generate!H$5-F4884)</f>
        <v>161.422</v>
      </c>
    </row>
    <row r="4885">
      <c r="A4885" s="71" t="s">
        <v>105</v>
      </c>
      <c r="B4885" s="71">
        <v>2.5</v>
      </c>
      <c r="C4885" s="71">
        <v>2.0</v>
      </c>
      <c r="D4885" s="71">
        <v>2.0</v>
      </c>
      <c r="E4885" s="71">
        <v>3.0</v>
      </c>
      <c r="F4885" s="172">
        <f>vlookup(VLOOKUP(A4885,'Meal Plan Combinations'!A$5:E$17,2,false),indirect(I$1),2,false)*B4885+vlookup(VLOOKUP(A4885,'Meal Plan Combinations'!A$5:E$17,3,false),indirect(I$1),2,false)*C4885+vlookup(VLOOKUP(A4885,'Meal Plan Combinations'!A$5:E$17,4,false),indirect(I$1),2,false)*D4885+vlookup(VLOOKUP(A4885,'Meal Plan Combinations'!A$5:E$17,5,false),indirect(I$1),2,false)*E4885</f>
        <v>3045.572</v>
      </c>
      <c r="G4885" s="173">
        <f>abs(Generate!H$5-F4885)</f>
        <v>24.428</v>
      </c>
    </row>
    <row r="4886">
      <c r="A4886" s="71" t="s">
        <v>105</v>
      </c>
      <c r="B4886" s="71">
        <v>2.5</v>
      </c>
      <c r="C4886" s="71">
        <v>2.0</v>
      </c>
      <c r="D4886" s="71">
        <v>2.5</v>
      </c>
      <c r="E4886" s="71">
        <v>0.5</v>
      </c>
      <c r="F4886" s="172">
        <f>vlookup(VLOOKUP(A4886,'Meal Plan Combinations'!A$5:E$17,2,false),indirect(I$1),2,false)*B4886+vlookup(VLOOKUP(A4886,'Meal Plan Combinations'!A$5:E$17,3,false),indirect(I$1),2,false)*C4886+vlookup(VLOOKUP(A4886,'Meal Plan Combinations'!A$5:E$17,4,false),indirect(I$1),2,false)*D4886+vlookup(VLOOKUP(A4886,'Meal Plan Combinations'!A$5:E$17,5,false),indirect(I$1),2,false)*E4886</f>
        <v>2501.0455</v>
      </c>
      <c r="G4886" s="173">
        <f>abs(Generate!H$5-F4886)</f>
        <v>568.9545</v>
      </c>
    </row>
    <row r="4887">
      <c r="A4887" s="71" t="s">
        <v>105</v>
      </c>
      <c r="B4887" s="71">
        <v>2.5</v>
      </c>
      <c r="C4887" s="71">
        <v>2.0</v>
      </c>
      <c r="D4887" s="71">
        <v>2.5</v>
      </c>
      <c r="E4887" s="71">
        <v>1.0</v>
      </c>
      <c r="F4887" s="172">
        <f>vlookup(VLOOKUP(A4887,'Meal Plan Combinations'!A$5:E$17,2,false),indirect(I$1),2,false)*B4887+vlookup(VLOOKUP(A4887,'Meal Plan Combinations'!A$5:E$17,3,false),indirect(I$1),2,false)*C4887+vlookup(VLOOKUP(A4887,'Meal Plan Combinations'!A$5:E$17,4,false),indirect(I$1),2,false)*D4887+vlookup(VLOOKUP(A4887,'Meal Plan Combinations'!A$5:E$17,5,false),indirect(I$1),2,false)*E4887</f>
        <v>2638.0395</v>
      </c>
      <c r="G4887" s="173">
        <f>abs(Generate!H$5-F4887)</f>
        <v>431.9605</v>
      </c>
    </row>
    <row r="4888">
      <c r="A4888" s="71" t="s">
        <v>105</v>
      </c>
      <c r="B4888" s="71">
        <v>2.5</v>
      </c>
      <c r="C4888" s="71">
        <v>2.0</v>
      </c>
      <c r="D4888" s="71">
        <v>2.5</v>
      </c>
      <c r="E4888" s="71">
        <v>1.5</v>
      </c>
      <c r="F4888" s="172">
        <f>vlookup(VLOOKUP(A4888,'Meal Plan Combinations'!A$5:E$17,2,false),indirect(I$1),2,false)*B4888+vlookup(VLOOKUP(A4888,'Meal Plan Combinations'!A$5:E$17,3,false),indirect(I$1),2,false)*C4888+vlookup(VLOOKUP(A4888,'Meal Plan Combinations'!A$5:E$17,4,false),indirect(I$1),2,false)*D4888+vlookup(VLOOKUP(A4888,'Meal Plan Combinations'!A$5:E$17,5,false),indirect(I$1),2,false)*E4888</f>
        <v>2775.0335</v>
      </c>
      <c r="G4888" s="173">
        <f>abs(Generate!H$5-F4888)</f>
        <v>294.9665</v>
      </c>
    </row>
    <row r="4889">
      <c r="A4889" s="71" t="s">
        <v>105</v>
      </c>
      <c r="B4889" s="71">
        <v>2.5</v>
      </c>
      <c r="C4889" s="71">
        <v>2.0</v>
      </c>
      <c r="D4889" s="71">
        <v>2.5</v>
      </c>
      <c r="E4889" s="71">
        <v>2.0</v>
      </c>
      <c r="F4889" s="172">
        <f>vlookup(VLOOKUP(A4889,'Meal Plan Combinations'!A$5:E$17,2,false),indirect(I$1),2,false)*B4889+vlookup(VLOOKUP(A4889,'Meal Plan Combinations'!A$5:E$17,3,false),indirect(I$1),2,false)*C4889+vlookup(VLOOKUP(A4889,'Meal Plan Combinations'!A$5:E$17,4,false),indirect(I$1),2,false)*D4889+vlookup(VLOOKUP(A4889,'Meal Plan Combinations'!A$5:E$17,5,false),indirect(I$1),2,false)*E4889</f>
        <v>2912.0275</v>
      </c>
      <c r="G4889" s="173">
        <f>abs(Generate!H$5-F4889)</f>
        <v>157.9725</v>
      </c>
    </row>
    <row r="4890">
      <c r="A4890" s="71" t="s">
        <v>105</v>
      </c>
      <c r="B4890" s="71">
        <v>2.5</v>
      </c>
      <c r="C4890" s="71">
        <v>2.0</v>
      </c>
      <c r="D4890" s="71">
        <v>2.5</v>
      </c>
      <c r="E4890" s="71">
        <v>2.5</v>
      </c>
      <c r="F4890" s="172">
        <f>vlookup(VLOOKUP(A4890,'Meal Plan Combinations'!A$5:E$17,2,false),indirect(I$1),2,false)*B4890+vlookup(VLOOKUP(A4890,'Meal Plan Combinations'!A$5:E$17,3,false),indirect(I$1),2,false)*C4890+vlookup(VLOOKUP(A4890,'Meal Plan Combinations'!A$5:E$17,4,false),indirect(I$1),2,false)*D4890+vlookup(VLOOKUP(A4890,'Meal Plan Combinations'!A$5:E$17,5,false),indirect(I$1),2,false)*E4890</f>
        <v>3049.0215</v>
      </c>
      <c r="G4890" s="173">
        <f>abs(Generate!H$5-F4890)</f>
        <v>20.9785</v>
      </c>
    </row>
    <row r="4891">
      <c r="A4891" s="71" t="s">
        <v>105</v>
      </c>
      <c r="B4891" s="71">
        <v>2.5</v>
      </c>
      <c r="C4891" s="71">
        <v>2.0</v>
      </c>
      <c r="D4891" s="71">
        <v>2.5</v>
      </c>
      <c r="E4891" s="71">
        <v>3.0</v>
      </c>
      <c r="F4891" s="172">
        <f>vlookup(VLOOKUP(A4891,'Meal Plan Combinations'!A$5:E$17,2,false),indirect(I$1),2,false)*B4891+vlookup(VLOOKUP(A4891,'Meal Plan Combinations'!A$5:E$17,3,false),indirect(I$1),2,false)*C4891+vlookup(VLOOKUP(A4891,'Meal Plan Combinations'!A$5:E$17,4,false),indirect(I$1),2,false)*D4891+vlookup(VLOOKUP(A4891,'Meal Plan Combinations'!A$5:E$17,5,false),indirect(I$1),2,false)*E4891</f>
        <v>3186.0155</v>
      </c>
      <c r="G4891" s="173">
        <f>abs(Generate!H$5-F4891)</f>
        <v>116.0155</v>
      </c>
    </row>
    <row r="4892">
      <c r="A4892" s="71" t="s">
        <v>105</v>
      </c>
      <c r="B4892" s="71">
        <v>2.5</v>
      </c>
      <c r="C4892" s="71">
        <v>2.0</v>
      </c>
      <c r="D4892" s="71">
        <v>3.0</v>
      </c>
      <c r="E4892" s="71">
        <v>0.5</v>
      </c>
      <c r="F4892" s="172">
        <f>vlookup(VLOOKUP(A4892,'Meal Plan Combinations'!A$5:E$17,2,false),indirect(I$1),2,false)*B4892+vlookup(VLOOKUP(A4892,'Meal Plan Combinations'!A$5:E$17,3,false),indirect(I$1),2,false)*C4892+vlookup(VLOOKUP(A4892,'Meal Plan Combinations'!A$5:E$17,4,false),indirect(I$1),2,false)*D4892+vlookup(VLOOKUP(A4892,'Meal Plan Combinations'!A$5:E$17,5,false),indirect(I$1),2,false)*E4892</f>
        <v>2641.489</v>
      </c>
      <c r="G4892" s="173">
        <f>abs(Generate!H$5-F4892)</f>
        <v>428.511</v>
      </c>
    </row>
    <row r="4893">
      <c r="A4893" s="71" t="s">
        <v>105</v>
      </c>
      <c r="B4893" s="71">
        <v>2.5</v>
      </c>
      <c r="C4893" s="71">
        <v>2.0</v>
      </c>
      <c r="D4893" s="71">
        <v>3.0</v>
      </c>
      <c r="E4893" s="71">
        <v>1.0</v>
      </c>
      <c r="F4893" s="172">
        <f>vlookup(VLOOKUP(A4893,'Meal Plan Combinations'!A$5:E$17,2,false),indirect(I$1),2,false)*B4893+vlookup(VLOOKUP(A4893,'Meal Plan Combinations'!A$5:E$17,3,false),indirect(I$1),2,false)*C4893+vlookup(VLOOKUP(A4893,'Meal Plan Combinations'!A$5:E$17,4,false),indirect(I$1),2,false)*D4893+vlookup(VLOOKUP(A4893,'Meal Plan Combinations'!A$5:E$17,5,false),indirect(I$1),2,false)*E4893</f>
        <v>2778.483</v>
      </c>
      <c r="G4893" s="173">
        <f>abs(Generate!H$5-F4893)</f>
        <v>291.517</v>
      </c>
    </row>
    <row r="4894">
      <c r="A4894" s="71" t="s">
        <v>105</v>
      </c>
      <c r="B4894" s="71">
        <v>2.5</v>
      </c>
      <c r="C4894" s="71">
        <v>2.0</v>
      </c>
      <c r="D4894" s="71">
        <v>3.0</v>
      </c>
      <c r="E4894" s="71">
        <v>1.5</v>
      </c>
      <c r="F4894" s="172">
        <f>vlookup(VLOOKUP(A4894,'Meal Plan Combinations'!A$5:E$17,2,false),indirect(I$1),2,false)*B4894+vlookup(VLOOKUP(A4894,'Meal Plan Combinations'!A$5:E$17,3,false),indirect(I$1),2,false)*C4894+vlookup(VLOOKUP(A4894,'Meal Plan Combinations'!A$5:E$17,4,false),indirect(I$1),2,false)*D4894+vlookup(VLOOKUP(A4894,'Meal Plan Combinations'!A$5:E$17,5,false),indirect(I$1),2,false)*E4894</f>
        <v>2915.477</v>
      </c>
      <c r="G4894" s="173">
        <f>abs(Generate!H$5-F4894)</f>
        <v>154.523</v>
      </c>
    </row>
    <row r="4895">
      <c r="A4895" s="71" t="s">
        <v>105</v>
      </c>
      <c r="B4895" s="71">
        <v>2.5</v>
      </c>
      <c r="C4895" s="71">
        <v>2.0</v>
      </c>
      <c r="D4895" s="71">
        <v>3.0</v>
      </c>
      <c r="E4895" s="71">
        <v>2.0</v>
      </c>
      <c r="F4895" s="172">
        <f>vlookup(VLOOKUP(A4895,'Meal Plan Combinations'!A$5:E$17,2,false),indirect(I$1),2,false)*B4895+vlookup(VLOOKUP(A4895,'Meal Plan Combinations'!A$5:E$17,3,false),indirect(I$1),2,false)*C4895+vlookup(VLOOKUP(A4895,'Meal Plan Combinations'!A$5:E$17,4,false),indirect(I$1),2,false)*D4895+vlookup(VLOOKUP(A4895,'Meal Plan Combinations'!A$5:E$17,5,false),indirect(I$1),2,false)*E4895</f>
        <v>3052.471</v>
      </c>
      <c r="G4895" s="173">
        <f>abs(Generate!H$5-F4895)</f>
        <v>17.529</v>
      </c>
    </row>
    <row r="4896">
      <c r="A4896" s="71" t="s">
        <v>105</v>
      </c>
      <c r="B4896" s="71">
        <v>2.5</v>
      </c>
      <c r="C4896" s="71">
        <v>2.0</v>
      </c>
      <c r="D4896" s="71">
        <v>3.0</v>
      </c>
      <c r="E4896" s="71">
        <v>2.5</v>
      </c>
      <c r="F4896" s="172">
        <f>vlookup(VLOOKUP(A4896,'Meal Plan Combinations'!A$5:E$17,2,false),indirect(I$1),2,false)*B4896+vlookup(VLOOKUP(A4896,'Meal Plan Combinations'!A$5:E$17,3,false),indirect(I$1),2,false)*C4896+vlookup(VLOOKUP(A4896,'Meal Plan Combinations'!A$5:E$17,4,false),indirect(I$1),2,false)*D4896+vlookup(VLOOKUP(A4896,'Meal Plan Combinations'!A$5:E$17,5,false),indirect(I$1),2,false)*E4896</f>
        <v>3189.465</v>
      </c>
      <c r="G4896" s="173">
        <f>abs(Generate!H$5-F4896)</f>
        <v>119.465</v>
      </c>
    </row>
    <row r="4897">
      <c r="A4897" s="71" t="s">
        <v>105</v>
      </c>
      <c r="B4897" s="71">
        <v>2.5</v>
      </c>
      <c r="C4897" s="71">
        <v>2.0</v>
      </c>
      <c r="D4897" s="71">
        <v>3.0</v>
      </c>
      <c r="E4897" s="71">
        <v>3.0</v>
      </c>
      <c r="F4897" s="172">
        <f>vlookup(VLOOKUP(A4897,'Meal Plan Combinations'!A$5:E$17,2,false),indirect(I$1),2,false)*B4897+vlookup(VLOOKUP(A4897,'Meal Plan Combinations'!A$5:E$17,3,false),indirect(I$1),2,false)*C4897+vlookup(VLOOKUP(A4897,'Meal Plan Combinations'!A$5:E$17,4,false),indirect(I$1),2,false)*D4897+vlookup(VLOOKUP(A4897,'Meal Plan Combinations'!A$5:E$17,5,false),indirect(I$1),2,false)*E4897</f>
        <v>3326.459</v>
      </c>
      <c r="G4897" s="173">
        <f>abs(Generate!H$5-F4897)</f>
        <v>256.459</v>
      </c>
    </row>
    <row r="4898">
      <c r="A4898" s="71" t="s">
        <v>105</v>
      </c>
      <c r="B4898" s="71">
        <v>2.5</v>
      </c>
      <c r="C4898" s="71">
        <v>2.5</v>
      </c>
      <c r="D4898" s="71">
        <v>0.5</v>
      </c>
      <c r="E4898" s="71">
        <v>0.5</v>
      </c>
      <c r="F4898" s="172">
        <f>vlookup(VLOOKUP(A4898,'Meal Plan Combinations'!A$5:E$17,2,false),indirect(I$1),2,false)*B4898+vlookup(VLOOKUP(A4898,'Meal Plan Combinations'!A$5:E$17,3,false),indirect(I$1),2,false)*C4898+vlookup(VLOOKUP(A4898,'Meal Plan Combinations'!A$5:E$17,4,false),indirect(I$1),2,false)*D4898+vlookup(VLOOKUP(A4898,'Meal Plan Combinations'!A$5:E$17,5,false),indirect(I$1),2,false)*E4898</f>
        <v>2070.3675</v>
      </c>
      <c r="G4898" s="173">
        <f>abs(Generate!H$5-F4898)</f>
        <v>999.6325</v>
      </c>
    </row>
    <row r="4899">
      <c r="A4899" s="71" t="s">
        <v>105</v>
      </c>
      <c r="B4899" s="71">
        <v>2.5</v>
      </c>
      <c r="C4899" s="71">
        <v>2.5</v>
      </c>
      <c r="D4899" s="71">
        <v>0.5</v>
      </c>
      <c r="E4899" s="71">
        <v>1.0</v>
      </c>
      <c r="F4899" s="172">
        <f>vlookup(VLOOKUP(A4899,'Meal Plan Combinations'!A$5:E$17,2,false),indirect(I$1),2,false)*B4899+vlookup(VLOOKUP(A4899,'Meal Plan Combinations'!A$5:E$17,3,false),indirect(I$1),2,false)*C4899+vlookup(VLOOKUP(A4899,'Meal Plan Combinations'!A$5:E$17,4,false),indirect(I$1),2,false)*D4899+vlookup(VLOOKUP(A4899,'Meal Plan Combinations'!A$5:E$17,5,false),indirect(I$1),2,false)*E4899</f>
        <v>2207.3615</v>
      </c>
      <c r="G4899" s="173">
        <f>abs(Generate!H$5-F4899)</f>
        <v>862.6385</v>
      </c>
    </row>
    <row r="4900">
      <c r="A4900" s="71" t="s">
        <v>105</v>
      </c>
      <c r="B4900" s="71">
        <v>2.5</v>
      </c>
      <c r="C4900" s="71">
        <v>2.5</v>
      </c>
      <c r="D4900" s="71">
        <v>0.5</v>
      </c>
      <c r="E4900" s="71">
        <v>1.5</v>
      </c>
      <c r="F4900" s="172">
        <f>vlookup(VLOOKUP(A4900,'Meal Plan Combinations'!A$5:E$17,2,false),indirect(I$1),2,false)*B4900+vlookup(VLOOKUP(A4900,'Meal Plan Combinations'!A$5:E$17,3,false),indirect(I$1),2,false)*C4900+vlookup(VLOOKUP(A4900,'Meal Plan Combinations'!A$5:E$17,4,false),indirect(I$1),2,false)*D4900+vlookup(VLOOKUP(A4900,'Meal Plan Combinations'!A$5:E$17,5,false),indirect(I$1),2,false)*E4900</f>
        <v>2344.3555</v>
      </c>
      <c r="G4900" s="173">
        <f>abs(Generate!H$5-F4900)</f>
        <v>725.6445</v>
      </c>
    </row>
    <row r="4901">
      <c r="A4901" s="71" t="s">
        <v>105</v>
      </c>
      <c r="B4901" s="71">
        <v>2.5</v>
      </c>
      <c r="C4901" s="71">
        <v>2.5</v>
      </c>
      <c r="D4901" s="71">
        <v>0.5</v>
      </c>
      <c r="E4901" s="71">
        <v>2.0</v>
      </c>
      <c r="F4901" s="172">
        <f>vlookup(VLOOKUP(A4901,'Meal Plan Combinations'!A$5:E$17,2,false),indirect(I$1),2,false)*B4901+vlookup(VLOOKUP(A4901,'Meal Plan Combinations'!A$5:E$17,3,false),indirect(I$1),2,false)*C4901+vlookup(VLOOKUP(A4901,'Meal Plan Combinations'!A$5:E$17,4,false),indirect(I$1),2,false)*D4901+vlookup(VLOOKUP(A4901,'Meal Plan Combinations'!A$5:E$17,5,false),indirect(I$1),2,false)*E4901</f>
        <v>2481.3495</v>
      </c>
      <c r="G4901" s="173">
        <f>abs(Generate!H$5-F4901)</f>
        <v>588.6505</v>
      </c>
    </row>
    <row r="4902">
      <c r="A4902" s="71" t="s">
        <v>105</v>
      </c>
      <c r="B4902" s="71">
        <v>2.5</v>
      </c>
      <c r="C4902" s="71">
        <v>2.5</v>
      </c>
      <c r="D4902" s="71">
        <v>0.5</v>
      </c>
      <c r="E4902" s="71">
        <v>2.5</v>
      </c>
      <c r="F4902" s="172">
        <f>vlookup(VLOOKUP(A4902,'Meal Plan Combinations'!A$5:E$17,2,false),indirect(I$1),2,false)*B4902+vlookup(VLOOKUP(A4902,'Meal Plan Combinations'!A$5:E$17,3,false),indirect(I$1),2,false)*C4902+vlookup(VLOOKUP(A4902,'Meal Plan Combinations'!A$5:E$17,4,false),indirect(I$1),2,false)*D4902+vlookup(VLOOKUP(A4902,'Meal Plan Combinations'!A$5:E$17,5,false),indirect(I$1),2,false)*E4902</f>
        <v>2618.3435</v>
      </c>
      <c r="G4902" s="173">
        <f>abs(Generate!H$5-F4902)</f>
        <v>451.6565</v>
      </c>
    </row>
    <row r="4903">
      <c r="A4903" s="71" t="s">
        <v>105</v>
      </c>
      <c r="B4903" s="71">
        <v>2.5</v>
      </c>
      <c r="C4903" s="71">
        <v>2.5</v>
      </c>
      <c r="D4903" s="71">
        <v>0.5</v>
      </c>
      <c r="E4903" s="71">
        <v>3.0</v>
      </c>
      <c r="F4903" s="172">
        <f>vlookup(VLOOKUP(A4903,'Meal Plan Combinations'!A$5:E$17,2,false),indirect(I$1),2,false)*B4903+vlookup(VLOOKUP(A4903,'Meal Plan Combinations'!A$5:E$17,3,false),indirect(I$1),2,false)*C4903+vlookup(VLOOKUP(A4903,'Meal Plan Combinations'!A$5:E$17,4,false),indirect(I$1),2,false)*D4903+vlookup(VLOOKUP(A4903,'Meal Plan Combinations'!A$5:E$17,5,false),indirect(I$1),2,false)*E4903</f>
        <v>2755.3375</v>
      </c>
      <c r="G4903" s="173">
        <f>abs(Generate!H$5-F4903)</f>
        <v>314.6625</v>
      </c>
    </row>
    <row r="4904">
      <c r="A4904" s="71" t="s">
        <v>105</v>
      </c>
      <c r="B4904" s="71">
        <v>2.5</v>
      </c>
      <c r="C4904" s="71">
        <v>2.5</v>
      </c>
      <c r="D4904" s="71">
        <v>1.0</v>
      </c>
      <c r="E4904" s="71">
        <v>0.5</v>
      </c>
      <c r="F4904" s="172">
        <f>vlookup(VLOOKUP(A4904,'Meal Plan Combinations'!A$5:E$17,2,false),indirect(I$1),2,false)*B4904+vlookup(VLOOKUP(A4904,'Meal Plan Combinations'!A$5:E$17,3,false),indirect(I$1),2,false)*C4904+vlookup(VLOOKUP(A4904,'Meal Plan Combinations'!A$5:E$17,4,false),indirect(I$1),2,false)*D4904+vlookup(VLOOKUP(A4904,'Meal Plan Combinations'!A$5:E$17,5,false),indirect(I$1),2,false)*E4904</f>
        <v>2210.811</v>
      </c>
      <c r="G4904" s="173">
        <f>abs(Generate!H$5-F4904)</f>
        <v>859.189</v>
      </c>
    </row>
    <row r="4905">
      <c r="A4905" s="71" t="s">
        <v>105</v>
      </c>
      <c r="B4905" s="71">
        <v>2.5</v>
      </c>
      <c r="C4905" s="71">
        <v>2.5</v>
      </c>
      <c r="D4905" s="71">
        <v>1.0</v>
      </c>
      <c r="E4905" s="71">
        <v>1.0</v>
      </c>
      <c r="F4905" s="172">
        <f>vlookup(VLOOKUP(A4905,'Meal Plan Combinations'!A$5:E$17,2,false),indirect(I$1),2,false)*B4905+vlookup(VLOOKUP(A4905,'Meal Plan Combinations'!A$5:E$17,3,false),indirect(I$1),2,false)*C4905+vlookup(VLOOKUP(A4905,'Meal Plan Combinations'!A$5:E$17,4,false),indirect(I$1),2,false)*D4905+vlookup(VLOOKUP(A4905,'Meal Plan Combinations'!A$5:E$17,5,false),indirect(I$1),2,false)*E4905</f>
        <v>2347.805</v>
      </c>
      <c r="G4905" s="173">
        <f>abs(Generate!H$5-F4905)</f>
        <v>722.195</v>
      </c>
    </row>
    <row r="4906">
      <c r="A4906" s="71" t="s">
        <v>105</v>
      </c>
      <c r="B4906" s="71">
        <v>2.5</v>
      </c>
      <c r="C4906" s="71">
        <v>2.5</v>
      </c>
      <c r="D4906" s="71">
        <v>1.0</v>
      </c>
      <c r="E4906" s="71">
        <v>1.5</v>
      </c>
      <c r="F4906" s="172">
        <f>vlookup(VLOOKUP(A4906,'Meal Plan Combinations'!A$5:E$17,2,false),indirect(I$1),2,false)*B4906+vlookup(VLOOKUP(A4906,'Meal Plan Combinations'!A$5:E$17,3,false),indirect(I$1),2,false)*C4906+vlookup(VLOOKUP(A4906,'Meal Plan Combinations'!A$5:E$17,4,false),indirect(I$1),2,false)*D4906+vlookup(VLOOKUP(A4906,'Meal Plan Combinations'!A$5:E$17,5,false),indirect(I$1),2,false)*E4906</f>
        <v>2484.799</v>
      </c>
      <c r="G4906" s="173">
        <f>abs(Generate!H$5-F4906)</f>
        <v>585.201</v>
      </c>
    </row>
    <row r="4907">
      <c r="A4907" s="71" t="s">
        <v>105</v>
      </c>
      <c r="B4907" s="71">
        <v>2.5</v>
      </c>
      <c r="C4907" s="71">
        <v>2.5</v>
      </c>
      <c r="D4907" s="71">
        <v>1.0</v>
      </c>
      <c r="E4907" s="71">
        <v>2.0</v>
      </c>
      <c r="F4907" s="172">
        <f>vlookup(VLOOKUP(A4907,'Meal Plan Combinations'!A$5:E$17,2,false),indirect(I$1),2,false)*B4907+vlookup(VLOOKUP(A4907,'Meal Plan Combinations'!A$5:E$17,3,false),indirect(I$1),2,false)*C4907+vlookup(VLOOKUP(A4907,'Meal Plan Combinations'!A$5:E$17,4,false),indirect(I$1),2,false)*D4907+vlookup(VLOOKUP(A4907,'Meal Plan Combinations'!A$5:E$17,5,false),indirect(I$1),2,false)*E4907</f>
        <v>2621.793</v>
      </c>
      <c r="G4907" s="173">
        <f>abs(Generate!H$5-F4907)</f>
        <v>448.207</v>
      </c>
    </row>
    <row r="4908">
      <c r="A4908" s="71" t="s">
        <v>105</v>
      </c>
      <c r="B4908" s="71">
        <v>2.5</v>
      </c>
      <c r="C4908" s="71">
        <v>2.5</v>
      </c>
      <c r="D4908" s="71">
        <v>1.0</v>
      </c>
      <c r="E4908" s="71">
        <v>2.5</v>
      </c>
      <c r="F4908" s="172">
        <f>vlookup(VLOOKUP(A4908,'Meal Plan Combinations'!A$5:E$17,2,false),indirect(I$1),2,false)*B4908+vlookup(VLOOKUP(A4908,'Meal Plan Combinations'!A$5:E$17,3,false),indirect(I$1),2,false)*C4908+vlookup(VLOOKUP(A4908,'Meal Plan Combinations'!A$5:E$17,4,false),indirect(I$1),2,false)*D4908+vlookup(VLOOKUP(A4908,'Meal Plan Combinations'!A$5:E$17,5,false),indirect(I$1),2,false)*E4908</f>
        <v>2758.787</v>
      </c>
      <c r="G4908" s="173">
        <f>abs(Generate!H$5-F4908)</f>
        <v>311.213</v>
      </c>
    </row>
    <row r="4909">
      <c r="A4909" s="71" t="s">
        <v>105</v>
      </c>
      <c r="B4909" s="71">
        <v>2.5</v>
      </c>
      <c r="C4909" s="71">
        <v>2.5</v>
      </c>
      <c r="D4909" s="71">
        <v>1.0</v>
      </c>
      <c r="E4909" s="71">
        <v>3.0</v>
      </c>
      <c r="F4909" s="172">
        <f>vlookup(VLOOKUP(A4909,'Meal Plan Combinations'!A$5:E$17,2,false),indirect(I$1),2,false)*B4909+vlookup(VLOOKUP(A4909,'Meal Plan Combinations'!A$5:E$17,3,false),indirect(I$1),2,false)*C4909+vlookup(VLOOKUP(A4909,'Meal Plan Combinations'!A$5:E$17,4,false),indirect(I$1),2,false)*D4909+vlookup(VLOOKUP(A4909,'Meal Plan Combinations'!A$5:E$17,5,false),indirect(I$1),2,false)*E4909</f>
        <v>2895.781</v>
      </c>
      <c r="G4909" s="173">
        <f>abs(Generate!H$5-F4909)</f>
        <v>174.219</v>
      </c>
    </row>
    <row r="4910">
      <c r="A4910" s="71" t="s">
        <v>105</v>
      </c>
      <c r="B4910" s="71">
        <v>2.5</v>
      </c>
      <c r="C4910" s="71">
        <v>2.5</v>
      </c>
      <c r="D4910" s="71">
        <v>1.5</v>
      </c>
      <c r="E4910" s="71">
        <v>0.5</v>
      </c>
      <c r="F4910" s="172">
        <f>vlookup(VLOOKUP(A4910,'Meal Plan Combinations'!A$5:E$17,2,false),indirect(I$1),2,false)*B4910+vlookup(VLOOKUP(A4910,'Meal Plan Combinations'!A$5:E$17,3,false),indirect(I$1),2,false)*C4910+vlookup(VLOOKUP(A4910,'Meal Plan Combinations'!A$5:E$17,4,false),indirect(I$1),2,false)*D4910+vlookup(VLOOKUP(A4910,'Meal Plan Combinations'!A$5:E$17,5,false),indirect(I$1),2,false)*E4910</f>
        <v>2351.2545</v>
      </c>
      <c r="G4910" s="173">
        <f>abs(Generate!H$5-F4910)</f>
        <v>718.7455</v>
      </c>
    </row>
    <row r="4911">
      <c r="A4911" s="71" t="s">
        <v>105</v>
      </c>
      <c r="B4911" s="71">
        <v>2.5</v>
      </c>
      <c r="C4911" s="71">
        <v>2.5</v>
      </c>
      <c r="D4911" s="71">
        <v>1.5</v>
      </c>
      <c r="E4911" s="71">
        <v>1.0</v>
      </c>
      <c r="F4911" s="172">
        <f>vlookup(VLOOKUP(A4911,'Meal Plan Combinations'!A$5:E$17,2,false),indirect(I$1),2,false)*B4911+vlookup(VLOOKUP(A4911,'Meal Plan Combinations'!A$5:E$17,3,false),indirect(I$1),2,false)*C4911+vlookup(VLOOKUP(A4911,'Meal Plan Combinations'!A$5:E$17,4,false),indirect(I$1),2,false)*D4911+vlookup(VLOOKUP(A4911,'Meal Plan Combinations'!A$5:E$17,5,false),indirect(I$1),2,false)*E4911</f>
        <v>2488.2485</v>
      </c>
      <c r="G4911" s="173">
        <f>abs(Generate!H$5-F4911)</f>
        <v>581.7515</v>
      </c>
    </row>
    <row r="4912">
      <c r="A4912" s="71" t="s">
        <v>105</v>
      </c>
      <c r="B4912" s="71">
        <v>2.5</v>
      </c>
      <c r="C4912" s="71">
        <v>2.5</v>
      </c>
      <c r="D4912" s="71">
        <v>1.5</v>
      </c>
      <c r="E4912" s="71">
        <v>1.5</v>
      </c>
      <c r="F4912" s="172">
        <f>vlookup(VLOOKUP(A4912,'Meal Plan Combinations'!A$5:E$17,2,false),indirect(I$1),2,false)*B4912+vlookup(VLOOKUP(A4912,'Meal Plan Combinations'!A$5:E$17,3,false),indirect(I$1),2,false)*C4912+vlookup(VLOOKUP(A4912,'Meal Plan Combinations'!A$5:E$17,4,false),indirect(I$1),2,false)*D4912+vlookup(VLOOKUP(A4912,'Meal Plan Combinations'!A$5:E$17,5,false),indirect(I$1),2,false)*E4912</f>
        <v>2625.2425</v>
      </c>
      <c r="G4912" s="173">
        <f>abs(Generate!H$5-F4912)</f>
        <v>444.7575</v>
      </c>
    </row>
    <row r="4913">
      <c r="A4913" s="71" t="s">
        <v>105</v>
      </c>
      <c r="B4913" s="71">
        <v>2.5</v>
      </c>
      <c r="C4913" s="71">
        <v>2.5</v>
      </c>
      <c r="D4913" s="71">
        <v>1.5</v>
      </c>
      <c r="E4913" s="71">
        <v>2.0</v>
      </c>
      <c r="F4913" s="172">
        <f>vlookup(VLOOKUP(A4913,'Meal Plan Combinations'!A$5:E$17,2,false),indirect(I$1),2,false)*B4913+vlookup(VLOOKUP(A4913,'Meal Plan Combinations'!A$5:E$17,3,false),indirect(I$1),2,false)*C4913+vlookup(VLOOKUP(A4913,'Meal Plan Combinations'!A$5:E$17,4,false),indirect(I$1),2,false)*D4913+vlookup(VLOOKUP(A4913,'Meal Plan Combinations'!A$5:E$17,5,false),indirect(I$1),2,false)*E4913</f>
        <v>2762.2365</v>
      </c>
      <c r="G4913" s="173">
        <f>abs(Generate!H$5-F4913)</f>
        <v>307.7635</v>
      </c>
    </row>
    <row r="4914">
      <c r="A4914" s="71" t="s">
        <v>105</v>
      </c>
      <c r="B4914" s="71">
        <v>2.5</v>
      </c>
      <c r="C4914" s="71">
        <v>2.5</v>
      </c>
      <c r="D4914" s="71">
        <v>1.5</v>
      </c>
      <c r="E4914" s="71">
        <v>2.5</v>
      </c>
      <c r="F4914" s="172">
        <f>vlookup(VLOOKUP(A4914,'Meal Plan Combinations'!A$5:E$17,2,false),indirect(I$1),2,false)*B4914+vlookup(VLOOKUP(A4914,'Meal Plan Combinations'!A$5:E$17,3,false),indirect(I$1),2,false)*C4914+vlookup(VLOOKUP(A4914,'Meal Plan Combinations'!A$5:E$17,4,false),indirect(I$1),2,false)*D4914+vlookup(VLOOKUP(A4914,'Meal Plan Combinations'!A$5:E$17,5,false),indirect(I$1),2,false)*E4914</f>
        <v>2899.2305</v>
      </c>
      <c r="G4914" s="173">
        <f>abs(Generate!H$5-F4914)</f>
        <v>170.7695</v>
      </c>
    </row>
    <row r="4915">
      <c r="A4915" s="71" t="s">
        <v>105</v>
      </c>
      <c r="B4915" s="71">
        <v>2.5</v>
      </c>
      <c r="C4915" s="71">
        <v>2.5</v>
      </c>
      <c r="D4915" s="71">
        <v>1.5</v>
      </c>
      <c r="E4915" s="71">
        <v>3.0</v>
      </c>
      <c r="F4915" s="172">
        <f>vlookup(VLOOKUP(A4915,'Meal Plan Combinations'!A$5:E$17,2,false),indirect(I$1),2,false)*B4915+vlookup(VLOOKUP(A4915,'Meal Plan Combinations'!A$5:E$17,3,false),indirect(I$1),2,false)*C4915+vlookup(VLOOKUP(A4915,'Meal Plan Combinations'!A$5:E$17,4,false),indirect(I$1),2,false)*D4915+vlookup(VLOOKUP(A4915,'Meal Plan Combinations'!A$5:E$17,5,false),indirect(I$1),2,false)*E4915</f>
        <v>3036.2245</v>
      </c>
      <c r="G4915" s="173">
        <f>abs(Generate!H$5-F4915)</f>
        <v>33.7755</v>
      </c>
    </row>
    <row r="4916">
      <c r="A4916" s="71" t="s">
        <v>105</v>
      </c>
      <c r="B4916" s="71">
        <v>2.5</v>
      </c>
      <c r="C4916" s="71">
        <v>2.5</v>
      </c>
      <c r="D4916" s="71">
        <v>2.0</v>
      </c>
      <c r="E4916" s="71">
        <v>0.5</v>
      </c>
      <c r="F4916" s="172">
        <f>vlookup(VLOOKUP(A4916,'Meal Plan Combinations'!A$5:E$17,2,false),indirect(I$1),2,false)*B4916+vlookup(VLOOKUP(A4916,'Meal Plan Combinations'!A$5:E$17,3,false),indirect(I$1),2,false)*C4916+vlookup(VLOOKUP(A4916,'Meal Plan Combinations'!A$5:E$17,4,false),indirect(I$1),2,false)*D4916+vlookup(VLOOKUP(A4916,'Meal Plan Combinations'!A$5:E$17,5,false),indirect(I$1),2,false)*E4916</f>
        <v>2491.698</v>
      </c>
      <c r="G4916" s="173">
        <f>abs(Generate!H$5-F4916)</f>
        <v>578.302</v>
      </c>
    </row>
    <row r="4917">
      <c r="A4917" s="71" t="s">
        <v>105</v>
      </c>
      <c r="B4917" s="71">
        <v>2.5</v>
      </c>
      <c r="C4917" s="71">
        <v>2.5</v>
      </c>
      <c r="D4917" s="71">
        <v>2.0</v>
      </c>
      <c r="E4917" s="71">
        <v>1.0</v>
      </c>
      <c r="F4917" s="172">
        <f>vlookup(VLOOKUP(A4917,'Meal Plan Combinations'!A$5:E$17,2,false),indirect(I$1),2,false)*B4917+vlookup(VLOOKUP(A4917,'Meal Plan Combinations'!A$5:E$17,3,false),indirect(I$1),2,false)*C4917+vlookup(VLOOKUP(A4917,'Meal Plan Combinations'!A$5:E$17,4,false),indirect(I$1),2,false)*D4917+vlookup(VLOOKUP(A4917,'Meal Plan Combinations'!A$5:E$17,5,false),indirect(I$1),2,false)*E4917</f>
        <v>2628.692</v>
      </c>
      <c r="G4917" s="173">
        <f>abs(Generate!H$5-F4917)</f>
        <v>441.308</v>
      </c>
    </row>
    <row r="4918">
      <c r="A4918" s="71" t="s">
        <v>105</v>
      </c>
      <c r="B4918" s="71">
        <v>2.5</v>
      </c>
      <c r="C4918" s="71">
        <v>2.5</v>
      </c>
      <c r="D4918" s="71">
        <v>2.0</v>
      </c>
      <c r="E4918" s="71">
        <v>1.5</v>
      </c>
      <c r="F4918" s="172">
        <f>vlookup(VLOOKUP(A4918,'Meal Plan Combinations'!A$5:E$17,2,false),indirect(I$1),2,false)*B4918+vlookup(VLOOKUP(A4918,'Meal Plan Combinations'!A$5:E$17,3,false),indirect(I$1),2,false)*C4918+vlookup(VLOOKUP(A4918,'Meal Plan Combinations'!A$5:E$17,4,false),indirect(I$1),2,false)*D4918+vlookup(VLOOKUP(A4918,'Meal Plan Combinations'!A$5:E$17,5,false),indirect(I$1),2,false)*E4918</f>
        <v>2765.686</v>
      </c>
      <c r="G4918" s="173">
        <f>abs(Generate!H$5-F4918)</f>
        <v>304.314</v>
      </c>
    </row>
    <row r="4919">
      <c r="A4919" s="71" t="s">
        <v>105</v>
      </c>
      <c r="B4919" s="71">
        <v>2.5</v>
      </c>
      <c r="C4919" s="71">
        <v>2.5</v>
      </c>
      <c r="D4919" s="71">
        <v>2.0</v>
      </c>
      <c r="E4919" s="71">
        <v>2.0</v>
      </c>
      <c r="F4919" s="172">
        <f>vlookup(VLOOKUP(A4919,'Meal Plan Combinations'!A$5:E$17,2,false),indirect(I$1),2,false)*B4919+vlookup(VLOOKUP(A4919,'Meal Plan Combinations'!A$5:E$17,3,false),indirect(I$1),2,false)*C4919+vlookup(VLOOKUP(A4919,'Meal Plan Combinations'!A$5:E$17,4,false),indirect(I$1),2,false)*D4919+vlookup(VLOOKUP(A4919,'Meal Plan Combinations'!A$5:E$17,5,false),indirect(I$1),2,false)*E4919</f>
        <v>2902.68</v>
      </c>
      <c r="G4919" s="173">
        <f>abs(Generate!H$5-F4919)</f>
        <v>167.32</v>
      </c>
    </row>
    <row r="4920">
      <c r="A4920" s="71" t="s">
        <v>105</v>
      </c>
      <c r="B4920" s="71">
        <v>2.5</v>
      </c>
      <c r="C4920" s="71">
        <v>2.5</v>
      </c>
      <c r="D4920" s="71">
        <v>2.0</v>
      </c>
      <c r="E4920" s="71">
        <v>2.5</v>
      </c>
      <c r="F4920" s="172">
        <f>vlookup(VLOOKUP(A4920,'Meal Plan Combinations'!A$5:E$17,2,false),indirect(I$1),2,false)*B4920+vlookup(VLOOKUP(A4920,'Meal Plan Combinations'!A$5:E$17,3,false),indirect(I$1),2,false)*C4920+vlookup(VLOOKUP(A4920,'Meal Plan Combinations'!A$5:E$17,4,false),indirect(I$1),2,false)*D4920+vlookup(VLOOKUP(A4920,'Meal Plan Combinations'!A$5:E$17,5,false),indirect(I$1),2,false)*E4920</f>
        <v>3039.674</v>
      </c>
      <c r="G4920" s="173">
        <f>abs(Generate!H$5-F4920)</f>
        <v>30.326</v>
      </c>
    </row>
    <row r="4921">
      <c r="A4921" s="71" t="s">
        <v>105</v>
      </c>
      <c r="B4921" s="71">
        <v>2.5</v>
      </c>
      <c r="C4921" s="71">
        <v>2.5</v>
      </c>
      <c r="D4921" s="71">
        <v>2.0</v>
      </c>
      <c r="E4921" s="71">
        <v>3.0</v>
      </c>
      <c r="F4921" s="172">
        <f>vlookup(VLOOKUP(A4921,'Meal Plan Combinations'!A$5:E$17,2,false),indirect(I$1),2,false)*B4921+vlookup(VLOOKUP(A4921,'Meal Plan Combinations'!A$5:E$17,3,false),indirect(I$1),2,false)*C4921+vlookup(VLOOKUP(A4921,'Meal Plan Combinations'!A$5:E$17,4,false),indirect(I$1),2,false)*D4921+vlookup(VLOOKUP(A4921,'Meal Plan Combinations'!A$5:E$17,5,false),indirect(I$1),2,false)*E4921</f>
        <v>3176.668</v>
      </c>
      <c r="G4921" s="173">
        <f>abs(Generate!H$5-F4921)</f>
        <v>106.668</v>
      </c>
    </row>
    <row r="4922">
      <c r="A4922" s="71" t="s">
        <v>105</v>
      </c>
      <c r="B4922" s="71">
        <v>2.5</v>
      </c>
      <c r="C4922" s="71">
        <v>2.5</v>
      </c>
      <c r="D4922" s="71">
        <v>2.5</v>
      </c>
      <c r="E4922" s="71">
        <v>0.5</v>
      </c>
      <c r="F4922" s="172">
        <f>vlookup(VLOOKUP(A4922,'Meal Plan Combinations'!A$5:E$17,2,false),indirect(I$1),2,false)*B4922+vlookup(VLOOKUP(A4922,'Meal Plan Combinations'!A$5:E$17,3,false),indirect(I$1),2,false)*C4922+vlookup(VLOOKUP(A4922,'Meal Plan Combinations'!A$5:E$17,4,false),indirect(I$1),2,false)*D4922+vlookup(VLOOKUP(A4922,'Meal Plan Combinations'!A$5:E$17,5,false),indirect(I$1),2,false)*E4922</f>
        <v>2632.1415</v>
      </c>
      <c r="G4922" s="173">
        <f>abs(Generate!H$5-F4922)</f>
        <v>437.8585</v>
      </c>
    </row>
    <row r="4923">
      <c r="A4923" s="71" t="s">
        <v>105</v>
      </c>
      <c r="B4923" s="71">
        <v>2.5</v>
      </c>
      <c r="C4923" s="71">
        <v>2.5</v>
      </c>
      <c r="D4923" s="71">
        <v>2.5</v>
      </c>
      <c r="E4923" s="71">
        <v>1.0</v>
      </c>
      <c r="F4923" s="172">
        <f>vlookup(VLOOKUP(A4923,'Meal Plan Combinations'!A$5:E$17,2,false),indirect(I$1),2,false)*B4923+vlookup(VLOOKUP(A4923,'Meal Plan Combinations'!A$5:E$17,3,false),indirect(I$1),2,false)*C4923+vlookup(VLOOKUP(A4923,'Meal Plan Combinations'!A$5:E$17,4,false),indirect(I$1),2,false)*D4923+vlookup(VLOOKUP(A4923,'Meal Plan Combinations'!A$5:E$17,5,false),indirect(I$1),2,false)*E4923</f>
        <v>2769.1355</v>
      </c>
      <c r="G4923" s="173">
        <f>abs(Generate!H$5-F4923)</f>
        <v>300.8645</v>
      </c>
    </row>
    <row r="4924">
      <c r="A4924" s="71" t="s">
        <v>105</v>
      </c>
      <c r="B4924" s="71">
        <v>2.5</v>
      </c>
      <c r="C4924" s="71">
        <v>2.5</v>
      </c>
      <c r="D4924" s="71">
        <v>2.5</v>
      </c>
      <c r="E4924" s="71">
        <v>1.5</v>
      </c>
      <c r="F4924" s="172">
        <f>vlookup(VLOOKUP(A4924,'Meal Plan Combinations'!A$5:E$17,2,false),indirect(I$1),2,false)*B4924+vlookup(VLOOKUP(A4924,'Meal Plan Combinations'!A$5:E$17,3,false),indirect(I$1),2,false)*C4924+vlookup(VLOOKUP(A4924,'Meal Plan Combinations'!A$5:E$17,4,false),indirect(I$1),2,false)*D4924+vlookup(VLOOKUP(A4924,'Meal Plan Combinations'!A$5:E$17,5,false),indirect(I$1),2,false)*E4924</f>
        <v>2906.1295</v>
      </c>
      <c r="G4924" s="173">
        <f>abs(Generate!H$5-F4924)</f>
        <v>163.8705</v>
      </c>
    </row>
    <row r="4925">
      <c r="A4925" s="71" t="s">
        <v>105</v>
      </c>
      <c r="B4925" s="71">
        <v>2.5</v>
      </c>
      <c r="C4925" s="71">
        <v>2.5</v>
      </c>
      <c r="D4925" s="71">
        <v>2.5</v>
      </c>
      <c r="E4925" s="71">
        <v>2.0</v>
      </c>
      <c r="F4925" s="172">
        <f>vlookup(VLOOKUP(A4925,'Meal Plan Combinations'!A$5:E$17,2,false),indirect(I$1),2,false)*B4925+vlookup(VLOOKUP(A4925,'Meal Plan Combinations'!A$5:E$17,3,false),indirect(I$1),2,false)*C4925+vlookup(VLOOKUP(A4925,'Meal Plan Combinations'!A$5:E$17,4,false),indirect(I$1),2,false)*D4925+vlookup(VLOOKUP(A4925,'Meal Plan Combinations'!A$5:E$17,5,false),indirect(I$1),2,false)*E4925</f>
        <v>3043.1235</v>
      </c>
      <c r="G4925" s="173">
        <f>abs(Generate!H$5-F4925)</f>
        <v>26.8765</v>
      </c>
    </row>
    <row r="4926">
      <c r="A4926" s="71" t="s">
        <v>105</v>
      </c>
      <c r="B4926" s="71">
        <v>2.5</v>
      </c>
      <c r="C4926" s="71">
        <v>2.5</v>
      </c>
      <c r="D4926" s="71">
        <v>2.5</v>
      </c>
      <c r="E4926" s="71">
        <v>2.5</v>
      </c>
      <c r="F4926" s="172">
        <f>vlookup(VLOOKUP(A4926,'Meal Plan Combinations'!A$5:E$17,2,false),indirect(I$1),2,false)*B4926+vlookup(VLOOKUP(A4926,'Meal Plan Combinations'!A$5:E$17,3,false),indirect(I$1),2,false)*C4926+vlookup(VLOOKUP(A4926,'Meal Plan Combinations'!A$5:E$17,4,false),indirect(I$1),2,false)*D4926+vlookup(VLOOKUP(A4926,'Meal Plan Combinations'!A$5:E$17,5,false),indirect(I$1),2,false)*E4926</f>
        <v>3180.1175</v>
      </c>
      <c r="G4926" s="173">
        <f>abs(Generate!H$5-F4926)</f>
        <v>110.1175</v>
      </c>
    </row>
    <row r="4927">
      <c r="A4927" s="71" t="s">
        <v>105</v>
      </c>
      <c r="B4927" s="71">
        <v>2.5</v>
      </c>
      <c r="C4927" s="71">
        <v>2.5</v>
      </c>
      <c r="D4927" s="71">
        <v>2.5</v>
      </c>
      <c r="E4927" s="71">
        <v>3.0</v>
      </c>
      <c r="F4927" s="172">
        <f>vlookup(VLOOKUP(A4927,'Meal Plan Combinations'!A$5:E$17,2,false),indirect(I$1),2,false)*B4927+vlookup(VLOOKUP(A4927,'Meal Plan Combinations'!A$5:E$17,3,false),indirect(I$1),2,false)*C4927+vlookup(VLOOKUP(A4927,'Meal Plan Combinations'!A$5:E$17,4,false),indirect(I$1),2,false)*D4927+vlookup(VLOOKUP(A4927,'Meal Plan Combinations'!A$5:E$17,5,false),indirect(I$1),2,false)*E4927</f>
        <v>3317.1115</v>
      </c>
      <c r="G4927" s="173">
        <f>abs(Generate!H$5-F4927)</f>
        <v>247.1115</v>
      </c>
    </row>
    <row r="4928">
      <c r="A4928" s="71" t="s">
        <v>105</v>
      </c>
      <c r="B4928" s="71">
        <v>2.5</v>
      </c>
      <c r="C4928" s="71">
        <v>2.5</v>
      </c>
      <c r="D4928" s="71">
        <v>3.0</v>
      </c>
      <c r="E4928" s="71">
        <v>0.5</v>
      </c>
      <c r="F4928" s="172">
        <f>vlookup(VLOOKUP(A4928,'Meal Plan Combinations'!A$5:E$17,2,false),indirect(I$1),2,false)*B4928+vlookup(VLOOKUP(A4928,'Meal Plan Combinations'!A$5:E$17,3,false),indirect(I$1),2,false)*C4928+vlookup(VLOOKUP(A4928,'Meal Plan Combinations'!A$5:E$17,4,false),indirect(I$1),2,false)*D4928+vlookup(VLOOKUP(A4928,'Meal Plan Combinations'!A$5:E$17,5,false),indirect(I$1),2,false)*E4928</f>
        <v>2772.585</v>
      </c>
      <c r="G4928" s="173">
        <f>abs(Generate!H$5-F4928)</f>
        <v>297.415</v>
      </c>
    </row>
    <row r="4929">
      <c r="A4929" s="71" t="s">
        <v>105</v>
      </c>
      <c r="B4929" s="71">
        <v>2.5</v>
      </c>
      <c r="C4929" s="71">
        <v>2.5</v>
      </c>
      <c r="D4929" s="71">
        <v>3.0</v>
      </c>
      <c r="E4929" s="71">
        <v>1.0</v>
      </c>
      <c r="F4929" s="172">
        <f>vlookup(VLOOKUP(A4929,'Meal Plan Combinations'!A$5:E$17,2,false),indirect(I$1),2,false)*B4929+vlookup(VLOOKUP(A4929,'Meal Plan Combinations'!A$5:E$17,3,false),indirect(I$1),2,false)*C4929+vlookup(VLOOKUP(A4929,'Meal Plan Combinations'!A$5:E$17,4,false),indirect(I$1),2,false)*D4929+vlookup(VLOOKUP(A4929,'Meal Plan Combinations'!A$5:E$17,5,false),indirect(I$1),2,false)*E4929</f>
        <v>2909.579</v>
      </c>
      <c r="G4929" s="173">
        <f>abs(Generate!H$5-F4929)</f>
        <v>160.421</v>
      </c>
    </row>
    <row r="4930">
      <c r="A4930" s="71" t="s">
        <v>105</v>
      </c>
      <c r="B4930" s="71">
        <v>2.5</v>
      </c>
      <c r="C4930" s="71">
        <v>2.5</v>
      </c>
      <c r="D4930" s="71">
        <v>3.0</v>
      </c>
      <c r="E4930" s="71">
        <v>1.5</v>
      </c>
      <c r="F4930" s="172">
        <f>vlookup(VLOOKUP(A4930,'Meal Plan Combinations'!A$5:E$17,2,false),indirect(I$1),2,false)*B4930+vlookup(VLOOKUP(A4930,'Meal Plan Combinations'!A$5:E$17,3,false),indirect(I$1),2,false)*C4930+vlookup(VLOOKUP(A4930,'Meal Plan Combinations'!A$5:E$17,4,false),indirect(I$1),2,false)*D4930+vlookup(VLOOKUP(A4930,'Meal Plan Combinations'!A$5:E$17,5,false),indirect(I$1),2,false)*E4930</f>
        <v>3046.573</v>
      </c>
      <c r="G4930" s="173">
        <f>abs(Generate!H$5-F4930)</f>
        <v>23.427</v>
      </c>
    </row>
    <row r="4931">
      <c r="A4931" s="71" t="s">
        <v>105</v>
      </c>
      <c r="B4931" s="71">
        <v>2.5</v>
      </c>
      <c r="C4931" s="71">
        <v>2.5</v>
      </c>
      <c r="D4931" s="71">
        <v>3.0</v>
      </c>
      <c r="E4931" s="71">
        <v>2.0</v>
      </c>
      <c r="F4931" s="172">
        <f>vlookup(VLOOKUP(A4931,'Meal Plan Combinations'!A$5:E$17,2,false),indirect(I$1),2,false)*B4931+vlookup(VLOOKUP(A4931,'Meal Plan Combinations'!A$5:E$17,3,false),indirect(I$1),2,false)*C4931+vlookup(VLOOKUP(A4931,'Meal Plan Combinations'!A$5:E$17,4,false),indirect(I$1),2,false)*D4931+vlookup(VLOOKUP(A4931,'Meal Plan Combinations'!A$5:E$17,5,false),indirect(I$1),2,false)*E4931</f>
        <v>3183.567</v>
      </c>
      <c r="G4931" s="173">
        <f>abs(Generate!H$5-F4931)</f>
        <v>113.567</v>
      </c>
    </row>
    <row r="4932">
      <c r="A4932" s="71" t="s">
        <v>105</v>
      </c>
      <c r="B4932" s="71">
        <v>2.5</v>
      </c>
      <c r="C4932" s="71">
        <v>2.5</v>
      </c>
      <c r="D4932" s="71">
        <v>3.0</v>
      </c>
      <c r="E4932" s="71">
        <v>2.5</v>
      </c>
      <c r="F4932" s="172">
        <f>vlookup(VLOOKUP(A4932,'Meal Plan Combinations'!A$5:E$17,2,false),indirect(I$1),2,false)*B4932+vlookup(VLOOKUP(A4932,'Meal Plan Combinations'!A$5:E$17,3,false),indirect(I$1),2,false)*C4932+vlookup(VLOOKUP(A4932,'Meal Plan Combinations'!A$5:E$17,4,false),indirect(I$1),2,false)*D4932+vlookup(VLOOKUP(A4932,'Meal Plan Combinations'!A$5:E$17,5,false),indirect(I$1),2,false)*E4932</f>
        <v>3320.561</v>
      </c>
      <c r="G4932" s="173">
        <f>abs(Generate!H$5-F4932)</f>
        <v>250.561</v>
      </c>
    </row>
    <row r="4933">
      <c r="A4933" s="71" t="s">
        <v>105</v>
      </c>
      <c r="B4933" s="71">
        <v>2.5</v>
      </c>
      <c r="C4933" s="71">
        <v>2.5</v>
      </c>
      <c r="D4933" s="71">
        <v>3.0</v>
      </c>
      <c r="E4933" s="71">
        <v>3.0</v>
      </c>
      <c r="F4933" s="172">
        <f>vlookup(VLOOKUP(A4933,'Meal Plan Combinations'!A$5:E$17,2,false),indirect(I$1),2,false)*B4933+vlookup(VLOOKUP(A4933,'Meal Plan Combinations'!A$5:E$17,3,false),indirect(I$1),2,false)*C4933+vlookup(VLOOKUP(A4933,'Meal Plan Combinations'!A$5:E$17,4,false),indirect(I$1),2,false)*D4933+vlookup(VLOOKUP(A4933,'Meal Plan Combinations'!A$5:E$17,5,false),indirect(I$1),2,false)*E4933</f>
        <v>3457.555</v>
      </c>
      <c r="G4933" s="173">
        <f>abs(Generate!H$5-F4933)</f>
        <v>387.555</v>
      </c>
    </row>
    <row r="4934">
      <c r="A4934" s="71" t="s">
        <v>105</v>
      </c>
      <c r="B4934" s="71">
        <v>2.5</v>
      </c>
      <c r="C4934" s="71">
        <v>3.0</v>
      </c>
      <c r="D4934" s="71">
        <v>0.5</v>
      </c>
      <c r="E4934" s="71">
        <v>0.5</v>
      </c>
      <c r="F4934" s="172">
        <f>vlookup(VLOOKUP(A4934,'Meal Plan Combinations'!A$5:E$17,2,false),indirect(I$1),2,false)*B4934+vlookup(VLOOKUP(A4934,'Meal Plan Combinations'!A$5:E$17,3,false),indirect(I$1),2,false)*C4934+vlookup(VLOOKUP(A4934,'Meal Plan Combinations'!A$5:E$17,4,false),indirect(I$1),2,false)*D4934+vlookup(VLOOKUP(A4934,'Meal Plan Combinations'!A$5:E$17,5,false),indirect(I$1),2,false)*E4934</f>
        <v>2201.4635</v>
      </c>
      <c r="G4934" s="173">
        <f>abs(Generate!H$5-F4934)</f>
        <v>868.5365</v>
      </c>
    </row>
    <row r="4935">
      <c r="A4935" s="71" t="s">
        <v>105</v>
      </c>
      <c r="B4935" s="71">
        <v>2.5</v>
      </c>
      <c r="C4935" s="71">
        <v>3.0</v>
      </c>
      <c r="D4935" s="71">
        <v>0.5</v>
      </c>
      <c r="E4935" s="71">
        <v>1.0</v>
      </c>
      <c r="F4935" s="172">
        <f>vlookup(VLOOKUP(A4935,'Meal Plan Combinations'!A$5:E$17,2,false),indirect(I$1),2,false)*B4935+vlookup(VLOOKUP(A4935,'Meal Plan Combinations'!A$5:E$17,3,false),indirect(I$1),2,false)*C4935+vlookup(VLOOKUP(A4935,'Meal Plan Combinations'!A$5:E$17,4,false),indirect(I$1),2,false)*D4935+vlookup(VLOOKUP(A4935,'Meal Plan Combinations'!A$5:E$17,5,false),indirect(I$1),2,false)*E4935</f>
        <v>2338.4575</v>
      </c>
      <c r="G4935" s="173">
        <f>abs(Generate!H$5-F4935)</f>
        <v>731.5425</v>
      </c>
    </row>
    <row r="4936">
      <c r="A4936" s="71" t="s">
        <v>105</v>
      </c>
      <c r="B4936" s="71">
        <v>2.5</v>
      </c>
      <c r="C4936" s="71">
        <v>3.0</v>
      </c>
      <c r="D4936" s="71">
        <v>0.5</v>
      </c>
      <c r="E4936" s="71">
        <v>1.5</v>
      </c>
      <c r="F4936" s="172">
        <f>vlookup(VLOOKUP(A4936,'Meal Plan Combinations'!A$5:E$17,2,false),indirect(I$1),2,false)*B4936+vlookup(VLOOKUP(A4936,'Meal Plan Combinations'!A$5:E$17,3,false),indirect(I$1),2,false)*C4936+vlookup(VLOOKUP(A4936,'Meal Plan Combinations'!A$5:E$17,4,false),indirect(I$1),2,false)*D4936+vlookup(VLOOKUP(A4936,'Meal Plan Combinations'!A$5:E$17,5,false),indirect(I$1),2,false)*E4936</f>
        <v>2475.4515</v>
      </c>
      <c r="G4936" s="173">
        <f>abs(Generate!H$5-F4936)</f>
        <v>594.5485</v>
      </c>
    </row>
    <row r="4937">
      <c r="A4937" s="71" t="s">
        <v>105</v>
      </c>
      <c r="B4937" s="71">
        <v>2.5</v>
      </c>
      <c r="C4937" s="71">
        <v>3.0</v>
      </c>
      <c r="D4937" s="71">
        <v>0.5</v>
      </c>
      <c r="E4937" s="71">
        <v>2.0</v>
      </c>
      <c r="F4937" s="172">
        <f>vlookup(VLOOKUP(A4937,'Meal Plan Combinations'!A$5:E$17,2,false),indirect(I$1),2,false)*B4937+vlookup(VLOOKUP(A4937,'Meal Plan Combinations'!A$5:E$17,3,false),indirect(I$1),2,false)*C4937+vlookup(VLOOKUP(A4937,'Meal Plan Combinations'!A$5:E$17,4,false),indirect(I$1),2,false)*D4937+vlookup(VLOOKUP(A4937,'Meal Plan Combinations'!A$5:E$17,5,false),indirect(I$1),2,false)*E4937</f>
        <v>2612.4455</v>
      </c>
      <c r="G4937" s="173">
        <f>abs(Generate!H$5-F4937)</f>
        <v>457.5545</v>
      </c>
    </row>
    <row r="4938">
      <c r="A4938" s="71" t="s">
        <v>105</v>
      </c>
      <c r="B4938" s="71">
        <v>2.5</v>
      </c>
      <c r="C4938" s="71">
        <v>3.0</v>
      </c>
      <c r="D4938" s="71">
        <v>0.5</v>
      </c>
      <c r="E4938" s="71">
        <v>2.5</v>
      </c>
      <c r="F4938" s="172">
        <f>vlookup(VLOOKUP(A4938,'Meal Plan Combinations'!A$5:E$17,2,false),indirect(I$1),2,false)*B4938+vlookup(VLOOKUP(A4938,'Meal Plan Combinations'!A$5:E$17,3,false),indirect(I$1),2,false)*C4938+vlookup(VLOOKUP(A4938,'Meal Plan Combinations'!A$5:E$17,4,false),indirect(I$1),2,false)*D4938+vlookup(VLOOKUP(A4938,'Meal Plan Combinations'!A$5:E$17,5,false),indirect(I$1),2,false)*E4938</f>
        <v>2749.4395</v>
      </c>
      <c r="G4938" s="173">
        <f>abs(Generate!H$5-F4938)</f>
        <v>320.5605</v>
      </c>
    </row>
    <row r="4939">
      <c r="A4939" s="71" t="s">
        <v>105</v>
      </c>
      <c r="B4939" s="71">
        <v>2.5</v>
      </c>
      <c r="C4939" s="71">
        <v>3.0</v>
      </c>
      <c r="D4939" s="71">
        <v>0.5</v>
      </c>
      <c r="E4939" s="71">
        <v>3.0</v>
      </c>
      <c r="F4939" s="172">
        <f>vlookup(VLOOKUP(A4939,'Meal Plan Combinations'!A$5:E$17,2,false),indirect(I$1),2,false)*B4939+vlookup(VLOOKUP(A4939,'Meal Plan Combinations'!A$5:E$17,3,false),indirect(I$1),2,false)*C4939+vlookup(VLOOKUP(A4939,'Meal Plan Combinations'!A$5:E$17,4,false),indirect(I$1),2,false)*D4939+vlookup(VLOOKUP(A4939,'Meal Plan Combinations'!A$5:E$17,5,false),indirect(I$1),2,false)*E4939</f>
        <v>2886.4335</v>
      </c>
      <c r="G4939" s="173">
        <f>abs(Generate!H$5-F4939)</f>
        <v>183.5665</v>
      </c>
    </row>
    <row r="4940">
      <c r="A4940" s="71" t="s">
        <v>105</v>
      </c>
      <c r="B4940" s="71">
        <v>2.5</v>
      </c>
      <c r="C4940" s="71">
        <v>3.0</v>
      </c>
      <c r="D4940" s="71">
        <v>1.0</v>
      </c>
      <c r="E4940" s="71">
        <v>0.5</v>
      </c>
      <c r="F4940" s="172">
        <f>vlookup(VLOOKUP(A4940,'Meal Plan Combinations'!A$5:E$17,2,false),indirect(I$1),2,false)*B4940+vlookup(VLOOKUP(A4940,'Meal Plan Combinations'!A$5:E$17,3,false),indirect(I$1),2,false)*C4940+vlookup(VLOOKUP(A4940,'Meal Plan Combinations'!A$5:E$17,4,false),indirect(I$1),2,false)*D4940+vlookup(VLOOKUP(A4940,'Meal Plan Combinations'!A$5:E$17,5,false),indirect(I$1),2,false)*E4940</f>
        <v>2341.907</v>
      </c>
      <c r="G4940" s="173">
        <f>abs(Generate!H$5-F4940)</f>
        <v>728.093</v>
      </c>
    </row>
    <row r="4941">
      <c r="A4941" s="71" t="s">
        <v>105</v>
      </c>
      <c r="B4941" s="71">
        <v>2.5</v>
      </c>
      <c r="C4941" s="71">
        <v>3.0</v>
      </c>
      <c r="D4941" s="71">
        <v>1.0</v>
      </c>
      <c r="E4941" s="71">
        <v>1.0</v>
      </c>
      <c r="F4941" s="172">
        <f>vlookup(VLOOKUP(A4941,'Meal Plan Combinations'!A$5:E$17,2,false),indirect(I$1),2,false)*B4941+vlookup(VLOOKUP(A4941,'Meal Plan Combinations'!A$5:E$17,3,false),indirect(I$1),2,false)*C4941+vlookup(VLOOKUP(A4941,'Meal Plan Combinations'!A$5:E$17,4,false),indirect(I$1),2,false)*D4941+vlookup(VLOOKUP(A4941,'Meal Plan Combinations'!A$5:E$17,5,false),indirect(I$1),2,false)*E4941</f>
        <v>2478.901</v>
      </c>
      <c r="G4941" s="173">
        <f>abs(Generate!H$5-F4941)</f>
        <v>591.099</v>
      </c>
    </row>
    <row r="4942">
      <c r="A4942" s="71" t="s">
        <v>105</v>
      </c>
      <c r="B4942" s="71">
        <v>2.5</v>
      </c>
      <c r="C4942" s="71">
        <v>3.0</v>
      </c>
      <c r="D4942" s="71">
        <v>1.0</v>
      </c>
      <c r="E4942" s="71">
        <v>1.5</v>
      </c>
      <c r="F4942" s="172">
        <f>vlookup(VLOOKUP(A4942,'Meal Plan Combinations'!A$5:E$17,2,false),indirect(I$1),2,false)*B4942+vlookup(VLOOKUP(A4942,'Meal Plan Combinations'!A$5:E$17,3,false),indirect(I$1),2,false)*C4942+vlookup(VLOOKUP(A4942,'Meal Plan Combinations'!A$5:E$17,4,false),indirect(I$1),2,false)*D4942+vlookup(VLOOKUP(A4942,'Meal Plan Combinations'!A$5:E$17,5,false),indirect(I$1),2,false)*E4942</f>
        <v>2615.895</v>
      </c>
      <c r="G4942" s="173">
        <f>abs(Generate!H$5-F4942)</f>
        <v>454.105</v>
      </c>
    </row>
    <row r="4943">
      <c r="A4943" s="71" t="s">
        <v>105</v>
      </c>
      <c r="B4943" s="71">
        <v>2.5</v>
      </c>
      <c r="C4943" s="71">
        <v>3.0</v>
      </c>
      <c r="D4943" s="71">
        <v>1.0</v>
      </c>
      <c r="E4943" s="71">
        <v>2.0</v>
      </c>
      <c r="F4943" s="172">
        <f>vlookup(VLOOKUP(A4943,'Meal Plan Combinations'!A$5:E$17,2,false),indirect(I$1),2,false)*B4943+vlookup(VLOOKUP(A4943,'Meal Plan Combinations'!A$5:E$17,3,false),indirect(I$1),2,false)*C4943+vlookup(VLOOKUP(A4943,'Meal Plan Combinations'!A$5:E$17,4,false),indirect(I$1),2,false)*D4943+vlookup(VLOOKUP(A4943,'Meal Plan Combinations'!A$5:E$17,5,false),indirect(I$1),2,false)*E4943</f>
        <v>2752.889</v>
      </c>
      <c r="G4943" s="173">
        <f>abs(Generate!H$5-F4943)</f>
        <v>317.111</v>
      </c>
    </row>
    <row r="4944">
      <c r="A4944" s="71" t="s">
        <v>105</v>
      </c>
      <c r="B4944" s="71">
        <v>2.5</v>
      </c>
      <c r="C4944" s="71">
        <v>3.0</v>
      </c>
      <c r="D4944" s="71">
        <v>1.0</v>
      </c>
      <c r="E4944" s="71">
        <v>2.5</v>
      </c>
      <c r="F4944" s="172">
        <f>vlookup(VLOOKUP(A4944,'Meal Plan Combinations'!A$5:E$17,2,false),indirect(I$1),2,false)*B4944+vlookup(VLOOKUP(A4944,'Meal Plan Combinations'!A$5:E$17,3,false),indirect(I$1),2,false)*C4944+vlookup(VLOOKUP(A4944,'Meal Plan Combinations'!A$5:E$17,4,false),indirect(I$1),2,false)*D4944+vlookup(VLOOKUP(A4944,'Meal Plan Combinations'!A$5:E$17,5,false),indirect(I$1),2,false)*E4944</f>
        <v>2889.883</v>
      </c>
      <c r="G4944" s="173">
        <f>abs(Generate!H$5-F4944)</f>
        <v>180.117</v>
      </c>
    </row>
    <row r="4945">
      <c r="A4945" s="71" t="s">
        <v>105</v>
      </c>
      <c r="B4945" s="71">
        <v>2.5</v>
      </c>
      <c r="C4945" s="71">
        <v>3.0</v>
      </c>
      <c r="D4945" s="71">
        <v>1.0</v>
      </c>
      <c r="E4945" s="71">
        <v>3.0</v>
      </c>
      <c r="F4945" s="172">
        <f>vlookup(VLOOKUP(A4945,'Meal Plan Combinations'!A$5:E$17,2,false),indirect(I$1),2,false)*B4945+vlookup(VLOOKUP(A4945,'Meal Plan Combinations'!A$5:E$17,3,false),indirect(I$1),2,false)*C4945+vlookup(VLOOKUP(A4945,'Meal Plan Combinations'!A$5:E$17,4,false),indirect(I$1),2,false)*D4945+vlookup(VLOOKUP(A4945,'Meal Plan Combinations'!A$5:E$17,5,false),indirect(I$1),2,false)*E4945</f>
        <v>3026.877</v>
      </c>
      <c r="G4945" s="173">
        <f>abs(Generate!H$5-F4945)</f>
        <v>43.123</v>
      </c>
    </row>
    <row r="4946">
      <c r="A4946" s="71" t="s">
        <v>105</v>
      </c>
      <c r="B4946" s="71">
        <v>2.5</v>
      </c>
      <c r="C4946" s="71">
        <v>3.0</v>
      </c>
      <c r="D4946" s="71">
        <v>1.5</v>
      </c>
      <c r="E4946" s="71">
        <v>0.5</v>
      </c>
      <c r="F4946" s="172">
        <f>vlookup(VLOOKUP(A4946,'Meal Plan Combinations'!A$5:E$17,2,false),indirect(I$1),2,false)*B4946+vlookup(VLOOKUP(A4946,'Meal Plan Combinations'!A$5:E$17,3,false),indirect(I$1),2,false)*C4946+vlookup(VLOOKUP(A4946,'Meal Plan Combinations'!A$5:E$17,4,false),indirect(I$1),2,false)*D4946+vlookup(VLOOKUP(A4946,'Meal Plan Combinations'!A$5:E$17,5,false),indirect(I$1),2,false)*E4946</f>
        <v>2482.3505</v>
      </c>
      <c r="G4946" s="173">
        <f>abs(Generate!H$5-F4946)</f>
        <v>587.6495</v>
      </c>
    </row>
    <row r="4947">
      <c r="A4947" s="71" t="s">
        <v>105</v>
      </c>
      <c r="B4947" s="71">
        <v>2.5</v>
      </c>
      <c r="C4947" s="71">
        <v>3.0</v>
      </c>
      <c r="D4947" s="71">
        <v>1.5</v>
      </c>
      <c r="E4947" s="71">
        <v>1.0</v>
      </c>
      <c r="F4947" s="172">
        <f>vlookup(VLOOKUP(A4947,'Meal Plan Combinations'!A$5:E$17,2,false),indirect(I$1),2,false)*B4947+vlookup(VLOOKUP(A4947,'Meal Plan Combinations'!A$5:E$17,3,false),indirect(I$1),2,false)*C4947+vlookup(VLOOKUP(A4947,'Meal Plan Combinations'!A$5:E$17,4,false),indirect(I$1),2,false)*D4947+vlookup(VLOOKUP(A4947,'Meal Plan Combinations'!A$5:E$17,5,false),indirect(I$1),2,false)*E4947</f>
        <v>2619.3445</v>
      </c>
      <c r="G4947" s="173">
        <f>abs(Generate!H$5-F4947)</f>
        <v>450.6555</v>
      </c>
    </row>
    <row r="4948">
      <c r="A4948" s="71" t="s">
        <v>105</v>
      </c>
      <c r="B4948" s="71">
        <v>2.5</v>
      </c>
      <c r="C4948" s="71">
        <v>3.0</v>
      </c>
      <c r="D4948" s="71">
        <v>1.5</v>
      </c>
      <c r="E4948" s="71">
        <v>1.5</v>
      </c>
      <c r="F4948" s="172">
        <f>vlookup(VLOOKUP(A4948,'Meal Plan Combinations'!A$5:E$17,2,false),indirect(I$1),2,false)*B4948+vlookup(VLOOKUP(A4948,'Meal Plan Combinations'!A$5:E$17,3,false),indirect(I$1),2,false)*C4948+vlookup(VLOOKUP(A4948,'Meal Plan Combinations'!A$5:E$17,4,false),indirect(I$1),2,false)*D4948+vlookup(VLOOKUP(A4948,'Meal Plan Combinations'!A$5:E$17,5,false),indirect(I$1),2,false)*E4948</f>
        <v>2756.3385</v>
      </c>
      <c r="G4948" s="173">
        <f>abs(Generate!H$5-F4948)</f>
        <v>313.6615</v>
      </c>
    </row>
    <row r="4949">
      <c r="A4949" s="71" t="s">
        <v>105</v>
      </c>
      <c r="B4949" s="71">
        <v>2.5</v>
      </c>
      <c r="C4949" s="71">
        <v>3.0</v>
      </c>
      <c r="D4949" s="71">
        <v>1.5</v>
      </c>
      <c r="E4949" s="71">
        <v>2.0</v>
      </c>
      <c r="F4949" s="172">
        <f>vlookup(VLOOKUP(A4949,'Meal Plan Combinations'!A$5:E$17,2,false),indirect(I$1),2,false)*B4949+vlookup(VLOOKUP(A4949,'Meal Plan Combinations'!A$5:E$17,3,false),indirect(I$1),2,false)*C4949+vlookup(VLOOKUP(A4949,'Meal Plan Combinations'!A$5:E$17,4,false),indirect(I$1),2,false)*D4949+vlookup(VLOOKUP(A4949,'Meal Plan Combinations'!A$5:E$17,5,false),indirect(I$1),2,false)*E4949</f>
        <v>2893.3325</v>
      </c>
      <c r="G4949" s="173">
        <f>abs(Generate!H$5-F4949)</f>
        <v>176.6675</v>
      </c>
    </row>
    <row r="4950">
      <c r="A4950" s="71" t="s">
        <v>105</v>
      </c>
      <c r="B4950" s="71">
        <v>2.5</v>
      </c>
      <c r="C4950" s="71">
        <v>3.0</v>
      </c>
      <c r="D4950" s="71">
        <v>1.5</v>
      </c>
      <c r="E4950" s="71">
        <v>2.5</v>
      </c>
      <c r="F4950" s="172">
        <f>vlookup(VLOOKUP(A4950,'Meal Plan Combinations'!A$5:E$17,2,false),indirect(I$1),2,false)*B4950+vlookup(VLOOKUP(A4950,'Meal Plan Combinations'!A$5:E$17,3,false),indirect(I$1),2,false)*C4950+vlookup(VLOOKUP(A4950,'Meal Plan Combinations'!A$5:E$17,4,false),indirect(I$1),2,false)*D4950+vlookup(VLOOKUP(A4950,'Meal Plan Combinations'!A$5:E$17,5,false),indirect(I$1),2,false)*E4950</f>
        <v>3030.3265</v>
      </c>
      <c r="G4950" s="173">
        <f>abs(Generate!H$5-F4950)</f>
        <v>39.6735</v>
      </c>
    </row>
    <row r="4951">
      <c r="A4951" s="71" t="s">
        <v>105</v>
      </c>
      <c r="B4951" s="71">
        <v>2.5</v>
      </c>
      <c r="C4951" s="71">
        <v>3.0</v>
      </c>
      <c r="D4951" s="71">
        <v>1.5</v>
      </c>
      <c r="E4951" s="71">
        <v>3.0</v>
      </c>
      <c r="F4951" s="172">
        <f>vlookup(VLOOKUP(A4951,'Meal Plan Combinations'!A$5:E$17,2,false),indirect(I$1),2,false)*B4951+vlookup(VLOOKUP(A4951,'Meal Plan Combinations'!A$5:E$17,3,false),indirect(I$1),2,false)*C4951+vlookup(VLOOKUP(A4951,'Meal Plan Combinations'!A$5:E$17,4,false),indirect(I$1),2,false)*D4951+vlookup(VLOOKUP(A4951,'Meal Plan Combinations'!A$5:E$17,5,false),indirect(I$1),2,false)*E4951</f>
        <v>3167.3205</v>
      </c>
      <c r="G4951" s="173">
        <f>abs(Generate!H$5-F4951)</f>
        <v>97.3205</v>
      </c>
    </row>
    <row r="4952">
      <c r="A4952" s="71" t="s">
        <v>105</v>
      </c>
      <c r="B4952" s="71">
        <v>2.5</v>
      </c>
      <c r="C4952" s="71">
        <v>3.0</v>
      </c>
      <c r="D4952" s="71">
        <v>2.0</v>
      </c>
      <c r="E4952" s="71">
        <v>0.5</v>
      </c>
      <c r="F4952" s="172">
        <f>vlookup(VLOOKUP(A4952,'Meal Plan Combinations'!A$5:E$17,2,false),indirect(I$1),2,false)*B4952+vlookup(VLOOKUP(A4952,'Meal Plan Combinations'!A$5:E$17,3,false),indirect(I$1),2,false)*C4952+vlookup(VLOOKUP(A4952,'Meal Plan Combinations'!A$5:E$17,4,false),indirect(I$1),2,false)*D4952+vlookup(VLOOKUP(A4952,'Meal Plan Combinations'!A$5:E$17,5,false),indirect(I$1),2,false)*E4952</f>
        <v>2622.794</v>
      </c>
      <c r="G4952" s="173">
        <f>abs(Generate!H$5-F4952)</f>
        <v>447.206</v>
      </c>
    </row>
    <row r="4953">
      <c r="A4953" s="71" t="s">
        <v>105</v>
      </c>
      <c r="B4953" s="71">
        <v>2.5</v>
      </c>
      <c r="C4953" s="71">
        <v>3.0</v>
      </c>
      <c r="D4953" s="71">
        <v>2.0</v>
      </c>
      <c r="E4953" s="71">
        <v>1.0</v>
      </c>
      <c r="F4953" s="172">
        <f>vlookup(VLOOKUP(A4953,'Meal Plan Combinations'!A$5:E$17,2,false),indirect(I$1),2,false)*B4953+vlookup(VLOOKUP(A4953,'Meal Plan Combinations'!A$5:E$17,3,false),indirect(I$1),2,false)*C4953+vlookup(VLOOKUP(A4953,'Meal Plan Combinations'!A$5:E$17,4,false),indirect(I$1),2,false)*D4953+vlookup(VLOOKUP(A4953,'Meal Plan Combinations'!A$5:E$17,5,false),indirect(I$1),2,false)*E4953</f>
        <v>2759.788</v>
      </c>
      <c r="G4953" s="173">
        <f>abs(Generate!H$5-F4953)</f>
        <v>310.212</v>
      </c>
    </row>
    <row r="4954">
      <c r="A4954" s="71" t="s">
        <v>105</v>
      </c>
      <c r="B4954" s="71">
        <v>2.5</v>
      </c>
      <c r="C4954" s="71">
        <v>3.0</v>
      </c>
      <c r="D4954" s="71">
        <v>2.0</v>
      </c>
      <c r="E4954" s="71">
        <v>1.5</v>
      </c>
      <c r="F4954" s="172">
        <f>vlookup(VLOOKUP(A4954,'Meal Plan Combinations'!A$5:E$17,2,false),indirect(I$1),2,false)*B4954+vlookup(VLOOKUP(A4954,'Meal Plan Combinations'!A$5:E$17,3,false),indirect(I$1),2,false)*C4954+vlookup(VLOOKUP(A4954,'Meal Plan Combinations'!A$5:E$17,4,false),indirect(I$1),2,false)*D4954+vlookup(VLOOKUP(A4954,'Meal Plan Combinations'!A$5:E$17,5,false),indirect(I$1),2,false)*E4954</f>
        <v>2896.782</v>
      </c>
      <c r="G4954" s="173">
        <f>abs(Generate!H$5-F4954)</f>
        <v>173.218</v>
      </c>
    </row>
    <row r="4955">
      <c r="A4955" s="71" t="s">
        <v>105</v>
      </c>
      <c r="B4955" s="71">
        <v>2.5</v>
      </c>
      <c r="C4955" s="71">
        <v>3.0</v>
      </c>
      <c r="D4955" s="71">
        <v>2.0</v>
      </c>
      <c r="E4955" s="71">
        <v>2.0</v>
      </c>
      <c r="F4955" s="172">
        <f>vlookup(VLOOKUP(A4955,'Meal Plan Combinations'!A$5:E$17,2,false),indirect(I$1),2,false)*B4955+vlookup(VLOOKUP(A4955,'Meal Plan Combinations'!A$5:E$17,3,false),indirect(I$1),2,false)*C4955+vlookup(VLOOKUP(A4955,'Meal Plan Combinations'!A$5:E$17,4,false),indirect(I$1),2,false)*D4955+vlookup(VLOOKUP(A4955,'Meal Plan Combinations'!A$5:E$17,5,false),indirect(I$1),2,false)*E4955</f>
        <v>3033.776</v>
      </c>
      <c r="G4955" s="173">
        <f>abs(Generate!H$5-F4955)</f>
        <v>36.224</v>
      </c>
    </row>
    <row r="4956">
      <c r="A4956" s="71" t="s">
        <v>105</v>
      </c>
      <c r="B4956" s="71">
        <v>2.5</v>
      </c>
      <c r="C4956" s="71">
        <v>3.0</v>
      </c>
      <c r="D4956" s="71">
        <v>2.0</v>
      </c>
      <c r="E4956" s="71">
        <v>2.5</v>
      </c>
      <c r="F4956" s="172">
        <f>vlookup(VLOOKUP(A4956,'Meal Plan Combinations'!A$5:E$17,2,false),indirect(I$1),2,false)*B4956+vlookup(VLOOKUP(A4956,'Meal Plan Combinations'!A$5:E$17,3,false),indirect(I$1),2,false)*C4956+vlookup(VLOOKUP(A4956,'Meal Plan Combinations'!A$5:E$17,4,false),indirect(I$1),2,false)*D4956+vlookup(VLOOKUP(A4956,'Meal Plan Combinations'!A$5:E$17,5,false),indirect(I$1),2,false)*E4956</f>
        <v>3170.77</v>
      </c>
      <c r="G4956" s="173">
        <f>abs(Generate!H$5-F4956)</f>
        <v>100.77</v>
      </c>
    </row>
    <row r="4957">
      <c r="A4957" s="71" t="s">
        <v>105</v>
      </c>
      <c r="B4957" s="71">
        <v>2.5</v>
      </c>
      <c r="C4957" s="71">
        <v>3.0</v>
      </c>
      <c r="D4957" s="71">
        <v>2.0</v>
      </c>
      <c r="E4957" s="71">
        <v>3.0</v>
      </c>
      <c r="F4957" s="172">
        <f>vlookup(VLOOKUP(A4957,'Meal Plan Combinations'!A$5:E$17,2,false),indirect(I$1),2,false)*B4957+vlookup(VLOOKUP(A4957,'Meal Plan Combinations'!A$5:E$17,3,false),indirect(I$1),2,false)*C4957+vlookup(VLOOKUP(A4957,'Meal Plan Combinations'!A$5:E$17,4,false),indirect(I$1),2,false)*D4957+vlookup(VLOOKUP(A4957,'Meal Plan Combinations'!A$5:E$17,5,false),indirect(I$1),2,false)*E4957</f>
        <v>3307.764</v>
      </c>
      <c r="G4957" s="173">
        <f>abs(Generate!H$5-F4957)</f>
        <v>237.764</v>
      </c>
    </row>
    <row r="4958">
      <c r="A4958" s="71" t="s">
        <v>105</v>
      </c>
      <c r="B4958" s="71">
        <v>2.5</v>
      </c>
      <c r="C4958" s="71">
        <v>3.0</v>
      </c>
      <c r="D4958" s="71">
        <v>2.5</v>
      </c>
      <c r="E4958" s="71">
        <v>0.5</v>
      </c>
      <c r="F4958" s="172">
        <f>vlookup(VLOOKUP(A4958,'Meal Plan Combinations'!A$5:E$17,2,false),indirect(I$1),2,false)*B4958+vlookup(VLOOKUP(A4958,'Meal Plan Combinations'!A$5:E$17,3,false),indirect(I$1),2,false)*C4958+vlookup(VLOOKUP(A4958,'Meal Plan Combinations'!A$5:E$17,4,false),indirect(I$1),2,false)*D4958+vlookup(VLOOKUP(A4958,'Meal Plan Combinations'!A$5:E$17,5,false),indirect(I$1),2,false)*E4958</f>
        <v>2763.2375</v>
      </c>
      <c r="G4958" s="173">
        <f>abs(Generate!H$5-F4958)</f>
        <v>306.7625</v>
      </c>
    </row>
    <row r="4959">
      <c r="A4959" s="71" t="s">
        <v>105</v>
      </c>
      <c r="B4959" s="71">
        <v>2.5</v>
      </c>
      <c r="C4959" s="71">
        <v>3.0</v>
      </c>
      <c r="D4959" s="71">
        <v>2.5</v>
      </c>
      <c r="E4959" s="71">
        <v>1.0</v>
      </c>
      <c r="F4959" s="172">
        <f>vlookup(VLOOKUP(A4959,'Meal Plan Combinations'!A$5:E$17,2,false),indirect(I$1),2,false)*B4959+vlookup(VLOOKUP(A4959,'Meal Plan Combinations'!A$5:E$17,3,false),indirect(I$1),2,false)*C4959+vlookup(VLOOKUP(A4959,'Meal Plan Combinations'!A$5:E$17,4,false),indirect(I$1),2,false)*D4959+vlookup(VLOOKUP(A4959,'Meal Plan Combinations'!A$5:E$17,5,false),indirect(I$1),2,false)*E4959</f>
        <v>2900.2315</v>
      </c>
      <c r="G4959" s="173">
        <f>abs(Generate!H$5-F4959)</f>
        <v>169.7685</v>
      </c>
    </row>
    <row r="4960">
      <c r="A4960" s="71" t="s">
        <v>105</v>
      </c>
      <c r="B4960" s="71">
        <v>2.5</v>
      </c>
      <c r="C4960" s="71">
        <v>3.0</v>
      </c>
      <c r="D4960" s="71">
        <v>2.5</v>
      </c>
      <c r="E4960" s="71">
        <v>1.5</v>
      </c>
      <c r="F4960" s="172">
        <f>vlookup(VLOOKUP(A4960,'Meal Plan Combinations'!A$5:E$17,2,false),indirect(I$1),2,false)*B4960+vlookup(VLOOKUP(A4960,'Meal Plan Combinations'!A$5:E$17,3,false),indirect(I$1),2,false)*C4960+vlookup(VLOOKUP(A4960,'Meal Plan Combinations'!A$5:E$17,4,false),indirect(I$1),2,false)*D4960+vlookup(VLOOKUP(A4960,'Meal Plan Combinations'!A$5:E$17,5,false),indirect(I$1),2,false)*E4960</f>
        <v>3037.2255</v>
      </c>
      <c r="G4960" s="173">
        <f>abs(Generate!H$5-F4960)</f>
        <v>32.7745</v>
      </c>
    </row>
    <row r="4961">
      <c r="A4961" s="71" t="s">
        <v>105</v>
      </c>
      <c r="B4961" s="71">
        <v>2.5</v>
      </c>
      <c r="C4961" s="71">
        <v>3.0</v>
      </c>
      <c r="D4961" s="71">
        <v>2.5</v>
      </c>
      <c r="E4961" s="71">
        <v>2.0</v>
      </c>
      <c r="F4961" s="172">
        <f>vlookup(VLOOKUP(A4961,'Meal Plan Combinations'!A$5:E$17,2,false),indirect(I$1),2,false)*B4961+vlookup(VLOOKUP(A4961,'Meal Plan Combinations'!A$5:E$17,3,false),indirect(I$1),2,false)*C4961+vlookup(VLOOKUP(A4961,'Meal Plan Combinations'!A$5:E$17,4,false),indirect(I$1),2,false)*D4961+vlookup(VLOOKUP(A4961,'Meal Plan Combinations'!A$5:E$17,5,false),indirect(I$1),2,false)*E4961</f>
        <v>3174.2195</v>
      </c>
      <c r="G4961" s="173">
        <f>abs(Generate!H$5-F4961)</f>
        <v>104.2195</v>
      </c>
    </row>
    <row r="4962">
      <c r="A4962" s="71" t="s">
        <v>105</v>
      </c>
      <c r="B4962" s="71">
        <v>2.5</v>
      </c>
      <c r="C4962" s="71">
        <v>3.0</v>
      </c>
      <c r="D4962" s="71">
        <v>2.5</v>
      </c>
      <c r="E4962" s="71">
        <v>2.5</v>
      </c>
      <c r="F4962" s="172">
        <f>vlookup(VLOOKUP(A4962,'Meal Plan Combinations'!A$5:E$17,2,false),indirect(I$1),2,false)*B4962+vlookup(VLOOKUP(A4962,'Meal Plan Combinations'!A$5:E$17,3,false),indirect(I$1),2,false)*C4962+vlookup(VLOOKUP(A4962,'Meal Plan Combinations'!A$5:E$17,4,false),indirect(I$1),2,false)*D4962+vlookup(VLOOKUP(A4962,'Meal Plan Combinations'!A$5:E$17,5,false),indirect(I$1),2,false)*E4962</f>
        <v>3311.2135</v>
      </c>
      <c r="G4962" s="173">
        <f>abs(Generate!H$5-F4962)</f>
        <v>241.2135</v>
      </c>
    </row>
    <row r="4963">
      <c r="A4963" s="71" t="s">
        <v>105</v>
      </c>
      <c r="B4963" s="71">
        <v>2.5</v>
      </c>
      <c r="C4963" s="71">
        <v>3.0</v>
      </c>
      <c r="D4963" s="71">
        <v>2.5</v>
      </c>
      <c r="E4963" s="71">
        <v>3.0</v>
      </c>
      <c r="F4963" s="172">
        <f>vlookup(VLOOKUP(A4963,'Meal Plan Combinations'!A$5:E$17,2,false),indirect(I$1),2,false)*B4963+vlookup(VLOOKUP(A4963,'Meal Plan Combinations'!A$5:E$17,3,false),indirect(I$1),2,false)*C4963+vlookup(VLOOKUP(A4963,'Meal Plan Combinations'!A$5:E$17,4,false),indirect(I$1),2,false)*D4963+vlookup(VLOOKUP(A4963,'Meal Plan Combinations'!A$5:E$17,5,false),indirect(I$1),2,false)*E4963</f>
        <v>3448.2075</v>
      </c>
      <c r="G4963" s="173">
        <f>abs(Generate!H$5-F4963)</f>
        <v>378.2075</v>
      </c>
    </row>
    <row r="4964">
      <c r="A4964" s="71" t="s">
        <v>105</v>
      </c>
      <c r="B4964" s="71">
        <v>2.5</v>
      </c>
      <c r="C4964" s="71">
        <v>3.0</v>
      </c>
      <c r="D4964" s="71">
        <v>3.0</v>
      </c>
      <c r="E4964" s="71">
        <v>0.5</v>
      </c>
      <c r="F4964" s="172">
        <f>vlookup(VLOOKUP(A4964,'Meal Plan Combinations'!A$5:E$17,2,false),indirect(I$1),2,false)*B4964+vlookup(VLOOKUP(A4964,'Meal Plan Combinations'!A$5:E$17,3,false),indirect(I$1),2,false)*C4964+vlookup(VLOOKUP(A4964,'Meal Plan Combinations'!A$5:E$17,4,false),indirect(I$1),2,false)*D4964+vlookup(VLOOKUP(A4964,'Meal Plan Combinations'!A$5:E$17,5,false),indirect(I$1),2,false)*E4964</f>
        <v>2903.681</v>
      </c>
      <c r="G4964" s="173">
        <f>abs(Generate!H$5-F4964)</f>
        <v>166.319</v>
      </c>
    </row>
    <row r="4965">
      <c r="A4965" s="71" t="s">
        <v>105</v>
      </c>
      <c r="B4965" s="71">
        <v>2.5</v>
      </c>
      <c r="C4965" s="71">
        <v>3.0</v>
      </c>
      <c r="D4965" s="71">
        <v>3.0</v>
      </c>
      <c r="E4965" s="71">
        <v>1.0</v>
      </c>
      <c r="F4965" s="172">
        <f>vlookup(VLOOKUP(A4965,'Meal Plan Combinations'!A$5:E$17,2,false),indirect(I$1),2,false)*B4965+vlookup(VLOOKUP(A4965,'Meal Plan Combinations'!A$5:E$17,3,false),indirect(I$1),2,false)*C4965+vlookup(VLOOKUP(A4965,'Meal Plan Combinations'!A$5:E$17,4,false),indirect(I$1),2,false)*D4965+vlookup(VLOOKUP(A4965,'Meal Plan Combinations'!A$5:E$17,5,false),indirect(I$1),2,false)*E4965</f>
        <v>3040.675</v>
      </c>
      <c r="G4965" s="173">
        <f>abs(Generate!H$5-F4965)</f>
        <v>29.325</v>
      </c>
    </row>
    <row r="4966">
      <c r="A4966" s="71" t="s">
        <v>105</v>
      </c>
      <c r="B4966" s="71">
        <v>2.5</v>
      </c>
      <c r="C4966" s="71">
        <v>3.0</v>
      </c>
      <c r="D4966" s="71">
        <v>3.0</v>
      </c>
      <c r="E4966" s="71">
        <v>1.5</v>
      </c>
      <c r="F4966" s="172">
        <f>vlookup(VLOOKUP(A4966,'Meal Plan Combinations'!A$5:E$17,2,false),indirect(I$1),2,false)*B4966+vlookup(VLOOKUP(A4966,'Meal Plan Combinations'!A$5:E$17,3,false),indirect(I$1),2,false)*C4966+vlookup(VLOOKUP(A4966,'Meal Plan Combinations'!A$5:E$17,4,false),indirect(I$1),2,false)*D4966+vlookup(VLOOKUP(A4966,'Meal Plan Combinations'!A$5:E$17,5,false),indirect(I$1),2,false)*E4966</f>
        <v>3177.669</v>
      </c>
      <c r="G4966" s="173">
        <f>abs(Generate!H$5-F4966)</f>
        <v>107.669</v>
      </c>
    </row>
    <row r="4967">
      <c r="A4967" s="71" t="s">
        <v>105</v>
      </c>
      <c r="B4967" s="71">
        <v>2.5</v>
      </c>
      <c r="C4967" s="71">
        <v>3.0</v>
      </c>
      <c r="D4967" s="71">
        <v>3.0</v>
      </c>
      <c r="E4967" s="71">
        <v>2.0</v>
      </c>
      <c r="F4967" s="172">
        <f>vlookup(VLOOKUP(A4967,'Meal Plan Combinations'!A$5:E$17,2,false),indirect(I$1),2,false)*B4967+vlookup(VLOOKUP(A4967,'Meal Plan Combinations'!A$5:E$17,3,false),indirect(I$1),2,false)*C4967+vlookup(VLOOKUP(A4967,'Meal Plan Combinations'!A$5:E$17,4,false),indirect(I$1),2,false)*D4967+vlookup(VLOOKUP(A4967,'Meal Plan Combinations'!A$5:E$17,5,false),indirect(I$1),2,false)*E4967</f>
        <v>3314.663</v>
      </c>
      <c r="G4967" s="173">
        <f>abs(Generate!H$5-F4967)</f>
        <v>244.663</v>
      </c>
    </row>
    <row r="4968">
      <c r="A4968" s="71" t="s">
        <v>105</v>
      </c>
      <c r="B4968" s="71">
        <v>2.5</v>
      </c>
      <c r="C4968" s="71">
        <v>3.0</v>
      </c>
      <c r="D4968" s="71">
        <v>3.0</v>
      </c>
      <c r="E4968" s="71">
        <v>2.5</v>
      </c>
      <c r="F4968" s="172">
        <f>vlookup(VLOOKUP(A4968,'Meal Plan Combinations'!A$5:E$17,2,false),indirect(I$1),2,false)*B4968+vlookup(VLOOKUP(A4968,'Meal Plan Combinations'!A$5:E$17,3,false),indirect(I$1),2,false)*C4968+vlookup(VLOOKUP(A4968,'Meal Plan Combinations'!A$5:E$17,4,false),indirect(I$1),2,false)*D4968+vlookup(VLOOKUP(A4968,'Meal Plan Combinations'!A$5:E$17,5,false),indirect(I$1),2,false)*E4968</f>
        <v>3451.657</v>
      </c>
      <c r="G4968" s="173">
        <f>abs(Generate!H$5-F4968)</f>
        <v>381.657</v>
      </c>
    </row>
    <row r="4969">
      <c r="A4969" s="71" t="s">
        <v>105</v>
      </c>
      <c r="B4969" s="71">
        <v>2.5</v>
      </c>
      <c r="C4969" s="71">
        <v>3.0</v>
      </c>
      <c r="D4969" s="71">
        <v>3.0</v>
      </c>
      <c r="E4969" s="71">
        <v>3.0</v>
      </c>
      <c r="F4969" s="172">
        <f>vlookup(VLOOKUP(A4969,'Meal Plan Combinations'!A$5:E$17,2,false),indirect(I$1),2,false)*B4969+vlookup(VLOOKUP(A4969,'Meal Plan Combinations'!A$5:E$17,3,false),indirect(I$1),2,false)*C4969+vlookup(VLOOKUP(A4969,'Meal Plan Combinations'!A$5:E$17,4,false),indirect(I$1),2,false)*D4969+vlookup(VLOOKUP(A4969,'Meal Plan Combinations'!A$5:E$17,5,false),indirect(I$1),2,false)*E4969</f>
        <v>3588.651</v>
      </c>
      <c r="G4969" s="173">
        <f>abs(Generate!H$5-F4969)</f>
        <v>518.651</v>
      </c>
    </row>
    <row r="4970">
      <c r="A4970" s="71" t="s">
        <v>105</v>
      </c>
      <c r="B4970" s="71">
        <v>3.0</v>
      </c>
      <c r="C4970" s="71">
        <v>0.5</v>
      </c>
      <c r="D4970" s="71">
        <v>0.5</v>
      </c>
      <c r="E4970" s="71">
        <v>0.5</v>
      </c>
      <c r="F4970" s="172">
        <f>vlookup(VLOOKUP(A4970,'Meal Plan Combinations'!A$5:E$17,2,false),indirect(I$1),2,false)*B4970+vlookup(VLOOKUP(A4970,'Meal Plan Combinations'!A$5:E$17,3,false),indirect(I$1),2,false)*C4970+vlookup(VLOOKUP(A4970,'Meal Plan Combinations'!A$5:E$17,4,false),indirect(I$1),2,false)*D4970+vlookup(VLOOKUP(A4970,'Meal Plan Combinations'!A$5:E$17,5,false),indirect(I$1),2,false)*E4970</f>
        <v>1773.4735</v>
      </c>
      <c r="G4970" s="173">
        <f>abs(Generate!H$5-F4970)</f>
        <v>1296.5265</v>
      </c>
    </row>
    <row r="4971">
      <c r="A4971" s="71" t="s">
        <v>105</v>
      </c>
      <c r="B4971" s="71">
        <v>3.0</v>
      </c>
      <c r="C4971" s="71">
        <v>0.5</v>
      </c>
      <c r="D4971" s="71">
        <v>0.5</v>
      </c>
      <c r="E4971" s="71">
        <v>1.0</v>
      </c>
      <c r="F4971" s="172">
        <f>vlookup(VLOOKUP(A4971,'Meal Plan Combinations'!A$5:E$17,2,false),indirect(I$1),2,false)*B4971+vlookup(VLOOKUP(A4971,'Meal Plan Combinations'!A$5:E$17,3,false),indirect(I$1),2,false)*C4971+vlookup(VLOOKUP(A4971,'Meal Plan Combinations'!A$5:E$17,4,false),indirect(I$1),2,false)*D4971+vlookup(VLOOKUP(A4971,'Meal Plan Combinations'!A$5:E$17,5,false),indirect(I$1),2,false)*E4971</f>
        <v>1910.4675</v>
      </c>
      <c r="G4971" s="173">
        <f>abs(Generate!H$5-F4971)</f>
        <v>1159.5325</v>
      </c>
    </row>
    <row r="4972">
      <c r="A4972" s="71" t="s">
        <v>105</v>
      </c>
      <c r="B4972" s="71">
        <v>3.0</v>
      </c>
      <c r="C4972" s="71">
        <v>0.5</v>
      </c>
      <c r="D4972" s="71">
        <v>0.5</v>
      </c>
      <c r="E4972" s="71">
        <v>1.5</v>
      </c>
      <c r="F4972" s="172">
        <f>vlookup(VLOOKUP(A4972,'Meal Plan Combinations'!A$5:E$17,2,false),indirect(I$1),2,false)*B4972+vlookup(VLOOKUP(A4972,'Meal Plan Combinations'!A$5:E$17,3,false),indirect(I$1),2,false)*C4972+vlookup(VLOOKUP(A4972,'Meal Plan Combinations'!A$5:E$17,4,false),indirect(I$1),2,false)*D4972+vlookup(VLOOKUP(A4972,'Meal Plan Combinations'!A$5:E$17,5,false),indirect(I$1),2,false)*E4972</f>
        <v>2047.4615</v>
      </c>
      <c r="G4972" s="173">
        <f>abs(Generate!H$5-F4972)</f>
        <v>1022.5385</v>
      </c>
    </row>
    <row r="4973">
      <c r="A4973" s="71" t="s">
        <v>105</v>
      </c>
      <c r="B4973" s="71">
        <v>3.0</v>
      </c>
      <c r="C4973" s="71">
        <v>0.5</v>
      </c>
      <c r="D4973" s="71">
        <v>0.5</v>
      </c>
      <c r="E4973" s="71">
        <v>2.0</v>
      </c>
      <c r="F4973" s="172">
        <f>vlookup(VLOOKUP(A4973,'Meal Plan Combinations'!A$5:E$17,2,false),indirect(I$1),2,false)*B4973+vlookup(VLOOKUP(A4973,'Meal Plan Combinations'!A$5:E$17,3,false),indirect(I$1),2,false)*C4973+vlookup(VLOOKUP(A4973,'Meal Plan Combinations'!A$5:E$17,4,false),indirect(I$1),2,false)*D4973+vlookup(VLOOKUP(A4973,'Meal Plan Combinations'!A$5:E$17,5,false),indirect(I$1),2,false)*E4973</f>
        <v>2184.4555</v>
      </c>
      <c r="G4973" s="173">
        <f>abs(Generate!H$5-F4973)</f>
        <v>885.5445</v>
      </c>
    </row>
    <row r="4974">
      <c r="A4974" s="71" t="s">
        <v>105</v>
      </c>
      <c r="B4974" s="71">
        <v>3.0</v>
      </c>
      <c r="C4974" s="71">
        <v>0.5</v>
      </c>
      <c r="D4974" s="71">
        <v>0.5</v>
      </c>
      <c r="E4974" s="71">
        <v>2.5</v>
      </c>
      <c r="F4974" s="172">
        <f>vlookup(VLOOKUP(A4974,'Meal Plan Combinations'!A$5:E$17,2,false),indirect(I$1),2,false)*B4974+vlookup(VLOOKUP(A4974,'Meal Plan Combinations'!A$5:E$17,3,false),indirect(I$1),2,false)*C4974+vlookup(VLOOKUP(A4974,'Meal Plan Combinations'!A$5:E$17,4,false),indirect(I$1),2,false)*D4974+vlookup(VLOOKUP(A4974,'Meal Plan Combinations'!A$5:E$17,5,false),indirect(I$1),2,false)*E4974</f>
        <v>2321.4495</v>
      </c>
      <c r="G4974" s="173">
        <f>abs(Generate!H$5-F4974)</f>
        <v>748.5505</v>
      </c>
    </row>
    <row r="4975">
      <c r="A4975" s="71" t="s">
        <v>105</v>
      </c>
      <c r="B4975" s="71">
        <v>3.0</v>
      </c>
      <c r="C4975" s="71">
        <v>0.5</v>
      </c>
      <c r="D4975" s="71">
        <v>0.5</v>
      </c>
      <c r="E4975" s="71">
        <v>3.0</v>
      </c>
      <c r="F4975" s="172">
        <f>vlookup(VLOOKUP(A4975,'Meal Plan Combinations'!A$5:E$17,2,false),indirect(I$1),2,false)*B4975+vlookup(VLOOKUP(A4975,'Meal Plan Combinations'!A$5:E$17,3,false),indirect(I$1),2,false)*C4975+vlookup(VLOOKUP(A4975,'Meal Plan Combinations'!A$5:E$17,4,false),indirect(I$1),2,false)*D4975+vlookup(VLOOKUP(A4975,'Meal Plan Combinations'!A$5:E$17,5,false),indirect(I$1),2,false)*E4975</f>
        <v>2458.4435</v>
      </c>
      <c r="G4975" s="173">
        <f>abs(Generate!H$5-F4975)</f>
        <v>611.5565</v>
      </c>
    </row>
    <row r="4976">
      <c r="A4976" s="71" t="s">
        <v>105</v>
      </c>
      <c r="B4976" s="71">
        <v>3.0</v>
      </c>
      <c r="C4976" s="71">
        <v>0.5</v>
      </c>
      <c r="D4976" s="71">
        <v>1.0</v>
      </c>
      <c r="E4976" s="71">
        <v>0.5</v>
      </c>
      <c r="F4976" s="172">
        <f>vlookup(VLOOKUP(A4976,'Meal Plan Combinations'!A$5:E$17,2,false),indirect(I$1),2,false)*B4976+vlookup(VLOOKUP(A4976,'Meal Plan Combinations'!A$5:E$17,3,false),indirect(I$1),2,false)*C4976+vlookup(VLOOKUP(A4976,'Meal Plan Combinations'!A$5:E$17,4,false),indirect(I$1),2,false)*D4976+vlookup(VLOOKUP(A4976,'Meal Plan Combinations'!A$5:E$17,5,false),indirect(I$1),2,false)*E4976</f>
        <v>1913.917</v>
      </c>
      <c r="G4976" s="173">
        <f>abs(Generate!H$5-F4976)</f>
        <v>1156.083</v>
      </c>
    </row>
    <row r="4977">
      <c r="A4977" s="71" t="s">
        <v>105</v>
      </c>
      <c r="B4977" s="71">
        <v>3.0</v>
      </c>
      <c r="C4977" s="71">
        <v>0.5</v>
      </c>
      <c r="D4977" s="71">
        <v>1.0</v>
      </c>
      <c r="E4977" s="71">
        <v>1.0</v>
      </c>
      <c r="F4977" s="172">
        <f>vlookup(VLOOKUP(A4977,'Meal Plan Combinations'!A$5:E$17,2,false),indirect(I$1),2,false)*B4977+vlookup(VLOOKUP(A4977,'Meal Plan Combinations'!A$5:E$17,3,false),indirect(I$1),2,false)*C4977+vlookup(VLOOKUP(A4977,'Meal Plan Combinations'!A$5:E$17,4,false),indirect(I$1),2,false)*D4977+vlookup(VLOOKUP(A4977,'Meal Plan Combinations'!A$5:E$17,5,false),indirect(I$1),2,false)*E4977</f>
        <v>2050.911</v>
      </c>
      <c r="G4977" s="173">
        <f>abs(Generate!H$5-F4977)</f>
        <v>1019.089</v>
      </c>
    </row>
    <row r="4978">
      <c r="A4978" s="71" t="s">
        <v>105</v>
      </c>
      <c r="B4978" s="71">
        <v>3.0</v>
      </c>
      <c r="C4978" s="71">
        <v>0.5</v>
      </c>
      <c r="D4978" s="71">
        <v>1.0</v>
      </c>
      <c r="E4978" s="71">
        <v>1.5</v>
      </c>
      <c r="F4978" s="172">
        <f>vlookup(VLOOKUP(A4978,'Meal Plan Combinations'!A$5:E$17,2,false),indirect(I$1),2,false)*B4978+vlookup(VLOOKUP(A4978,'Meal Plan Combinations'!A$5:E$17,3,false),indirect(I$1),2,false)*C4978+vlookup(VLOOKUP(A4978,'Meal Plan Combinations'!A$5:E$17,4,false),indirect(I$1),2,false)*D4978+vlookup(VLOOKUP(A4978,'Meal Plan Combinations'!A$5:E$17,5,false),indirect(I$1),2,false)*E4978</f>
        <v>2187.905</v>
      </c>
      <c r="G4978" s="173">
        <f>abs(Generate!H$5-F4978)</f>
        <v>882.095</v>
      </c>
    </row>
    <row r="4979">
      <c r="A4979" s="71" t="s">
        <v>105</v>
      </c>
      <c r="B4979" s="71">
        <v>3.0</v>
      </c>
      <c r="C4979" s="71">
        <v>0.5</v>
      </c>
      <c r="D4979" s="71">
        <v>1.0</v>
      </c>
      <c r="E4979" s="71">
        <v>2.0</v>
      </c>
      <c r="F4979" s="172">
        <f>vlookup(VLOOKUP(A4979,'Meal Plan Combinations'!A$5:E$17,2,false),indirect(I$1),2,false)*B4979+vlookup(VLOOKUP(A4979,'Meal Plan Combinations'!A$5:E$17,3,false),indirect(I$1),2,false)*C4979+vlookup(VLOOKUP(A4979,'Meal Plan Combinations'!A$5:E$17,4,false),indirect(I$1),2,false)*D4979+vlookup(VLOOKUP(A4979,'Meal Plan Combinations'!A$5:E$17,5,false),indirect(I$1),2,false)*E4979</f>
        <v>2324.899</v>
      </c>
      <c r="G4979" s="173">
        <f>abs(Generate!H$5-F4979)</f>
        <v>745.101</v>
      </c>
    </row>
    <row r="4980">
      <c r="A4980" s="71" t="s">
        <v>105</v>
      </c>
      <c r="B4980" s="71">
        <v>3.0</v>
      </c>
      <c r="C4980" s="71">
        <v>0.5</v>
      </c>
      <c r="D4980" s="71">
        <v>1.0</v>
      </c>
      <c r="E4980" s="71">
        <v>2.5</v>
      </c>
      <c r="F4980" s="172">
        <f>vlookup(VLOOKUP(A4980,'Meal Plan Combinations'!A$5:E$17,2,false),indirect(I$1),2,false)*B4980+vlookup(VLOOKUP(A4980,'Meal Plan Combinations'!A$5:E$17,3,false),indirect(I$1),2,false)*C4980+vlookup(VLOOKUP(A4980,'Meal Plan Combinations'!A$5:E$17,4,false),indirect(I$1),2,false)*D4980+vlookup(VLOOKUP(A4980,'Meal Plan Combinations'!A$5:E$17,5,false),indirect(I$1),2,false)*E4980</f>
        <v>2461.893</v>
      </c>
      <c r="G4980" s="173">
        <f>abs(Generate!H$5-F4980)</f>
        <v>608.107</v>
      </c>
    </row>
    <row r="4981">
      <c r="A4981" s="71" t="s">
        <v>105</v>
      </c>
      <c r="B4981" s="71">
        <v>3.0</v>
      </c>
      <c r="C4981" s="71">
        <v>0.5</v>
      </c>
      <c r="D4981" s="71">
        <v>1.0</v>
      </c>
      <c r="E4981" s="71">
        <v>3.0</v>
      </c>
      <c r="F4981" s="172">
        <f>vlookup(VLOOKUP(A4981,'Meal Plan Combinations'!A$5:E$17,2,false),indirect(I$1),2,false)*B4981+vlookup(VLOOKUP(A4981,'Meal Plan Combinations'!A$5:E$17,3,false),indirect(I$1),2,false)*C4981+vlookup(VLOOKUP(A4981,'Meal Plan Combinations'!A$5:E$17,4,false),indirect(I$1),2,false)*D4981+vlookup(VLOOKUP(A4981,'Meal Plan Combinations'!A$5:E$17,5,false),indirect(I$1),2,false)*E4981</f>
        <v>2598.887</v>
      </c>
      <c r="G4981" s="173">
        <f>abs(Generate!H$5-F4981)</f>
        <v>471.113</v>
      </c>
    </row>
    <row r="4982">
      <c r="A4982" s="71" t="s">
        <v>105</v>
      </c>
      <c r="B4982" s="71">
        <v>3.0</v>
      </c>
      <c r="C4982" s="71">
        <v>0.5</v>
      </c>
      <c r="D4982" s="71">
        <v>1.5</v>
      </c>
      <c r="E4982" s="71">
        <v>0.5</v>
      </c>
      <c r="F4982" s="172">
        <f>vlookup(VLOOKUP(A4982,'Meal Plan Combinations'!A$5:E$17,2,false),indirect(I$1),2,false)*B4982+vlookup(VLOOKUP(A4982,'Meal Plan Combinations'!A$5:E$17,3,false),indirect(I$1),2,false)*C4982+vlookup(VLOOKUP(A4982,'Meal Plan Combinations'!A$5:E$17,4,false),indirect(I$1),2,false)*D4982+vlookup(VLOOKUP(A4982,'Meal Plan Combinations'!A$5:E$17,5,false),indirect(I$1),2,false)*E4982</f>
        <v>2054.3605</v>
      </c>
      <c r="G4982" s="173">
        <f>abs(Generate!H$5-F4982)</f>
        <v>1015.6395</v>
      </c>
    </row>
    <row r="4983">
      <c r="A4983" s="71" t="s">
        <v>105</v>
      </c>
      <c r="B4983" s="71">
        <v>3.0</v>
      </c>
      <c r="C4983" s="71">
        <v>0.5</v>
      </c>
      <c r="D4983" s="71">
        <v>1.5</v>
      </c>
      <c r="E4983" s="71">
        <v>1.0</v>
      </c>
      <c r="F4983" s="172">
        <f>vlookup(VLOOKUP(A4983,'Meal Plan Combinations'!A$5:E$17,2,false),indirect(I$1),2,false)*B4983+vlookup(VLOOKUP(A4983,'Meal Plan Combinations'!A$5:E$17,3,false),indirect(I$1),2,false)*C4983+vlookup(VLOOKUP(A4983,'Meal Plan Combinations'!A$5:E$17,4,false),indirect(I$1),2,false)*D4983+vlookup(VLOOKUP(A4983,'Meal Plan Combinations'!A$5:E$17,5,false),indirect(I$1),2,false)*E4983</f>
        <v>2191.3545</v>
      </c>
      <c r="G4983" s="173">
        <f>abs(Generate!H$5-F4983)</f>
        <v>878.6455</v>
      </c>
    </row>
    <row r="4984">
      <c r="A4984" s="71" t="s">
        <v>105</v>
      </c>
      <c r="B4984" s="71">
        <v>3.0</v>
      </c>
      <c r="C4984" s="71">
        <v>0.5</v>
      </c>
      <c r="D4984" s="71">
        <v>1.5</v>
      </c>
      <c r="E4984" s="71">
        <v>1.5</v>
      </c>
      <c r="F4984" s="172">
        <f>vlookup(VLOOKUP(A4984,'Meal Plan Combinations'!A$5:E$17,2,false),indirect(I$1),2,false)*B4984+vlookup(VLOOKUP(A4984,'Meal Plan Combinations'!A$5:E$17,3,false),indirect(I$1),2,false)*C4984+vlookup(VLOOKUP(A4984,'Meal Plan Combinations'!A$5:E$17,4,false),indirect(I$1),2,false)*D4984+vlookup(VLOOKUP(A4984,'Meal Plan Combinations'!A$5:E$17,5,false),indirect(I$1),2,false)*E4984</f>
        <v>2328.3485</v>
      </c>
      <c r="G4984" s="173">
        <f>abs(Generate!H$5-F4984)</f>
        <v>741.6515</v>
      </c>
    </row>
    <row r="4985">
      <c r="A4985" s="71" t="s">
        <v>105</v>
      </c>
      <c r="B4985" s="71">
        <v>3.0</v>
      </c>
      <c r="C4985" s="71">
        <v>0.5</v>
      </c>
      <c r="D4985" s="71">
        <v>1.5</v>
      </c>
      <c r="E4985" s="71">
        <v>2.0</v>
      </c>
      <c r="F4985" s="172">
        <f>vlookup(VLOOKUP(A4985,'Meal Plan Combinations'!A$5:E$17,2,false),indirect(I$1),2,false)*B4985+vlookup(VLOOKUP(A4985,'Meal Plan Combinations'!A$5:E$17,3,false),indirect(I$1),2,false)*C4985+vlookup(VLOOKUP(A4985,'Meal Plan Combinations'!A$5:E$17,4,false),indirect(I$1),2,false)*D4985+vlookup(VLOOKUP(A4985,'Meal Plan Combinations'!A$5:E$17,5,false),indirect(I$1),2,false)*E4985</f>
        <v>2465.3425</v>
      </c>
      <c r="G4985" s="173">
        <f>abs(Generate!H$5-F4985)</f>
        <v>604.6575</v>
      </c>
    </row>
    <row r="4986">
      <c r="A4986" s="71" t="s">
        <v>105</v>
      </c>
      <c r="B4986" s="71">
        <v>3.0</v>
      </c>
      <c r="C4986" s="71">
        <v>0.5</v>
      </c>
      <c r="D4986" s="71">
        <v>1.5</v>
      </c>
      <c r="E4986" s="71">
        <v>2.5</v>
      </c>
      <c r="F4986" s="172">
        <f>vlookup(VLOOKUP(A4986,'Meal Plan Combinations'!A$5:E$17,2,false),indirect(I$1),2,false)*B4986+vlookup(VLOOKUP(A4986,'Meal Plan Combinations'!A$5:E$17,3,false),indirect(I$1),2,false)*C4986+vlookup(VLOOKUP(A4986,'Meal Plan Combinations'!A$5:E$17,4,false),indirect(I$1),2,false)*D4986+vlookup(VLOOKUP(A4986,'Meal Plan Combinations'!A$5:E$17,5,false),indirect(I$1),2,false)*E4986</f>
        <v>2602.3365</v>
      </c>
      <c r="G4986" s="173">
        <f>abs(Generate!H$5-F4986)</f>
        <v>467.6635</v>
      </c>
    </row>
    <row r="4987">
      <c r="A4987" s="71" t="s">
        <v>105</v>
      </c>
      <c r="B4987" s="71">
        <v>3.0</v>
      </c>
      <c r="C4987" s="71">
        <v>0.5</v>
      </c>
      <c r="D4987" s="71">
        <v>1.5</v>
      </c>
      <c r="E4987" s="71">
        <v>3.0</v>
      </c>
      <c r="F4987" s="172">
        <f>vlookup(VLOOKUP(A4987,'Meal Plan Combinations'!A$5:E$17,2,false),indirect(I$1),2,false)*B4987+vlookup(VLOOKUP(A4987,'Meal Plan Combinations'!A$5:E$17,3,false),indirect(I$1),2,false)*C4987+vlookup(VLOOKUP(A4987,'Meal Plan Combinations'!A$5:E$17,4,false),indirect(I$1),2,false)*D4987+vlookup(VLOOKUP(A4987,'Meal Plan Combinations'!A$5:E$17,5,false),indirect(I$1),2,false)*E4987</f>
        <v>2739.3305</v>
      </c>
      <c r="G4987" s="173">
        <f>abs(Generate!H$5-F4987)</f>
        <v>330.6695</v>
      </c>
    </row>
    <row r="4988">
      <c r="A4988" s="71" t="s">
        <v>105</v>
      </c>
      <c r="B4988" s="71">
        <v>3.0</v>
      </c>
      <c r="C4988" s="71">
        <v>0.5</v>
      </c>
      <c r="D4988" s="71">
        <v>2.0</v>
      </c>
      <c r="E4988" s="71">
        <v>0.5</v>
      </c>
      <c r="F4988" s="172">
        <f>vlookup(VLOOKUP(A4988,'Meal Plan Combinations'!A$5:E$17,2,false),indirect(I$1),2,false)*B4988+vlookup(VLOOKUP(A4988,'Meal Plan Combinations'!A$5:E$17,3,false),indirect(I$1),2,false)*C4988+vlookup(VLOOKUP(A4988,'Meal Plan Combinations'!A$5:E$17,4,false),indirect(I$1),2,false)*D4988+vlookup(VLOOKUP(A4988,'Meal Plan Combinations'!A$5:E$17,5,false),indirect(I$1),2,false)*E4988</f>
        <v>2194.804</v>
      </c>
      <c r="G4988" s="173">
        <f>abs(Generate!H$5-F4988)</f>
        <v>875.196</v>
      </c>
    </row>
    <row r="4989">
      <c r="A4989" s="71" t="s">
        <v>105</v>
      </c>
      <c r="B4989" s="71">
        <v>3.0</v>
      </c>
      <c r="C4989" s="71">
        <v>0.5</v>
      </c>
      <c r="D4989" s="71">
        <v>2.0</v>
      </c>
      <c r="E4989" s="71">
        <v>1.0</v>
      </c>
      <c r="F4989" s="172">
        <f>vlookup(VLOOKUP(A4989,'Meal Plan Combinations'!A$5:E$17,2,false),indirect(I$1),2,false)*B4989+vlookup(VLOOKUP(A4989,'Meal Plan Combinations'!A$5:E$17,3,false),indirect(I$1),2,false)*C4989+vlookup(VLOOKUP(A4989,'Meal Plan Combinations'!A$5:E$17,4,false),indirect(I$1),2,false)*D4989+vlookup(VLOOKUP(A4989,'Meal Plan Combinations'!A$5:E$17,5,false),indirect(I$1),2,false)*E4989</f>
        <v>2331.798</v>
      </c>
      <c r="G4989" s="173">
        <f>abs(Generate!H$5-F4989)</f>
        <v>738.202</v>
      </c>
    </row>
    <row r="4990">
      <c r="A4990" s="71" t="s">
        <v>105</v>
      </c>
      <c r="B4990" s="71">
        <v>3.0</v>
      </c>
      <c r="C4990" s="71">
        <v>0.5</v>
      </c>
      <c r="D4990" s="71">
        <v>2.0</v>
      </c>
      <c r="E4990" s="71">
        <v>1.5</v>
      </c>
      <c r="F4990" s="172">
        <f>vlookup(VLOOKUP(A4990,'Meal Plan Combinations'!A$5:E$17,2,false),indirect(I$1),2,false)*B4990+vlookup(VLOOKUP(A4990,'Meal Plan Combinations'!A$5:E$17,3,false),indirect(I$1),2,false)*C4990+vlookup(VLOOKUP(A4990,'Meal Plan Combinations'!A$5:E$17,4,false),indirect(I$1),2,false)*D4990+vlookup(VLOOKUP(A4990,'Meal Plan Combinations'!A$5:E$17,5,false),indirect(I$1),2,false)*E4990</f>
        <v>2468.792</v>
      </c>
      <c r="G4990" s="173">
        <f>abs(Generate!H$5-F4990)</f>
        <v>601.208</v>
      </c>
    </row>
    <row r="4991">
      <c r="A4991" s="71" t="s">
        <v>105</v>
      </c>
      <c r="B4991" s="71">
        <v>3.0</v>
      </c>
      <c r="C4991" s="71">
        <v>0.5</v>
      </c>
      <c r="D4991" s="71">
        <v>2.0</v>
      </c>
      <c r="E4991" s="71">
        <v>2.0</v>
      </c>
      <c r="F4991" s="172">
        <f>vlookup(VLOOKUP(A4991,'Meal Plan Combinations'!A$5:E$17,2,false),indirect(I$1),2,false)*B4991+vlookup(VLOOKUP(A4991,'Meal Plan Combinations'!A$5:E$17,3,false),indirect(I$1),2,false)*C4991+vlookup(VLOOKUP(A4991,'Meal Plan Combinations'!A$5:E$17,4,false),indirect(I$1),2,false)*D4991+vlookup(VLOOKUP(A4991,'Meal Plan Combinations'!A$5:E$17,5,false),indirect(I$1),2,false)*E4991</f>
        <v>2605.786</v>
      </c>
      <c r="G4991" s="173">
        <f>abs(Generate!H$5-F4991)</f>
        <v>464.214</v>
      </c>
    </row>
    <row r="4992">
      <c r="A4992" s="71" t="s">
        <v>105</v>
      </c>
      <c r="B4992" s="71">
        <v>3.0</v>
      </c>
      <c r="C4992" s="71">
        <v>0.5</v>
      </c>
      <c r="D4992" s="71">
        <v>2.0</v>
      </c>
      <c r="E4992" s="71">
        <v>2.5</v>
      </c>
      <c r="F4992" s="172">
        <f>vlookup(VLOOKUP(A4992,'Meal Plan Combinations'!A$5:E$17,2,false),indirect(I$1),2,false)*B4992+vlookup(VLOOKUP(A4992,'Meal Plan Combinations'!A$5:E$17,3,false),indirect(I$1),2,false)*C4992+vlookup(VLOOKUP(A4992,'Meal Plan Combinations'!A$5:E$17,4,false),indirect(I$1),2,false)*D4992+vlookup(VLOOKUP(A4992,'Meal Plan Combinations'!A$5:E$17,5,false),indirect(I$1),2,false)*E4992</f>
        <v>2742.78</v>
      </c>
      <c r="G4992" s="173">
        <f>abs(Generate!H$5-F4992)</f>
        <v>327.22</v>
      </c>
    </row>
    <row r="4993">
      <c r="A4993" s="71" t="s">
        <v>105</v>
      </c>
      <c r="B4993" s="71">
        <v>3.0</v>
      </c>
      <c r="C4993" s="71">
        <v>0.5</v>
      </c>
      <c r="D4993" s="71">
        <v>2.0</v>
      </c>
      <c r="E4993" s="71">
        <v>3.0</v>
      </c>
      <c r="F4993" s="172">
        <f>vlookup(VLOOKUP(A4993,'Meal Plan Combinations'!A$5:E$17,2,false),indirect(I$1),2,false)*B4993+vlookup(VLOOKUP(A4993,'Meal Plan Combinations'!A$5:E$17,3,false),indirect(I$1),2,false)*C4993+vlookup(VLOOKUP(A4993,'Meal Plan Combinations'!A$5:E$17,4,false),indirect(I$1),2,false)*D4993+vlookup(VLOOKUP(A4993,'Meal Plan Combinations'!A$5:E$17,5,false),indirect(I$1),2,false)*E4993</f>
        <v>2879.774</v>
      </c>
      <c r="G4993" s="173">
        <f>abs(Generate!H$5-F4993)</f>
        <v>190.226</v>
      </c>
    </row>
    <row r="4994">
      <c r="A4994" s="71" t="s">
        <v>105</v>
      </c>
      <c r="B4994" s="71">
        <v>3.0</v>
      </c>
      <c r="C4994" s="71">
        <v>0.5</v>
      </c>
      <c r="D4994" s="71">
        <v>2.5</v>
      </c>
      <c r="E4994" s="71">
        <v>0.5</v>
      </c>
      <c r="F4994" s="172">
        <f>vlookup(VLOOKUP(A4994,'Meal Plan Combinations'!A$5:E$17,2,false),indirect(I$1),2,false)*B4994+vlookup(VLOOKUP(A4994,'Meal Plan Combinations'!A$5:E$17,3,false),indirect(I$1),2,false)*C4994+vlookup(VLOOKUP(A4994,'Meal Plan Combinations'!A$5:E$17,4,false),indirect(I$1),2,false)*D4994+vlookup(VLOOKUP(A4994,'Meal Plan Combinations'!A$5:E$17,5,false),indirect(I$1),2,false)*E4994</f>
        <v>2335.2475</v>
      </c>
      <c r="G4994" s="173">
        <f>abs(Generate!H$5-F4994)</f>
        <v>734.7525</v>
      </c>
    </row>
    <row r="4995">
      <c r="A4995" s="71" t="s">
        <v>105</v>
      </c>
      <c r="B4995" s="71">
        <v>3.0</v>
      </c>
      <c r="C4995" s="71">
        <v>0.5</v>
      </c>
      <c r="D4995" s="71">
        <v>2.5</v>
      </c>
      <c r="E4995" s="71">
        <v>1.0</v>
      </c>
      <c r="F4995" s="172">
        <f>vlookup(VLOOKUP(A4995,'Meal Plan Combinations'!A$5:E$17,2,false),indirect(I$1),2,false)*B4995+vlookup(VLOOKUP(A4995,'Meal Plan Combinations'!A$5:E$17,3,false),indirect(I$1),2,false)*C4995+vlookup(VLOOKUP(A4995,'Meal Plan Combinations'!A$5:E$17,4,false),indirect(I$1),2,false)*D4995+vlookup(VLOOKUP(A4995,'Meal Plan Combinations'!A$5:E$17,5,false),indirect(I$1),2,false)*E4995</f>
        <v>2472.2415</v>
      </c>
      <c r="G4995" s="173">
        <f>abs(Generate!H$5-F4995)</f>
        <v>597.7585</v>
      </c>
    </row>
    <row r="4996">
      <c r="A4996" s="71" t="s">
        <v>105</v>
      </c>
      <c r="B4996" s="71">
        <v>3.0</v>
      </c>
      <c r="C4996" s="71">
        <v>0.5</v>
      </c>
      <c r="D4996" s="71">
        <v>2.5</v>
      </c>
      <c r="E4996" s="71">
        <v>1.5</v>
      </c>
      <c r="F4996" s="172">
        <f>vlookup(VLOOKUP(A4996,'Meal Plan Combinations'!A$5:E$17,2,false),indirect(I$1),2,false)*B4996+vlookup(VLOOKUP(A4996,'Meal Plan Combinations'!A$5:E$17,3,false),indirect(I$1),2,false)*C4996+vlookup(VLOOKUP(A4996,'Meal Plan Combinations'!A$5:E$17,4,false),indirect(I$1),2,false)*D4996+vlookup(VLOOKUP(A4996,'Meal Plan Combinations'!A$5:E$17,5,false),indirect(I$1),2,false)*E4996</f>
        <v>2609.2355</v>
      </c>
      <c r="G4996" s="173">
        <f>abs(Generate!H$5-F4996)</f>
        <v>460.7645</v>
      </c>
    </row>
    <row r="4997">
      <c r="A4997" s="71" t="s">
        <v>105</v>
      </c>
      <c r="B4997" s="71">
        <v>3.0</v>
      </c>
      <c r="C4997" s="71">
        <v>0.5</v>
      </c>
      <c r="D4997" s="71">
        <v>2.5</v>
      </c>
      <c r="E4997" s="71">
        <v>2.0</v>
      </c>
      <c r="F4997" s="172">
        <f>vlookup(VLOOKUP(A4997,'Meal Plan Combinations'!A$5:E$17,2,false),indirect(I$1),2,false)*B4997+vlookup(VLOOKUP(A4997,'Meal Plan Combinations'!A$5:E$17,3,false),indirect(I$1),2,false)*C4997+vlookup(VLOOKUP(A4997,'Meal Plan Combinations'!A$5:E$17,4,false),indirect(I$1),2,false)*D4997+vlookup(VLOOKUP(A4997,'Meal Plan Combinations'!A$5:E$17,5,false),indirect(I$1),2,false)*E4997</f>
        <v>2746.2295</v>
      </c>
      <c r="G4997" s="173">
        <f>abs(Generate!H$5-F4997)</f>
        <v>323.7705</v>
      </c>
    </row>
    <row r="4998">
      <c r="A4998" s="71" t="s">
        <v>105</v>
      </c>
      <c r="B4998" s="71">
        <v>3.0</v>
      </c>
      <c r="C4998" s="71">
        <v>0.5</v>
      </c>
      <c r="D4998" s="71">
        <v>2.5</v>
      </c>
      <c r="E4998" s="71">
        <v>2.5</v>
      </c>
      <c r="F4998" s="172">
        <f>vlookup(VLOOKUP(A4998,'Meal Plan Combinations'!A$5:E$17,2,false),indirect(I$1),2,false)*B4998+vlookup(VLOOKUP(A4998,'Meal Plan Combinations'!A$5:E$17,3,false),indirect(I$1),2,false)*C4998+vlookup(VLOOKUP(A4998,'Meal Plan Combinations'!A$5:E$17,4,false),indirect(I$1),2,false)*D4998+vlookup(VLOOKUP(A4998,'Meal Plan Combinations'!A$5:E$17,5,false),indirect(I$1),2,false)*E4998</f>
        <v>2883.2235</v>
      </c>
      <c r="G4998" s="173">
        <f>abs(Generate!H$5-F4998)</f>
        <v>186.7765</v>
      </c>
    </row>
    <row r="4999">
      <c r="A4999" s="71" t="s">
        <v>105</v>
      </c>
      <c r="B4999" s="71">
        <v>3.0</v>
      </c>
      <c r="C4999" s="71">
        <v>0.5</v>
      </c>
      <c r="D4999" s="71">
        <v>2.5</v>
      </c>
      <c r="E4999" s="71">
        <v>3.0</v>
      </c>
      <c r="F4999" s="172">
        <f>vlookup(VLOOKUP(A4999,'Meal Plan Combinations'!A$5:E$17,2,false),indirect(I$1),2,false)*B4999+vlookup(VLOOKUP(A4999,'Meal Plan Combinations'!A$5:E$17,3,false),indirect(I$1),2,false)*C4999+vlookup(VLOOKUP(A4999,'Meal Plan Combinations'!A$5:E$17,4,false),indirect(I$1),2,false)*D4999+vlookup(VLOOKUP(A4999,'Meal Plan Combinations'!A$5:E$17,5,false),indirect(I$1),2,false)*E4999</f>
        <v>3020.2175</v>
      </c>
      <c r="G4999" s="173">
        <f>abs(Generate!H$5-F4999)</f>
        <v>49.7825</v>
      </c>
    </row>
    <row r="5000">
      <c r="A5000" s="71" t="s">
        <v>105</v>
      </c>
      <c r="B5000" s="71">
        <v>3.0</v>
      </c>
      <c r="C5000" s="71">
        <v>0.5</v>
      </c>
      <c r="D5000" s="71">
        <v>3.0</v>
      </c>
      <c r="E5000" s="71">
        <v>0.5</v>
      </c>
      <c r="F5000" s="172">
        <f>vlookup(VLOOKUP(A5000,'Meal Plan Combinations'!A$5:E$17,2,false),indirect(I$1),2,false)*B5000+vlookup(VLOOKUP(A5000,'Meal Plan Combinations'!A$5:E$17,3,false),indirect(I$1),2,false)*C5000+vlookup(VLOOKUP(A5000,'Meal Plan Combinations'!A$5:E$17,4,false),indirect(I$1),2,false)*D5000+vlookup(VLOOKUP(A5000,'Meal Plan Combinations'!A$5:E$17,5,false),indirect(I$1),2,false)*E5000</f>
        <v>2475.691</v>
      </c>
      <c r="G5000" s="173">
        <f>abs(Generate!H$5-F5000)</f>
        <v>594.309</v>
      </c>
    </row>
    <row r="5001">
      <c r="A5001" s="71" t="s">
        <v>105</v>
      </c>
      <c r="B5001" s="71">
        <v>3.0</v>
      </c>
      <c r="C5001" s="71">
        <v>0.5</v>
      </c>
      <c r="D5001" s="71">
        <v>3.0</v>
      </c>
      <c r="E5001" s="71">
        <v>1.0</v>
      </c>
      <c r="F5001" s="172">
        <f>vlookup(VLOOKUP(A5001,'Meal Plan Combinations'!A$5:E$17,2,false),indirect(I$1),2,false)*B5001+vlookup(VLOOKUP(A5001,'Meal Plan Combinations'!A$5:E$17,3,false),indirect(I$1),2,false)*C5001+vlookup(VLOOKUP(A5001,'Meal Plan Combinations'!A$5:E$17,4,false),indirect(I$1),2,false)*D5001+vlookup(VLOOKUP(A5001,'Meal Plan Combinations'!A$5:E$17,5,false),indirect(I$1),2,false)*E5001</f>
        <v>2612.685</v>
      </c>
      <c r="G5001" s="173">
        <f>abs(Generate!H$5-F5001)</f>
        <v>457.315</v>
      </c>
    </row>
    <row r="5002">
      <c r="A5002" s="71" t="s">
        <v>105</v>
      </c>
      <c r="B5002" s="71">
        <v>3.0</v>
      </c>
      <c r="C5002" s="71">
        <v>0.5</v>
      </c>
      <c r="D5002" s="71">
        <v>3.0</v>
      </c>
      <c r="E5002" s="71">
        <v>1.5</v>
      </c>
      <c r="F5002" s="172">
        <f>vlookup(VLOOKUP(A5002,'Meal Plan Combinations'!A$5:E$17,2,false),indirect(I$1),2,false)*B5002+vlookup(VLOOKUP(A5002,'Meal Plan Combinations'!A$5:E$17,3,false),indirect(I$1),2,false)*C5002+vlookup(VLOOKUP(A5002,'Meal Plan Combinations'!A$5:E$17,4,false),indirect(I$1),2,false)*D5002+vlookup(VLOOKUP(A5002,'Meal Plan Combinations'!A$5:E$17,5,false),indirect(I$1),2,false)*E5002</f>
        <v>2749.679</v>
      </c>
      <c r="G5002" s="173">
        <f>abs(Generate!H$5-F5002)</f>
        <v>320.321</v>
      </c>
    </row>
    <row r="5003">
      <c r="A5003" s="71" t="s">
        <v>105</v>
      </c>
      <c r="B5003" s="71">
        <v>3.0</v>
      </c>
      <c r="C5003" s="71">
        <v>0.5</v>
      </c>
      <c r="D5003" s="71">
        <v>3.0</v>
      </c>
      <c r="E5003" s="71">
        <v>2.0</v>
      </c>
      <c r="F5003" s="172">
        <f>vlookup(VLOOKUP(A5003,'Meal Plan Combinations'!A$5:E$17,2,false),indirect(I$1),2,false)*B5003+vlookup(VLOOKUP(A5003,'Meal Plan Combinations'!A$5:E$17,3,false),indirect(I$1),2,false)*C5003+vlookup(VLOOKUP(A5003,'Meal Plan Combinations'!A$5:E$17,4,false),indirect(I$1),2,false)*D5003+vlookup(VLOOKUP(A5003,'Meal Plan Combinations'!A$5:E$17,5,false),indirect(I$1),2,false)*E5003</f>
        <v>2886.673</v>
      </c>
      <c r="G5003" s="173">
        <f>abs(Generate!H$5-F5003)</f>
        <v>183.327</v>
      </c>
    </row>
    <row r="5004">
      <c r="A5004" s="71" t="s">
        <v>105</v>
      </c>
      <c r="B5004" s="71">
        <v>3.0</v>
      </c>
      <c r="C5004" s="71">
        <v>0.5</v>
      </c>
      <c r="D5004" s="71">
        <v>3.0</v>
      </c>
      <c r="E5004" s="71">
        <v>2.5</v>
      </c>
      <c r="F5004" s="172">
        <f>vlookup(VLOOKUP(A5004,'Meal Plan Combinations'!A$5:E$17,2,false),indirect(I$1),2,false)*B5004+vlookup(VLOOKUP(A5004,'Meal Plan Combinations'!A$5:E$17,3,false),indirect(I$1),2,false)*C5004+vlookup(VLOOKUP(A5004,'Meal Plan Combinations'!A$5:E$17,4,false),indirect(I$1),2,false)*D5004+vlookup(VLOOKUP(A5004,'Meal Plan Combinations'!A$5:E$17,5,false),indirect(I$1),2,false)*E5004</f>
        <v>3023.667</v>
      </c>
      <c r="G5004" s="173">
        <f>abs(Generate!H$5-F5004)</f>
        <v>46.333</v>
      </c>
    </row>
    <row r="5005">
      <c r="A5005" s="71" t="s">
        <v>105</v>
      </c>
      <c r="B5005" s="71">
        <v>3.0</v>
      </c>
      <c r="C5005" s="71">
        <v>0.5</v>
      </c>
      <c r="D5005" s="71">
        <v>3.0</v>
      </c>
      <c r="E5005" s="71">
        <v>3.0</v>
      </c>
      <c r="F5005" s="172">
        <f>vlookup(VLOOKUP(A5005,'Meal Plan Combinations'!A$5:E$17,2,false),indirect(I$1),2,false)*B5005+vlookup(VLOOKUP(A5005,'Meal Plan Combinations'!A$5:E$17,3,false),indirect(I$1),2,false)*C5005+vlookup(VLOOKUP(A5005,'Meal Plan Combinations'!A$5:E$17,4,false),indirect(I$1),2,false)*D5005+vlookup(VLOOKUP(A5005,'Meal Plan Combinations'!A$5:E$17,5,false),indirect(I$1),2,false)*E5005</f>
        <v>3160.661</v>
      </c>
      <c r="G5005" s="173">
        <f>abs(Generate!H$5-F5005)</f>
        <v>90.661</v>
      </c>
    </row>
    <row r="5006">
      <c r="A5006" s="71" t="s">
        <v>105</v>
      </c>
      <c r="B5006" s="71">
        <v>3.0</v>
      </c>
      <c r="C5006" s="71">
        <v>1.0</v>
      </c>
      <c r="D5006" s="71">
        <v>0.5</v>
      </c>
      <c r="E5006" s="71">
        <v>0.5</v>
      </c>
      <c r="F5006" s="172">
        <f>vlookup(VLOOKUP(A5006,'Meal Plan Combinations'!A$5:E$17,2,false),indirect(I$1),2,false)*B5006+vlookup(VLOOKUP(A5006,'Meal Plan Combinations'!A$5:E$17,3,false),indirect(I$1),2,false)*C5006+vlookup(VLOOKUP(A5006,'Meal Plan Combinations'!A$5:E$17,4,false),indirect(I$1),2,false)*D5006+vlookup(VLOOKUP(A5006,'Meal Plan Combinations'!A$5:E$17,5,false),indirect(I$1),2,false)*E5006</f>
        <v>1904.5695</v>
      </c>
      <c r="G5006" s="173">
        <f>abs(Generate!H$5-F5006)</f>
        <v>1165.4305</v>
      </c>
    </row>
    <row r="5007">
      <c r="A5007" s="71" t="s">
        <v>105</v>
      </c>
      <c r="B5007" s="71">
        <v>3.0</v>
      </c>
      <c r="C5007" s="71">
        <v>1.0</v>
      </c>
      <c r="D5007" s="71">
        <v>0.5</v>
      </c>
      <c r="E5007" s="71">
        <v>1.0</v>
      </c>
      <c r="F5007" s="172">
        <f>vlookup(VLOOKUP(A5007,'Meal Plan Combinations'!A$5:E$17,2,false),indirect(I$1),2,false)*B5007+vlookup(VLOOKUP(A5007,'Meal Plan Combinations'!A$5:E$17,3,false),indirect(I$1),2,false)*C5007+vlookup(VLOOKUP(A5007,'Meal Plan Combinations'!A$5:E$17,4,false),indirect(I$1),2,false)*D5007+vlookup(VLOOKUP(A5007,'Meal Plan Combinations'!A$5:E$17,5,false),indirect(I$1),2,false)*E5007</f>
        <v>2041.5635</v>
      </c>
      <c r="G5007" s="173">
        <f>abs(Generate!H$5-F5007)</f>
        <v>1028.4365</v>
      </c>
    </row>
    <row r="5008">
      <c r="A5008" s="71" t="s">
        <v>105</v>
      </c>
      <c r="B5008" s="71">
        <v>3.0</v>
      </c>
      <c r="C5008" s="71">
        <v>1.0</v>
      </c>
      <c r="D5008" s="71">
        <v>0.5</v>
      </c>
      <c r="E5008" s="71">
        <v>1.5</v>
      </c>
      <c r="F5008" s="172">
        <f>vlookup(VLOOKUP(A5008,'Meal Plan Combinations'!A$5:E$17,2,false),indirect(I$1),2,false)*B5008+vlookup(VLOOKUP(A5008,'Meal Plan Combinations'!A$5:E$17,3,false),indirect(I$1),2,false)*C5008+vlookup(VLOOKUP(A5008,'Meal Plan Combinations'!A$5:E$17,4,false),indirect(I$1),2,false)*D5008+vlookup(VLOOKUP(A5008,'Meal Plan Combinations'!A$5:E$17,5,false),indirect(I$1),2,false)*E5008</f>
        <v>2178.5575</v>
      </c>
      <c r="G5008" s="173">
        <f>abs(Generate!H$5-F5008)</f>
        <v>891.4425</v>
      </c>
    </row>
    <row r="5009">
      <c r="A5009" s="71" t="s">
        <v>105</v>
      </c>
      <c r="B5009" s="71">
        <v>3.0</v>
      </c>
      <c r="C5009" s="71">
        <v>1.0</v>
      </c>
      <c r="D5009" s="71">
        <v>0.5</v>
      </c>
      <c r="E5009" s="71">
        <v>2.0</v>
      </c>
      <c r="F5009" s="172">
        <f>vlookup(VLOOKUP(A5009,'Meal Plan Combinations'!A$5:E$17,2,false),indirect(I$1),2,false)*B5009+vlookup(VLOOKUP(A5009,'Meal Plan Combinations'!A$5:E$17,3,false),indirect(I$1),2,false)*C5009+vlookup(VLOOKUP(A5009,'Meal Plan Combinations'!A$5:E$17,4,false),indirect(I$1),2,false)*D5009+vlookup(VLOOKUP(A5009,'Meal Plan Combinations'!A$5:E$17,5,false),indirect(I$1),2,false)*E5009</f>
        <v>2315.5515</v>
      </c>
      <c r="G5009" s="173">
        <f>abs(Generate!H$5-F5009)</f>
        <v>754.4485</v>
      </c>
    </row>
    <row r="5010">
      <c r="A5010" s="71" t="s">
        <v>105</v>
      </c>
      <c r="B5010" s="71">
        <v>3.0</v>
      </c>
      <c r="C5010" s="71">
        <v>1.0</v>
      </c>
      <c r="D5010" s="71">
        <v>0.5</v>
      </c>
      <c r="E5010" s="71">
        <v>2.5</v>
      </c>
      <c r="F5010" s="172">
        <f>vlookup(VLOOKUP(A5010,'Meal Plan Combinations'!A$5:E$17,2,false),indirect(I$1),2,false)*B5010+vlookup(VLOOKUP(A5010,'Meal Plan Combinations'!A$5:E$17,3,false),indirect(I$1),2,false)*C5010+vlookup(VLOOKUP(A5010,'Meal Plan Combinations'!A$5:E$17,4,false),indirect(I$1),2,false)*D5010+vlookup(VLOOKUP(A5010,'Meal Plan Combinations'!A$5:E$17,5,false),indirect(I$1),2,false)*E5010</f>
        <v>2452.5455</v>
      </c>
      <c r="G5010" s="173">
        <f>abs(Generate!H$5-F5010)</f>
        <v>617.4545</v>
      </c>
    </row>
    <row r="5011">
      <c r="A5011" s="71" t="s">
        <v>105</v>
      </c>
      <c r="B5011" s="71">
        <v>3.0</v>
      </c>
      <c r="C5011" s="71">
        <v>1.0</v>
      </c>
      <c r="D5011" s="71">
        <v>0.5</v>
      </c>
      <c r="E5011" s="71">
        <v>3.0</v>
      </c>
      <c r="F5011" s="172">
        <f>vlookup(VLOOKUP(A5011,'Meal Plan Combinations'!A$5:E$17,2,false),indirect(I$1),2,false)*B5011+vlookup(VLOOKUP(A5011,'Meal Plan Combinations'!A$5:E$17,3,false),indirect(I$1),2,false)*C5011+vlookup(VLOOKUP(A5011,'Meal Plan Combinations'!A$5:E$17,4,false),indirect(I$1),2,false)*D5011+vlookup(VLOOKUP(A5011,'Meal Plan Combinations'!A$5:E$17,5,false),indirect(I$1),2,false)*E5011</f>
        <v>2589.5395</v>
      </c>
      <c r="G5011" s="173">
        <f>abs(Generate!H$5-F5011)</f>
        <v>480.4605</v>
      </c>
    </row>
    <row r="5012">
      <c r="A5012" s="71" t="s">
        <v>105</v>
      </c>
      <c r="B5012" s="71">
        <v>3.0</v>
      </c>
      <c r="C5012" s="71">
        <v>1.0</v>
      </c>
      <c r="D5012" s="71">
        <v>1.0</v>
      </c>
      <c r="E5012" s="71">
        <v>0.5</v>
      </c>
      <c r="F5012" s="172">
        <f>vlookup(VLOOKUP(A5012,'Meal Plan Combinations'!A$5:E$17,2,false),indirect(I$1),2,false)*B5012+vlookup(VLOOKUP(A5012,'Meal Plan Combinations'!A$5:E$17,3,false),indirect(I$1),2,false)*C5012+vlookup(VLOOKUP(A5012,'Meal Plan Combinations'!A$5:E$17,4,false),indirect(I$1),2,false)*D5012+vlookup(VLOOKUP(A5012,'Meal Plan Combinations'!A$5:E$17,5,false),indirect(I$1),2,false)*E5012</f>
        <v>2045.013</v>
      </c>
      <c r="G5012" s="173">
        <f>abs(Generate!H$5-F5012)</f>
        <v>1024.987</v>
      </c>
    </row>
    <row r="5013">
      <c r="A5013" s="71" t="s">
        <v>105</v>
      </c>
      <c r="B5013" s="71">
        <v>3.0</v>
      </c>
      <c r="C5013" s="71">
        <v>1.0</v>
      </c>
      <c r="D5013" s="71">
        <v>1.0</v>
      </c>
      <c r="E5013" s="71">
        <v>1.0</v>
      </c>
      <c r="F5013" s="172">
        <f>vlookup(VLOOKUP(A5013,'Meal Plan Combinations'!A$5:E$17,2,false),indirect(I$1),2,false)*B5013+vlookup(VLOOKUP(A5013,'Meal Plan Combinations'!A$5:E$17,3,false),indirect(I$1),2,false)*C5013+vlookup(VLOOKUP(A5013,'Meal Plan Combinations'!A$5:E$17,4,false),indirect(I$1),2,false)*D5013+vlookup(VLOOKUP(A5013,'Meal Plan Combinations'!A$5:E$17,5,false),indirect(I$1),2,false)*E5013</f>
        <v>2182.007</v>
      </c>
      <c r="G5013" s="173">
        <f>abs(Generate!H$5-F5013)</f>
        <v>887.993</v>
      </c>
    </row>
    <row r="5014">
      <c r="A5014" s="71" t="s">
        <v>105</v>
      </c>
      <c r="B5014" s="71">
        <v>3.0</v>
      </c>
      <c r="C5014" s="71">
        <v>1.0</v>
      </c>
      <c r="D5014" s="71">
        <v>1.0</v>
      </c>
      <c r="E5014" s="71">
        <v>1.5</v>
      </c>
      <c r="F5014" s="172">
        <f>vlookup(VLOOKUP(A5014,'Meal Plan Combinations'!A$5:E$17,2,false),indirect(I$1),2,false)*B5014+vlookup(VLOOKUP(A5014,'Meal Plan Combinations'!A$5:E$17,3,false),indirect(I$1),2,false)*C5014+vlookup(VLOOKUP(A5014,'Meal Plan Combinations'!A$5:E$17,4,false),indirect(I$1),2,false)*D5014+vlookup(VLOOKUP(A5014,'Meal Plan Combinations'!A$5:E$17,5,false),indirect(I$1),2,false)*E5014</f>
        <v>2319.001</v>
      </c>
      <c r="G5014" s="173">
        <f>abs(Generate!H$5-F5014)</f>
        <v>750.999</v>
      </c>
    </row>
    <row r="5015">
      <c r="A5015" s="71" t="s">
        <v>105</v>
      </c>
      <c r="B5015" s="71">
        <v>3.0</v>
      </c>
      <c r="C5015" s="71">
        <v>1.0</v>
      </c>
      <c r="D5015" s="71">
        <v>1.0</v>
      </c>
      <c r="E5015" s="71">
        <v>2.0</v>
      </c>
      <c r="F5015" s="172">
        <f>vlookup(VLOOKUP(A5015,'Meal Plan Combinations'!A$5:E$17,2,false),indirect(I$1),2,false)*B5015+vlookup(VLOOKUP(A5015,'Meal Plan Combinations'!A$5:E$17,3,false),indirect(I$1),2,false)*C5015+vlookup(VLOOKUP(A5015,'Meal Plan Combinations'!A$5:E$17,4,false),indirect(I$1),2,false)*D5015+vlookup(VLOOKUP(A5015,'Meal Plan Combinations'!A$5:E$17,5,false),indirect(I$1),2,false)*E5015</f>
        <v>2455.995</v>
      </c>
      <c r="G5015" s="173">
        <f>abs(Generate!H$5-F5015)</f>
        <v>614.005</v>
      </c>
    </row>
    <row r="5016">
      <c r="A5016" s="71" t="s">
        <v>105</v>
      </c>
      <c r="B5016" s="71">
        <v>3.0</v>
      </c>
      <c r="C5016" s="71">
        <v>1.0</v>
      </c>
      <c r="D5016" s="71">
        <v>1.0</v>
      </c>
      <c r="E5016" s="71">
        <v>2.5</v>
      </c>
      <c r="F5016" s="172">
        <f>vlookup(VLOOKUP(A5016,'Meal Plan Combinations'!A$5:E$17,2,false),indirect(I$1),2,false)*B5016+vlookup(VLOOKUP(A5016,'Meal Plan Combinations'!A$5:E$17,3,false),indirect(I$1),2,false)*C5016+vlookup(VLOOKUP(A5016,'Meal Plan Combinations'!A$5:E$17,4,false),indirect(I$1),2,false)*D5016+vlookup(VLOOKUP(A5016,'Meal Plan Combinations'!A$5:E$17,5,false),indirect(I$1),2,false)*E5016</f>
        <v>2592.989</v>
      </c>
      <c r="G5016" s="173">
        <f>abs(Generate!H$5-F5016)</f>
        <v>477.011</v>
      </c>
    </row>
    <row r="5017">
      <c r="A5017" s="71" t="s">
        <v>105</v>
      </c>
      <c r="B5017" s="71">
        <v>3.0</v>
      </c>
      <c r="C5017" s="71">
        <v>1.0</v>
      </c>
      <c r="D5017" s="71">
        <v>1.0</v>
      </c>
      <c r="E5017" s="71">
        <v>3.0</v>
      </c>
      <c r="F5017" s="172">
        <f>vlookup(VLOOKUP(A5017,'Meal Plan Combinations'!A$5:E$17,2,false),indirect(I$1),2,false)*B5017+vlookup(VLOOKUP(A5017,'Meal Plan Combinations'!A$5:E$17,3,false),indirect(I$1),2,false)*C5017+vlookup(VLOOKUP(A5017,'Meal Plan Combinations'!A$5:E$17,4,false),indirect(I$1),2,false)*D5017+vlookup(VLOOKUP(A5017,'Meal Plan Combinations'!A$5:E$17,5,false),indirect(I$1),2,false)*E5017</f>
        <v>2729.983</v>
      </c>
      <c r="G5017" s="173">
        <f>abs(Generate!H$5-F5017)</f>
        <v>340.017</v>
      </c>
    </row>
    <row r="5018">
      <c r="A5018" s="71" t="s">
        <v>105</v>
      </c>
      <c r="B5018" s="71">
        <v>3.0</v>
      </c>
      <c r="C5018" s="71">
        <v>1.0</v>
      </c>
      <c r="D5018" s="71">
        <v>1.5</v>
      </c>
      <c r="E5018" s="71">
        <v>0.5</v>
      </c>
      <c r="F5018" s="172">
        <f>vlookup(VLOOKUP(A5018,'Meal Plan Combinations'!A$5:E$17,2,false),indirect(I$1),2,false)*B5018+vlookup(VLOOKUP(A5018,'Meal Plan Combinations'!A$5:E$17,3,false),indirect(I$1),2,false)*C5018+vlookup(VLOOKUP(A5018,'Meal Plan Combinations'!A$5:E$17,4,false),indirect(I$1),2,false)*D5018+vlookup(VLOOKUP(A5018,'Meal Plan Combinations'!A$5:E$17,5,false),indirect(I$1),2,false)*E5018</f>
        <v>2185.4565</v>
      </c>
      <c r="G5018" s="173">
        <f>abs(Generate!H$5-F5018)</f>
        <v>884.5435</v>
      </c>
    </row>
    <row r="5019">
      <c r="A5019" s="71" t="s">
        <v>105</v>
      </c>
      <c r="B5019" s="71">
        <v>3.0</v>
      </c>
      <c r="C5019" s="71">
        <v>1.0</v>
      </c>
      <c r="D5019" s="71">
        <v>1.5</v>
      </c>
      <c r="E5019" s="71">
        <v>1.0</v>
      </c>
      <c r="F5019" s="172">
        <f>vlookup(VLOOKUP(A5019,'Meal Plan Combinations'!A$5:E$17,2,false),indirect(I$1),2,false)*B5019+vlookup(VLOOKUP(A5019,'Meal Plan Combinations'!A$5:E$17,3,false),indirect(I$1),2,false)*C5019+vlookup(VLOOKUP(A5019,'Meal Plan Combinations'!A$5:E$17,4,false),indirect(I$1),2,false)*D5019+vlookup(VLOOKUP(A5019,'Meal Plan Combinations'!A$5:E$17,5,false),indirect(I$1),2,false)*E5019</f>
        <v>2322.4505</v>
      </c>
      <c r="G5019" s="173">
        <f>abs(Generate!H$5-F5019)</f>
        <v>747.5495</v>
      </c>
    </row>
    <row r="5020">
      <c r="A5020" s="71" t="s">
        <v>105</v>
      </c>
      <c r="B5020" s="71">
        <v>3.0</v>
      </c>
      <c r="C5020" s="71">
        <v>1.0</v>
      </c>
      <c r="D5020" s="71">
        <v>1.5</v>
      </c>
      <c r="E5020" s="71">
        <v>1.5</v>
      </c>
      <c r="F5020" s="172">
        <f>vlookup(VLOOKUP(A5020,'Meal Plan Combinations'!A$5:E$17,2,false),indirect(I$1),2,false)*B5020+vlookup(VLOOKUP(A5020,'Meal Plan Combinations'!A$5:E$17,3,false),indirect(I$1),2,false)*C5020+vlookup(VLOOKUP(A5020,'Meal Plan Combinations'!A$5:E$17,4,false),indirect(I$1),2,false)*D5020+vlookup(VLOOKUP(A5020,'Meal Plan Combinations'!A$5:E$17,5,false),indirect(I$1),2,false)*E5020</f>
        <v>2459.4445</v>
      </c>
      <c r="G5020" s="173">
        <f>abs(Generate!H$5-F5020)</f>
        <v>610.5555</v>
      </c>
    </row>
    <row r="5021">
      <c r="A5021" s="71" t="s">
        <v>105</v>
      </c>
      <c r="B5021" s="71">
        <v>3.0</v>
      </c>
      <c r="C5021" s="71">
        <v>1.0</v>
      </c>
      <c r="D5021" s="71">
        <v>1.5</v>
      </c>
      <c r="E5021" s="71">
        <v>2.0</v>
      </c>
      <c r="F5021" s="172">
        <f>vlookup(VLOOKUP(A5021,'Meal Plan Combinations'!A$5:E$17,2,false),indirect(I$1),2,false)*B5021+vlookup(VLOOKUP(A5021,'Meal Plan Combinations'!A$5:E$17,3,false),indirect(I$1),2,false)*C5021+vlookup(VLOOKUP(A5021,'Meal Plan Combinations'!A$5:E$17,4,false),indirect(I$1),2,false)*D5021+vlookup(VLOOKUP(A5021,'Meal Plan Combinations'!A$5:E$17,5,false),indirect(I$1),2,false)*E5021</f>
        <v>2596.4385</v>
      </c>
      <c r="G5021" s="173">
        <f>abs(Generate!H$5-F5021)</f>
        <v>473.5615</v>
      </c>
    </row>
    <row r="5022">
      <c r="A5022" s="71" t="s">
        <v>105</v>
      </c>
      <c r="B5022" s="71">
        <v>3.0</v>
      </c>
      <c r="C5022" s="71">
        <v>1.0</v>
      </c>
      <c r="D5022" s="71">
        <v>1.5</v>
      </c>
      <c r="E5022" s="71">
        <v>2.5</v>
      </c>
      <c r="F5022" s="172">
        <f>vlookup(VLOOKUP(A5022,'Meal Plan Combinations'!A$5:E$17,2,false),indirect(I$1),2,false)*B5022+vlookup(VLOOKUP(A5022,'Meal Plan Combinations'!A$5:E$17,3,false),indirect(I$1),2,false)*C5022+vlookup(VLOOKUP(A5022,'Meal Plan Combinations'!A$5:E$17,4,false),indirect(I$1),2,false)*D5022+vlookup(VLOOKUP(A5022,'Meal Plan Combinations'!A$5:E$17,5,false),indirect(I$1),2,false)*E5022</f>
        <v>2733.4325</v>
      </c>
      <c r="G5022" s="173">
        <f>abs(Generate!H$5-F5022)</f>
        <v>336.5675</v>
      </c>
    </row>
    <row r="5023">
      <c r="A5023" s="71" t="s">
        <v>105</v>
      </c>
      <c r="B5023" s="71">
        <v>3.0</v>
      </c>
      <c r="C5023" s="71">
        <v>1.0</v>
      </c>
      <c r="D5023" s="71">
        <v>1.5</v>
      </c>
      <c r="E5023" s="71">
        <v>3.0</v>
      </c>
      <c r="F5023" s="172">
        <f>vlookup(VLOOKUP(A5023,'Meal Plan Combinations'!A$5:E$17,2,false),indirect(I$1),2,false)*B5023+vlookup(VLOOKUP(A5023,'Meal Plan Combinations'!A$5:E$17,3,false),indirect(I$1),2,false)*C5023+vlookup(VLOOKUP(A5023,'Meal Plan Combinations'!A$5:E$17,4,false),indirect(I$1),2,false)*D5023+vlookup(VLOOKUP(A5023,'Meal Plan Combinations'!A$5:E$17,5,false),indirect(I$1),2,false)*E5023</f>
        <v>2870.4265</v>
      </c>
      <c r="G5023" s="173">
        <f>abs(Generate!H$5-F5023)</f>
        <v>199.5735</v>
      </c>
    </row>
    <row r="5024">
      <c r="A5024" s="71" t="s">
        <v>105</v>
      </c>
      <c r="B5024" s="71">
        <v>3.0</v>
      </c>
      <c r="C5024" s="71">
        <v>1.0</v>
      </c>
      <c r="D5024" s="71">
        <v>2.0</v>
      </c>
      <c r="E5024" s="71">
        <v>0.5</v>
      </c>
      <c r="F5024" s="172">
        <f>vlookup(VLOOKUP(A5024,'Meal Plan Combinations'!A$5:E$17,2,false),indirect(I$1),2,false)*B5024+vlookup(VLOOKUP(A5024,'Meal Plan Combinations'!A$5:E$17,3,false),indirect(I$1),2,false)*C5024+vlookup(VLOOKUP(A5024,'Meal Plan Combinations'!A$5:E$17,4,false),indirect(I$1),2,false)*D5024+vlookup(VLOOKUP(A5024,'Meal Plan Combinations'!A$5:E$17,5,false),indirect(I$1),2,false)*E5024</f>
        <v>2325.9</v>
      </c>
      <c r="G5024" s="173">
        <f>abs(Generate!H$5-F5024)</f>
        <v>744.1</v>
      </c>
    </row>
    <row r="5025">
      <c r="A5025" s="71" t="s">
        <v>105</v>
      </c>
      <c r="B5025" s="71">
        <v>3.0</v>
      </c>
      <c r="C5025" s="71">
        <v>1.0</v>
      </c>
      <c r="D5025" s="71">
        <v>2.0</v>
      </c>
      <c r="E5025" s="71">
        <v>1.0</v>
      </c>
      <c r="F5025" s="172">
        <f>vlookup(VLOOKUP(A5025,'Meal Plan Combinations'!A$5:E$17,2,false),indirect(I$1),2,false)*B5025+vlookup(VLOOKUP(A5025,'Meal Plan Combinations'!A$5:E$17,3,false),indirect(I$1),2,false)*C5025+vlookup(VLOOKUP(A5025,'Meal Plan Combinations'!A$5:E$17,4,false),indirect(I$1),2,false)*D5025+vlookup(VLOOKUP(A5025,'Meal Plan Combinations'!A$5:E$17,5,false),indirect(I$1),2,false)*E5025</f>
        <v>2462.894</v>
      </c>
      <c r="G5025" s="173">
        <f>abs(Generate!H$5-F5025)</f>
        <v>607.106</v>
      </c>
    </row>
    <row r="5026">
      <c r="A5026" s="71" t="s">
        <v>105</v>
      </c>
      <c r="B5026" s="71">
        <v>3.0</v>
      </c>
      <c r="C5026" s="71">
        <v>1.0</v>
      </c>
      <c r="D5026" s="71">
        <v>2.0</v>
      </c>
      <c r="E5026" s="71">
        <v>1.5</v>
      </c>
      <c r="F5026" s="172">
        <f>vlookup(VLOOKUP(A5026,'Meal Plan Combinations'!A$5:E$17,2,false),indirect(I$1),2,false)*B5026+vlookup(VLOOKUP(A5026,'Meal Plan Combinations'!A$5:E$17,3,false),indirect(I$1),2,false)*C5026+vlookup(VLOOKUP(A5026,'Meal Plan Combinations'!A$5:E$17,4,false),indirect(I$1),2,false)*D5026+vlookup(VLOOKUP(A5026,'Meal Plan Combinations'!A$5:E$17,5,false),indirect(I$1),2,false)*E5026</f>
        <v>2599.888</v>
      </c>
      <c r="G5026" s="173">
        <f>abs(Generate!H$5-F5026)</f>
        <v>470.112</v>
      </c>
    </row>
    <row r="5027">
      <c r="A5027" s="71" t="s">
        <v>105</v>
      </c>
      <c r="B5027" s="71">
        <v>3.0</v>
      </c>
      <c r="C5027" s="71">
        <v>1.0</v>
      </c>
      <c r="D5027" s="71">
        <v>2.0</v>
      </c>
      <c r="E5027" s="71">
        <v>2.0</v>
      </c>
      <c r="F5027" s="172">
        <f>vlookup(VLOOKUP(A5027,'Meal Plan Combinations'!A$5:E$17,2,false),indirect(I$1),2,false)*B5027+vlookup(VLOOKUP(A5027,'Meal Plan Combinations'!A$5:E$17,3,false),indirect(I$1),2,false)*C5027+vlookup(VLOOKUP(A5027,'Meal Plan Combinations'!A$5:E$17,4,false),indirect(I$1),2,false)*D5027+vlookup(VLOOKUP(A5027,'Meal Plan Combinations'!A$5:E$17,5,false),indirect(I$1),2,false)*E5027</f>
        <v>2736.882</v>
      </c>
      <c r="G5027" s="173">
        <f>abs(Generate!H$5-F5027)</f>
        <v>333.118</v>
      </c>
    </row>
    <row r="5028">
      <c r="A5028" s="71" t="s">
        <v>105</v>
      </c>
      <c r="B5028" s="71">
        <v>3.0</v>
      </c>
      <c r="C5028" s="71">
        <v>1.0</v>
      </c>
      <c r="D5028" s="71">
        <v>2.0</v>
      </c>
      <c r="E5028" s="71">
        <v>2.5</v>
      </c>
      <c r="F5028" s="172">
        <f>vlookup(VLOOKUP(A5028,'Meal Plan Combinations'!A$5:E$17,2,false),indirect(I$1),2,false)*B5028+vlookup(VLOOKUP(A5028,'Meal Plan Combinations'!A$5:E$17,3,false),indirect(I$1),2,false)*C5028+vlookup(VLOOKUP(A5028,'Meal Plan Combinations'!A$5:E$17,4,false),indirect(I$1),2,false)*D5028+vlookup(VLOOKUP(A5028,'Meal Plan Combinations'!A$5:E$17,5,false),indirect(I$1),2,false)*E5028</f>
        <v>2873.876</v>
      </c>
      <c r="G5028" s="173">
        <f>abs(Generate!H$5-F5028)</f>
        <v>196.124</v>
      </c>
    </row>
    <row r="5029">
      <c r="A5029" s="71" t="s">
        <v>105</v>
      </c>
      <c r="B5029" s="71">
        <v>3.0</v>
      </c>
      <c r="C5029" s="71">
        <v>1.0</v>
      </c>
      <c r="D5029" s="71">
        <v>2.0</v>
      </c>
      <c r="E5029" s="71">
        <v>3.0</v>
      </c>
      <c r="F5029" s="172">
        <f>vlookup(VLOOKUP(A5029,'Meal Plan Combinations'!A$5:E$17,2,false),indirect(I$1),2,false)*B5029+vlookup(VLOOKUP(A5029,'Meal Plan Combinations'!A$5:E$17,3,false),indirect(I$1),2,false)*C5029+vlookup(VLOOKUP(A5029,'Meal Plan Combinations'!A$5:E$17,4,false),indirect(I$1),2,false)*D5029+vlookup(VLOOKUP(A5029,'Meal Plan Combinations'!A$5:E$17,5,false),indirect(I$1),2,false)*E5029</f>
        <v>3010.87</v>
      </c>
      <c r="G5029" s="173">
        <f>abs(Generate!H$5-F5029)</f>
        <v>59.13</v>
      </c>
    </row>
    <row r="5030">
      <c r="A5030" s="71" t="s">
        <v>105</v>
      </c>
      <c r="B5030" s="71">
        <v>3.0</v>
      </c>
      <c r="C5030" s="71">
        <v>1.0</v>
      </c>
      <c r="D5030" s="71">
        <v>2.5</v>
      </c>
      <c r="E5030" s="71">
        <v>0.5</v>
      </c>
      <c r="F5030" s="172">
        <f>vlookup(VLOOKUP(A5030,'Meal Plan Combinations'!A$5:E$17,2,false),indirect(I$1),2,false)*B5030+vlookup(VLOOKUP(A5030,'Meal Plan Combinations'!A$5:E$17,3,false),indirect(I$1),2,false)*C5030+vlookup(VLOOKUP(A5030,'Meal Plan Combinations'!A$5:E$17,4,false),indirect(I$1),2,false)*D5030+vlookup(VLOOKUP(A5030,'Meal Plan Combinations'!A$5:E$17,5,false),indirect(I$1),2,false)*E5030</f>
        <v>2466.3435</v>
      </c>
      <c r="G5030" s="173">
        <f>abs(Generate!H$5-F5030)</f>
        <v>603.6565</v>
      </c>
    </row>
    <row r="5031">
      <c r="A5031" s="71" t="s">
        <v>105</v>
      </c>
      <c r="B5031" s="71">
        <v>3.0</v>
      </c>
      <c r="C5031" s="71">
        <v>1.0</v>
      </c>
      <c r="D5031" s="71">
        <v>2.5</v>
      </c>
      <c r="E5031" s="71">
        <v>1.0</v>
      </c>
      <c r="F5031" s="172">
        <f>vlookup(VLOOKUP(A5031,'Meal Plan Combinations'!A$5:E$17,2,false),indirect(I$1),2,false)*B5031+vlookup(VLOOKUP(A5031,'Meal Plan Combinations'!A$5:E$17,3,false),indirect(I$1),2,false)*C5031+vlookup(VLOOKUP(A5031,'Meal Plan Combinations'!A$5:E$17,4,false),indirect(I$1),2,false)*D5031+vlookup(VLOOKUP(A5031,'Meal Plan Combinations'!A$5:E$17,5,false),indirect(I$1),2,false)*E5031</f>
        <v>2603.3375</v>
      </c>
      <c r="G5031" s="173">
        <f>abs(Generate!H$5-F5031)</f>
        <v>466.6625</v>
      </c>
    </row>
    <row r="5032">
      <c r="A5032" s="71" t="s">
        <v>105</v>
      </c>
      <c r="B5032" s="71">
        <v>3.0</v>
      </c>
      <c r="C5032" s="71">
        <v>1.0</v>
      </c>
      <c r="D5032" s="71">
        <v>2.5</v>
      </c>
      <c r="E5032" s="71">
        <v>1.5</v>
      </c>
      <c r="F5032" s="172">
        <f>vlookup(VLOOKUP(A5032,'Meal Plan Combinations'!A$5:E$17,2,false),indirect(I$1),2,false)*B5032+vlookup(VLOOKUP(A5032,'Meal Plan Combinations'!A$5:E$17,3,false),indirect(I$1),2,false)*C5032+vlookup(VLOOKUP(A5032,'Meal Plan Combinations'!A$5:E$17,4,false),indirect(I$1),2,false)*D5032+vlookup(VLOOKUP(A5032,'Meal Plan Combinations'!A$5:E$17,5,false),indirect(I$1),2,false)*E5032</f>
        <v>2740.3315</v>
      </c>
      <c r="G5032" s="173">
        <f>abs(Generate!H$5-F5032)</f>
        <v>329.6685</v>
      </c>
    </row>
    <row r="5033">
      <c r="A5033" s="71" t="s">
        <v>105</v>
      </c>
      <c r="B5033" s="71">
        <v>3.0</v>
      </c>
      <c r="C5033" s="71">
        <v>1.0</v>
      </c>
      <c r="D5033" s="71">
        <v>2.5</v>
      </c>
      <c r="E5033" s="71">
        <v>2.0</v>
      </c>
      <c r="F5033" s="172">
        <f>vlookup(VLOOKUP(A5033,'Meal Plan Combinations'!A$5:E$17,2,false),indirect(I$1),2,false)*B5033+vlookup(VLOOKUP(A5033,'Meal Plan Combinations'!A$5:E$17,3,false),indirect(I$1),2,false)*C5033+vlookup(VLOOKUP(A5033,'Meal Plan Combinations'!A$5:E$17,4,false),indirect(I$1),2,false)*D5033+vlookup(VLOOKUP(A5033,'Meal Plan Combinations'!A$5:E$17,5,false),indirect(I$1),2,false)*E5033</f>
        <v>2877.3255</v>
      </c>
      <c r="G5033" s="173">
        <f>abs(Generate!H$5-F5033)</f>
        <v>192.6745</v>
      </c>
    </row>
    <row r="5034">
      <c r="A5034" s="71" t="s">
        <v>105</v>
      </c>
      <c r="B5034" s="71">
        <v>3.0</v>
      </c>
      <c r="C5034" s="71">
        <v>1.0</v>
      </c>
      <c r="D5034" s="71">
        <v>2.5</v>
      </c>
      <c r="E5034" s="71">
        <v>2.5</v>
      </c>
      <c r="F5034" s="172">
        <f>vlookup(VLOOKUP(A5034,'Meal Plan Combinations'!A$5:E$17,2,false),indirect(I$1),2,false)*B5034+vlookup(VLOOKUP(A5034,'Meal Plan Combinations'!A$5:E$17,3,false),indirect(I$1),2,false)*C5034+vlookup(VLOOKUP(A5034,'Meal Plan Combinations'!A$5:E$17,4,false),indirect(I$1),2,false)*D5034+vlookup(VLOOKUP(A5034,'Meal Plan Combinations'!A$5:E$17,5,false),indirect(I$1),2,false)*E5034</f>
        <v>3014.3195</v>
      </c>
      <c r="G5034" s="173">
        <f>abs(Generate!H$5-F5034)</f>
        <v>55.6805</v>
      </c>
    </row>
    <row r="5035">
      <c r="A5035" s="71" t="s">
        <v>105</v>
      </c>
      <c r="B5035" s="71">
        <v>3.0</v>
      </c>
      <c r="C5035" s="71">
        <v>1.0</v>
      </c>
      <c r="D5035" s="71">
        <v>2.5</v>
      </c>
      <c r="E5035" s="71">
        <v>3.0</v>
      </c>
      <c r="F5035" s="172">
        <f>vlookup(VLOOKUP(A5035,'Meal Plan Combinations'!A$5:E$17,2,false),indirect(I$1),2,false)*B5035+vlookup(VLOOKUP(A5035,'Meal Plan Combinations'!A$5:E$17,3,false),indirect(I$1),2,false)*C5035+vlookup(VLOOKUP(A5035,'Meal Plan Combinations'!A$5:E$17,4,false),indirect(I$1),2,false)*D5035+vlookup(VLOOKUP(A5035,'Meal Plan Combinations'!A$5:E$17,5,false),indirect(I$1),2,false)*E5035</f>
        <v>3151.3135</v>
      </c>
      <c r="G5035" s="173">
        <f>abs(Generate!H$5-F5035)</f>
        <v>81.3135</v>
      </c>
    </row>
    <row r="5036">
      <c r="A5036" s="71" t="s">
        <v>105</v>
      </c>
      <c r="B5036" s="71">
        <v>3.0</v>
      </c>
      <c r="C5036" s="71">
        <v>1.0</v>
      </c>
      <c r="D5036" s="71">
        <v>3.0</v>
      </c>
      <c r="E5036" s="71">
        <v>0.5</v>
      </c>
      <c r="F5036" s="172">
        <f>vlookup(VLOOKUP(A5036,'Meal Plan Combinations'!A$5:E$17,2,false),indirect(I$1),2,false)*B5036+vlookup(VLOOKUP(A5036,'Meal Plan Combinations'!A$5:E$17,3,false),indirect(I$1),2,false)*C5036+vlookup(VLOOKUP(A5036,'Meal Plan Combinations'!A$5:E$17,4,false),indirect(I$1),2,false)*D5036+vlookup(VLOOKUP(A5036,'Meal Plan Combinations'!A$5:E$17,5,false),indirect(I$1),2,false)*E5036</f>
        <v>2606.787</v>
      </c>
      <c r="G5036" s="173">
        <f>abs(Generate!H$5-F5036)</f>
        <v>463.213</v>
      </c>
    </row>
    <row r="5037">
      <c r="A5037" s="71" t="s">
        <v>105</v>
      </c>
      <c r="B5037" s="71">
        <v>3.0</v>
      </c>
      <c r="C5037" s="71">
        <v>1.0</v>
      </c>
      <c r="D5037" s="71">
        <v>3.0</v>
      </c>
      <c r="E5037" s="71">
        <v>1.0</v>
      </c>
      <c r="F5037" s="172">
        <f>vlookup(VLOOKUP(A5037,'Meal Plan Combinations'!A$5:E$17,2,false),indirect(I$1),2,false)*B5037+vlookup(VLOOKUP(A5037,'Meal Plan Combinations'!A$5:E$17,3,false),indirect(I$1),2,false)*C5037+vlookup(VLOOKUP(A5037,'Meal Plan Combinations'!A$5:E$17,4,false),indirect(I$1),2,false)*D5037+vlookup(VLOOKUP(A5037,'Meal Plan Combinations'!A$5:E$17,5,false),indirect(I$1),2,false)*E5037</f>
        <v>2743.781</v>
      </c>
      <c r="G5037" s="173">
        <f>abs(Generate!H$5-F5037)</f>
        <v>326.219</v>
      </c>
    </row>
    <row r="5038">
      <c r="A5038" s="71" t="s">
        <v>105</v>
      </c>
      <c r="B5038" s="71">
        <v>3.0</v>
      </c>
      <c r="C5038" s="71">
        <v>1.0</v>
      </c>
      <c r="D5038" s="71">
        <v>3.0</v>
      </c>
      <c r="E5038" s="71">
        <v>1.5</v>
      </c>
      <c r="F5038" s="172">
        <f>vlookup(VLOOKUP(A5038,'Meal Plan Combinations'!A$5:E$17,2,false),indirect(I$1),2,false)*B5038+vlookup(VLOOKUP(A5038,'Meal Plan Combinations'!A$5:E$17,3,false),indirect(I$1),2,false)*C5038+vlookup(VLOOKUP(A5038,'Meal Plan Combinations'!A$5:E$17,4,false),indirect(I$1),2,false)*D5038+vlookup(VLOOKUP(A5038,'Meal Plan Combinations'!A$5:E$17,5,false),indirect(I$1),2,false)*E5038</f>
        <v>2880.775</v>
      </c>
      <c r="G5038" s="173">
        <f>abs(Generate!H$5-F5038)</f>
        <v>189.225</v>
      </c>
    </row>
    <row r="5039">
      <c r="A5039" s="71" t="s">
        <v>105</v>
      </c>
      <c r="B5039" s="71">
        <v>3.0</v>
      </c>
      <c r="C5039" s="71">
        <v>1.0</v>
      </c>
      <c r="D5039" s="71">
        <v>3.0</v>
      </c>
      <c r="E5039" s="71">
        <v>2.0</v>
      </c>
      <c r="F5039" s="172">
        <f>vlookup(VLOOKUP(A5039,'Meal Plan Combinations'!A$5:E$17,2,false),indirect(I$1),2,false)*B5039+vlookup(VLOOKUP(A5039,'Meal Plan Combinations'!A$5:E$17,3,false),indirect(I$1),2,false)*C5039+vlookup(VLOOKUP(A5039,'Meal Plan Combinations'!A$5:E$17,4,false),indirect(I$1),2,false)*D5039+vlookup(VLOOKUP(A5039,'Meal Plan Combinations'!A$5:E$17,5,false),indirect(I$1),2,false)*E5039</f>
        <v>3017.769</v>
      </c>
      <c r="G5039" s="173">
        <f>abs(Generate!H$5-F5039)</f>
        <v>52.231</v>
      </c>
    </row>
    <row r="5040">
      <c r="A5040" s="71" t="s">
        <v>105</v>
      </c>
      <c r="B5040" s="71">
        <v>3.0</v>
      </c>
      <c r="C5040" s="71">
        <v>1.0</v>
      </c>
      <c r="D5040" s="71">
        <v>3.0</v>
      </c>
      <c r="E5040" s="71">
        <v>2.5</v>
      </c>
      <c r="F5040" s="172">
        <f>vlookup(VLOOKUP(A5040,'Meal Plan Combinations'!A$5:E$17,2,false),indirect(I$1),2,false)*B5040+vlookup(VLOOKUP(A5040,'Meal Plan Combinations'!A$5:E$17,3,false),indirect(I$1),2,false)*C5040+vlookup(VLOOKUP(A5040,'Meal Plan Combinations'!A$5:E$17,4,false),indirect(I$1),2,false)*D5040+vlookup(VLOOKUP(A5040,'Meal Plan Combinations'!A$5:E$17,5,false),indirect(I$1),2,false)*E5040</f>
        <v>3154.763</v>
      </c>
      <c r="G5040" s="173">
        <f>abs(Generate!H$5-F5040)</f>
        <v>84.763</v>
      </c>
    </row>
    <row r="5041">
      <c r="A5041" s="71" t="s">
        <v>105</v>
      </c>
      <c r="B5041" s="71">
        <v>3.0</v>
      </c>
      <c r="C5041" s="71">
        <v>1.0</v>
      </c>
      <c r="D5041" s="71">
        <v>3.0</v>
      </c>
      <c r="E5041" s="71">
        <v>3.0</v>
      </c>
      <c r="F5041" s="172">
        <f>vlookup(VLOOKUP(A5041,'Meal Plan Combinations'!A$5:E$17,2,false),indirect(I$1),2,false)*B5041+vlookup(VLOOKUP(A5041,'Meal Plan Combinations'!A$5:E$17,3,false),indirect(I$1),2,false)*C5041+vlookup(VLOOKUP(A5041,'Meal Plan Combinations'!A$5:E$17,4,false),indirect(I$1),2,false)*D5041+vlookup(VLOOKUP(A5041,'Meal Plan Combinations'!A$5:E$17,5,false),indirect(I$1),2,false)*E5041</f>
        <v>3291.757</v>
      </c>
      <c r="G5041" s="173">
        <f>abs(Generate!H$5-F5041)</f>
        <v>221.757</v>
      </c>
    </row>
    <row r="5042">
      <c r="A5042" s="71" t="s">
        <v>105</v>
      </c>
      <c r="B5042" s="71">
        <v>3.0</v>
      </c>
      <c r="C5042" s="71">
        <v>1.5</v>
      </c>
      <c r="D5042" s="71">
        <v>0.5</v>
      </c>
      <c r="E5042" s="71">
        <v>0.5</v>
      </c>
      <c r="F5042" s="172">
        <f>vlookup(VLOOKUP(A5042,'Meal Plan Combinations'!A$5:E$17,2,false),indirect(I$1),2,false)*B5042+vlookup(VLOOKUP(A5042,'Meal Plan Combinations'!A$5:E$17,3,false),indirect(I$1),2,false)*C5042+vlookup(VLOOKUP(A5042,'Meal Plan Combinations'!A$5:E$17,4,false),indirect(I$1),2,false)*D5042+vlookup(VLOOKUP(A5042,'Meal Plan Combinations'!A$5:E$17,5,false),indirect(I$1),2,false)*E5042</f>
        <v>2035.6655</v>
      </c>
      <c r="G5042" s="173">
        <f>abs(Generate!H$5-F5042)</f>
        <v>1034.3345</v>
      </c>
    </row>
    <row r="5043">
      <c r="A5043" s="71" t="s">
        <v>105</v>
      </c>
      <c r="B5043" s="71">
        <v>3.0</v>
      </c>
      <c r="C5043" s="71">
        <v>1.5</v>
      </c>
      <c r="D5043" s="71">
        <v>0.5</v>
      </c>
      <c r="E5043" s="71">
        <v>1.0</v>
      </c>
      <c r="F5043" s="172">
        <f>vlookup(VLOOKUP(A5043,'Meal Plan Combinations'!A$5:E$17,2,false),indirect(I$1),2,false)*B5043+vlookup(VLOOKUP(A5043,'Meal Plan Combinations'!A$5:E$17,3,false),indirect(I$1),2,false)*C5043+vlookup(VLOOKUP(A5043,'Meal Plan Combinations'!A$5:E$17,4,false),indirect(I$1),2,false)*D5043+vlookup(VLOOKUP(A5043,'Meal Plan Combinations'!A$5:E$17,5,false),indirect(I$1),2,false)*E5043</f>
        <v>2172.6595</v>
      </c>
      <c r="G5043" s="173">
        <f>abs(Generate!H$5-F5043)</f>
        <v>897.3405</v>
      </c>
    </row>
    <row r="5044">
      <c r="A5044" s="71" t="s">
        <v>105</v>
      </c>
      <c r="B5044" s="71">
        <v>3.0</v>
      </c>
      <c r="C5044" s="71">
        <v>1.5</v>
      </c>
      <c r="D5044" s="71">
        <v>0.5</v>
      </c>
      <c r="E5044" s="71">
        <v>1.5</v>
      </c>
      <c r="F5044" s="172">
        <f>vlookup(VLOOKUP(A5044,'Meal Plan Combinations'!A$5:E$17,2,false),indirect(I$1),2,false)*B5044+vlookup(VLOOKUP(A5044,'Meal Plan Combinations'!A$5:E$17,3,false),indirect(I$1),2,false)*C5044+vlookup(VLOOKUP(A5044,'Meal Plan Combinations'!A$5:E$17,4,false),indirect(I$1),2,false)*D5044+vlookup(VLOOKUP(A5044,'Meal Plan Combinations'!A$5:E$17,5,false),indirect(I$1),2,false)*E5044</f>
        <v>2309.6535</v>
      </c>
      <c r="G5044" s="173">
        <f>abs(Generate!H$5-F5044)</f>
        <v>760.3465</v>
      </c>
    </row>
    <row r="5045">
      <c r="A5045" s="71" t="s">
        <v>105</v>
      </c>
      <c r="B5045" s="71">
        <v>3.0</v>
      </c>
      <c r="C5045" s="71">
        <v>1.5</v>
      </c>
      <c r="D5045" s="71">
        <v>0.5</v>
      </c>
      <c r="E5045" s="71">
        <v>2.0</v>
      </c>
      <c r="F5045" s="172">
        <f>vlookup(VLOOKUP(A5045,'Meal Plan Combinations'!A$5:E$17,2,false),indirect(I$1),2,false)*B5045+vlookup(VLOOKUP(A5045,'Meal Plan Combinations'!A$5:E$17,3,false),indirect(I$1),2,false)*C5045+vlookup(VLOOKUP(A5045,'Meal Plan Combinations'!A$5:E$17,4,false),indirect(I$1),2,false)*D5045+vlookup(VLOOKUP(A5045,'Meal Plan Combinations'!A$5:E$17,5,false),indirect(I$1),2,false)*E5045</f>
        <v>2446.6475</v>
      </c>
      <c r="G5045" s="173">
        <f>abs(Generate!H$5-F5045)</f>
        <v>623.3525</v>
      </c>
    </row>
    <row r="5046">
      <c r="A5046" s="71" t="s">
        <v>105</v>
      </c>
      <c r="B5046" s="71">
        <v>3.0</v>
      </c>
      <c r="C5046" s="71">
        <v>1.5</v>
      </c>
      <c r="D5046" s="71">
        <v>0.5</v>
      </c>
      <c r="E5046" s="71">
        <v>2.5</v>
      </c>
      <c r="F5046" s="172">
        <f>vlookup(VLOOKUP(A5046,'Meal Plan Combinations'!A$5:E$17,2,false),indirect(I$1),2,false)*B5046+vlookup(VLOOKUP(A5046,'Meal Plan Combinations'!A$5:E$17,3,false),indirect(I$1),2,false)*C5046+vlookup(VLOOKUP(A5046,'Meal Plan Combinations'!A$5:E$17,4,false),indirect(I$1),2,false)*D5046+vlookup(VLOOKUP(A5046,'Meal Plan Combinations'!A$5:E$17,5,false),indirect(I$1),2,false)*E5046</f>
        <v>2583.6415</v>
      </c>
      <c r="G5046" s="173">
        <f>abs(Generate!H$5-F5046)</f>
        <v>486.3585</v>
      </c>
    </row>
    <row r="5047">
      <c r="A5047" s="71" t="s">
        <v>105</v>
      </c>
      <c r="B5047" s="71">
        <v>3.0</v>
      </c>
      <c r="C5047" s="71">
        <v>1.5</v>
      </c>
      <c r="D5047" s="71">
        <v>0.5</v>
      </c>
      <c r="E5047" s="71">
        <v>3.0</v>
      </c>
      <c r="F5047" s="172">
        <f>vlookup(VLOOKUP(A5047,'Meal Plan Combinations'!A$5:E$17,2,false),indirect(I$1),2,false)*B5047+vlookup(VLOOKUP(A5047,'Meal Plan Combinations'!A$5:E$17,3,false),indirect(I$1),2,false)*C5047+vlookup(VLOOKUP(A5047,'Meal Plan Combinations'!A$5:E$17,4,false),indirect(I$1),2,false)*D5047+vlookup(VLOOKUP(A5047,'Meal Plan Combinations'!A$5:E$17,5,false),indirect(I$1),2,false)*E5047</f>
        <v>2720.6355</v>
      </c>
      <c r="G5047" s="173">
        <f>abs(Generate!H$5-F5047)</f>
        <v>349.3645</v>
      </c>
    </row>
    <row r="5048">
      <c r="A5048" s="71" t="s">
        <v>105</v>
      </c>
      <c r="B5048" s="71">
        <v>3.0</v>
      </c>
      <c r="C5048" s="71">
        <v>1.5</v>
      </c>
      <c r="D5048" s="71">
        <v>1.0</v>
      </c>
      <c r="E5048" s="71">
        <v>0.5</v>
      </c>
      <c r="F5048" s="172">
        <f>vlookup(VLOOKUP(A5048,'Meal Plan Combinations'!A$5:E$17,2,false),indirect(I$1),2,false)*B5048+vlookup(VLOOKUP(A5048,'Meal Plan Combinations'!A$5:E$17,3,false),indirect(I$1),2,false)*C5048+vlookup(VLOOKUP(A5048,'Meal Plan Combinations'!A$5:E$17,4,false),indirect(I$1),2,false)*D5048+vlookup(VLOOKUP(A5048,'Meal Plan Combinations'!A$5:E$17,5,false),indirect(I$1),2,false)*E5048</f>
        <v>2176.109</v>
      </c>
      <c r="G5048" s="173">
        <f>abs(Generate!H$5-F5048)</f>
        <v>893.891</v>
      </c>
    </row>
    <row r="5049">
      <c r="A5049" s="71" t="s">
        <v>105</v>
      </c>
      <c r="B5049" s="71">
        <v>3.0</v>
      </c>
      <c r="C5049" s="71">
        <v>1.5</v>
      </c>
      <c r="D5049" s="71">
        <v>1.0</v>
      </c>
      <c r="E5049" s="71">
        <v>1.0</v>
      </c>
      <c r="F5049" s="172">
        <f>vlookup(VLOOKUP(A5049,'Meal Plan Combinations'!A$5:E$17,2,false),indirect(I$1),2,false)*B5049+vlookup(VLOOKUP(A5049,'Meal Plan Combinations'!A$5:E$17,3,false),indirect(I$1),2,false)*C5049+vlookup(VLOOKUP(A5049,'Meal Plan Combinations'!A$5:E$17,4,false),indirect(I$1),2,false)*D5049+vlookup(VLOOKUP(A5049,'Meal Plan Combinations'!A$5:E$17,5,false),indirect(I$1),2,false)*E5049</f>
        <v>2313.103</v>
      </c>
      <c r="G5049" s="173">
        <f>abs(Generate!H$5-F5049)</f>
        <v>756.897</v>
      </c>
    </row>
    <row r="5050">
      <c r="A5050" s="71" t="s">
        <v>105</v>
      </c>
      <c r="B5050" s="71">
        <v>3.0</v>
      </c>
      <c r="C5050" s="71">
        <v>1.5</v>
      </c>
      <c r="D5050" s="71">
        <v>1.0</v>
      </c>
      <c r="E5050" s="71">
        <v>1.5</v>
      </c>
      <c r="F5050" s="172">
        <f>vlookup(VLOOKUP(A5050,'Meal Plan Combinations'!A$5:E$17,2,false),indirect(I$1),2,false)*B5050+vlookup(VLOOKUP(A5050,'Meal Plan Combinations'!A$5:E$17,3,false),indirect(I$1),2,false)*C5050+vlookup(VLOOKUP(A5050,'Meal Plan Combinations'!A$5:E$17,4,false),indirect(I$1),2,false)*D5050+vlookup(VLOOKUP(A5050,'Meal Plan Combinations'!A$5:E$17,5,false),indirect(I$1),2,false)*E5050</f>
        <v>2450.097</v>
      </c>
      <c r="G5050" s="173">
        <f>abs(Generate!H$5-F5050)</f>
        <v>619.903</v>
      </c>
    </row>
    <row r="5051">
      <c r="A5051" s="71" t="s">
        <v>105</v>
      </c>
      <c r="B5051" s="71">
        <v>3.0</v>
      </c>
      <c r="C5051" s="71">
        <v>1.5</v>
      </c>
      <c r="D5051" s="71">
        <v>1.0</v>
      </c>
      <c r="E5051" s="71">
        <v>2.0</v>
      </c>
      <c r="F5051" s="172">
        <f>vlookup(VLOOKUP(A5051,'Meal Plan Combinations'!A$5:E$17,2,false),indirect(I$1),2,false)*B5051+vlookup(VLOOKUP(A5051,'Meal Plan Combinations'!A$5:E$17,3,false),indirect(I$1),2,false)*C5051+vlookup(VLOOKUP(A5051,'Meal Plan Combinations'!A$5:E$17,4,false),indirect(I$1),2,false)*D5051+vlookup(VLOOKUP(A5051,'Meal Plan Combinations'!A$5:E$17,5,false),indirect(I$1),2,false)*E5051</f>
        <v>2587.091</v>
      </c>
      <c r="G5051" s="173">
        <f>abs(Generate!H$5-F5051)</f>
        <v>482.909</v>
      </c>
    </row>
    <row r="5052">
      <c r="A5052" s="71" t="s">
        <v>105</v>
      </c>
      <c r="B5052" s="71">
        <v>3.0</v>
      </c>
      <c r="C5052" s="71">
        <v>1.5</v>
      </c>
      <c r="D5052" s="71">
        <v>1.0</v>
      </c>
      <c r="E5052" s="71">
        <v>2.5</v>
      </c>
      <c r="F5052" s="172">
        <f>vlookup(VLOOKUP(A5052,'Meal Plan Combinations'!A$5:E$17,2,false),indirect(I$1),2,false)*B5052+vlookup(VLOOKUP(A5052,'Meal Plan Combinations'!A$5:E$17,3,false),indirect(I$1),2,false)*C5052+vlookup(VLOOKUP(A5052,'Meal Plan Combinations'!A$5:E$17,4,false),indirect(I$1),2,false)*D5052+vlookup(VLOOKUP(A5052,'Meal Plan Combinations'!A$5:E$17,5,false),indirect(I$1),2,false)*E5052</f>
        <v>2724.085</v>
      </c>
      <c r="G5052" s="173">
        <f>abs(Generate!H$5-F5052)</f>
        <v>345.915</v>
      </c>
    </row>
    <row r="5053">
      <c r="A5053" s="71" t="s">
        <v>105</v>
      </c>
      <c r="B5053" s="71">
        <v>3.0</v>
      </c>
      <c r="C5053" s="71">
        <v>1.5</v>
      </c>
      <c r="D5053" s="71">
        <v>1.0</v>
      </c>
      <c r="E5053" s="71">
        <v>3.0</v>
      </c>
      <c r="F5053" s="172">
        <f>vlookup(VLOOKUP(A5053,'Meal Plan Combinations'!A$5:E$17,2,false),indirect(I$1),2,false)*B5053+vlookup(VLOOKUP(A5053,'Meal Plan Combinations'!A$5:E$17,3,false),indirect(I$1),2,false)*C5053+vlookup(VLOOKUP(A5053,'Meal Plan Combinations'!A$5:E$17,4,false),indirect(I$1),2,false)*D5053+vlookup(VLOOKUP(A5053,'Meal Plan Combinations'!A$5:E$17,5,false),indirect(I$1),2,false)*E5053</f>
        <v>2861.079</v>
      </c>
      <c r="G5053" s="173">
        <f>abs(Generate!H$5-F5053)</f>
        <v>208.921</v>
      </c>
    </row>
    <row r="5054">
      <c r="A5054" s="71" t="s">
        <v>105</v>
      </c>
      <c r="B5054" s="71">
        <v>3.0</v>
      </c>
      <c r="C5054" s="71">
        <v>1.5</v>
      </c>
      <c r="D5054" s="71">
        <v>1.5</v>
      </c>
      <c r="E5054" s="71">
        <v>0.5</v>
      </c>
      <c r="F5054" s="172">
        <f>vlookup(VLOOKUP(A5054,'Meal Plan Combinations'!A$5:E$17,2,false),indirect(I$1),2,false)*B5054+vlookup(VLOOKUP(A5054,'Meal Plan Combinations'!A$5:E$17,3,false),indirect(I$1),2,false)*C5054+vlookup(VLOOKUP(A5054,'Meal Plan Combinations'!A$5:E$17,4,false),indirect(I$1),2,false)*D5054+vlookup(VLOOKUP(A5054,'Meal Plan Combinations'!A$5:E$17,5,false),indirect(I$1),2,false)*E5054</f>
        <v>2316.5525</v>
      </c>
      <c r="G5054" s="173">
        <f>abs(Generate!H$5-F5054)</f>
        <v>753.4475</v>
      </c>
    </row>
    <row r="5055">
      <c r="A5055" s="71" t="s">
        <v>105</v>
      </c>
      <c r="B5055" s="71">
        <v>3.0</v>
      </c>
      <c r="C5055" s="71">
        <v>1.5</v>
      </c>
      <c r="D5055" s="71">
        <v>1.5</v>
      </c>
      <c r="E5055" s="71">
        <v>1.0</v>
      </c>
      <c r="F5055" s="172">
        <f>vlookup(VLOOKUP(A5055,'Meal Plan Combinations'!A$5:E$17,2,false),indirect(I$1),2,false)*B5055+vlookup(VLOOKUP(A5055,'Meal Plan Combinations'!A$5:E$17,3,false),indirect(I$1),2,false)*C5055+vlookup(VLOOKUP(A5055,'Meal Plan Combinations'!A$5:E$17,4,false),indirect(I$1),2,false)*D5055+vlookup(VLOOKUP(A5055,'Meal Plan Combinations'!A$5:E$17,5,false),indirect(I$1),2,false)*E5055</f>
        <v>2453.5465</v>
      </c>
      <c r="G5055" s="173">
        <f>abs(Generate!H$5-F5055)</f>
        <v>616.4535</v>
      </c>
    </row>
    <row r="5056">
      <c r="A5056" s="71" t="s">
        <v>105</v>
      </c>
      <c r="B5056" s="71">
        <v>3.0</v>
      </c>
      <c r="C5056" s="71">
        <v>1.5</v>
      </c>
      <c r="D5056" s="71">
        <v>1.5</v>
      </c>
      <c r="E5056" s="71">
        <v>1.5</v>
      </c>
      <c r="F5056" s="172">
        <f>vlookup(VLOOKUP(A5056,'Meal Plan Combinations'!A$5:E$17,2,false),indirect(I$1),2,false)*B5056+vlookup(VLOOKUP(A5056,'Meal Plan Combinations'!A$5:E$17,3,false),indirect(I$1),2,false)*C5056+vlookup(VLOOKUP(A5056,'Meal Plan Combinations'!A$5:E$17,4,false),indirect(I$1),2,false)*D5056+vlookup(VLOOKUP(A5056,'Meal Plan Combinations'!A$5:E$17,5,false),indirect(I$1),2,false)*E5056</f>
        <v>2590.5405</v>
      </c>
      <c r="G5056" s="173">
        <f>abs(Generate!H$5-F5056)</f>
        <v>479.4595</v>
      </c>
    </row>
    <row r="5057">
      <c r="A5057" s="71" t="s">
        <v>105</v>
      </c>
      <c r="B5057" s="71">
        <v>3.0</v>
      </c>
      <c r="C5057" s="71">
        <v>1.5</v>
      </c>
      <c r="D5057" s="71">
        <v>1.5</v>
      </c>
      <c r="E5057" s="71">
        <v>2.0</v>
      </c>
      <c r="F5057" s="172">
        <f>vlookup(VLOOKUP(A5057,'Meal Plan Combinations'!A$5:E$17,2,false),indirect(I$1),2,false)*B5057+vlookup(VLOOKUP(A5057,'Meal Plan Combinations'!A$5:E$17,3,false),indirect(I$1),2,false)*C5057+vlookup(VLOOKUP(A5057,'Meal Plan Combinations'!A$5:E$17,4,false),indirect(I$1),2,false)*D5057+vlookup(VLOOKUP(A5057,'Meal Plan Combinations'!A$5:E$17,5,false),indirect(I$1),2,false)*E5057</f>
        <v>2727.5345</v>
      </c>
      <c r="G5057" s="173">
        <f>abs(Generate!H$5-F5057)</f>
        <v>342.4655</v>
      </c>
    </row>
    <row r="5058">
      <c r="A5058" s="71" t="s">
        <v>105</v>
      </c>
      <c r="B5058" s="71">
        <v>3.0</v>
      </c>
      <c r="C5058" s="71">
        <v>1.5</v>
      </c>
      <c r="D5058" s="71">
        <v>1.5</v>
      </c>
      <c r="E5058" s="71">
        <v>2.5</v>
      </c>
      <c r="F5058" s="172">
        <f>vlookup(VLOOKUP(A5058,'Meal Plan Combinations'!A$5:E$17,2,false),indirect(I$1),2,false)*B5058+vlookup(VLOOKUP(A5058,'Meal Plan Combinations'!A$5:E$17,3,false),indirect(I$1),2,false)*C5058+vlookup(VLOOKUP(A5058,'Meal Plan Combinations'!A$5:E$17,4,false),indirect(I$1),2,false)*D5058+vlookup(VLOOKUP(A5058,'Meal Plan Combinations'!A$5:E$17,5,false),indirect(I$1),2,false)*E5058</f>
        <v>2864.5285</v>
      </c>
      <c r="G5058" s="173">
        <f>abs(Generate!H$5-F5058)</f>
        <v>205.4715</v>
      </c>
    </row>
    <row r="5059">
      <c r="A5059" s="71" t="s">
        <v>105</v>
      </c>
      <c r="B5059" s="71">
        <v>3.0</v>
      </c>
      <c r="C5059" s="71">
        <v>1.5</v>
      </c>
      <c r="D5059" s="71">
        <v>1.5</v>
      </c>
      <c r="E5059" s="71">
        <v>3.0</v>
      </c>
      <c r="F5059" s="172">
        <f>vlookup(VLOOKUP(A5059,'Meal Plan Combinations'!A$5:E$17,2,false),indirect(I$1),2,false)*B5059+vlookup(VLOOKUP(A5059,'Meal Plan Combinations'!A$5:E$17,3,false),indirect(I$1),2,false)*C5059+vlookup(VLOOKUP(A5059,'Meal Plan Combinations'!A$5:E$17,4,false),indirect(I$1),2,false)*D5059+vlookup(VLOOKUP(A5059,'Meal Plan Combinations'!A$5:E$17,5,false),indirect(I$1),2,false)*E5059</f>
        <v>3001.5225</v>
      </c>
      <c r="G5059" s="173">
        <f>abs(Generate!H$5-F5059)</f>
        <v>68.4775</v>
      </c>
    </row>
    <row r="5060">
      <c r="A5060" s="71" t="s">
        <v>105</v>
      </c>
      <c r="B5060" s="71">
        <v>3.0</v>
      </c>
      <c r="C5060" s="71">
        <v>1.5</v>
      </c>
      <c r="D5060" s="71">
        <v>2.0</v>
      </c>
      <c r="E5060" s="71">
        <v>0.5</v>
      </c>
      <c r="F5060" s="172">
        <f>vlookup(VLOOKUP(A5060,'Meal Plan Combinations'!A$5:E$17,2,false),indirect(I$1),2,false)*B5060+vlookup(VLOOKUP(A5060,'Meal Plan Combinations'!A$5:E$17,3,false),indirect(I$1),2,false)*C5060+vlookup(VLOOKUP(A5060,'Meal Plan Combinations'!A$5:E$17,4,false),indirect(I$1),2,false)*D5060+vlookup(VLOOKUP(A5060,'Meal Plan Combinations'!A$5:E$17,5,false),indirect(I$1),2,false)*E5060</f>
        <v>2456.996</v>
      </c>
      <c r="G5060" s="173">
        <f>abs(Generate!H$5-F5060)</f>
        <v>613.004</v>
      </c>
    </row>
    <row r="5061">
      <c r="A5061" s="71" t="s">
        <v>105</v>
      </c>
      <c r="B5061" s="71">
        <v>3.0</v>
      </c>
      <c r="C5061" s="71">
        <v>1.5</v>
      </c>
      <c r="D5061" s="71">
        <v>2.0</v>
      </c>
      <c r="E5061" s="71">
        <v>1.0</v>
      </c>
      <c r="F5061" s="172">
        <f>vlookup(VLOOKUP(A5061,'Meal Plan Combinations'!A$5:E$17,2,false),indirect(I$1),2,false)*B5061+vlookup(VLOOKUP(A5061,'Meal Plan Combinations'!A$5:E$17,3,false),indirect(I$1),2,false)*C5061+vlookup(VLOOKUP(A5061,'Meal Plan Combinations'!A$5:E$17,4,false),indirect(I$1),2,false)*D5061+vlookup(VLOOKUP(A5061,'Meal Plan Combinations'!A$5:E$17,5,false),indirect(I$1),2,false)*E5061</f>
        <v>2593.99</v>
      </c>
      <c r="G5061" s="173">
        <f>abs(Generate!H$5-F5061)</f>
        <v>476.01</v>
      </c>
    </row>
    <row r="5062">
      <c r="A5062" s="71" t="s">
        <v>105</v>
      </c>
      <c r="B5062" s="71">
        <v>3.0</v>
      </c>
      <c r="C5062" s="71">
        <v>1.5</v>
      </c>
      <c r="D5062" s="71">
        <v>2.0</v>
      </c>
      <c r="E5062" s="71">
        <v>1.5</v>
      </c>
      <c r="F5062" s="172">
        <f>vlookup(VLOOKUP(A5062,'Meal Plan Combinations'!A$5:E$17,2,false),indirect(I$1),2,false)*B5062+vlookup(VLOOKUP(A5062,'Meal Plan Combinations'!A$5:E$17,3,false),indirect(I$1),2,false)*C5062+vlookup(VLOOKUP(A5062,'Meal Plan Combinations'!A$5:E$17,4,false),indirect(I$1),2,false)*D5062+vlookup(VLOOKUP(A5062,'Meal Plan Combinations'!A$5:E$17,5,false),indirect(I$1),2,false)*E5062</f>
        <v>2730.984</v>
      </c>
      <c r="G5062" s="173">
        <f>abs(Generate!H$5-F5062)</f>
        <v>339.016</v>
      </c>
    </row>
    <row r="5063">
      <c r="A5063" s="71" t="s">
        <v>105</v>
      </c>
      <c r="B5063" s="71">
        <v>3.0</v>
      </c>
      <c r="C5063" s="71">
        <v>1.5</v>
      </c>
      <c r="D5063" s="71">
        <v>2.0</v>
      </c>
      <c r="E5063" s="71">
        <v>2.0</v>
      </c>
      <c r="F5063" s="172">
        <f>vlookup(VLOOKUP(A5063,'Meal Plan Combinations'!A$5:E$17,2,false),indirect(I$1),2,false)*B5063+vlookup(VLOOKUP(A5063,'Meal Plan Combinations'!A$5:E$17,3,false),indirect(I$1),2,false)*C5063+vlookup(VLOOKUP(A5063,'Meal Plan Combinations'!A$5:E$17,4,false),indirect(I$1),2,false)*D5063+vlookup(VLOOKUP(A5063,'Meal Plan Combinations'!A$5:E$17,5,false),indirect(I$1),2,false)*E5063</f>
        <v>2867.978</v>
      </c>
      <c r="G5063" s="173">
        <f>abs(Generate!H$5-F5063)</f>
        <v>202.022</v>
      </c>
    </row>
    <row r="5064">
      <c r="A5064" s="71" t="s">
        <v>105</v>
      </c>
      <c r="B5064" s="71">
        <v>3.0</v>
      </c>
      <c r="C5064" s="71">
        <v>1.5</v>
      </c>
      <c r="D5064" s="71">
        <v>2.0</v>
      </c>
      <c r="E5064" s="71">
        <v>2.5</v>
      </c>
      <c r="F5064" s="172">
        <f>vlookup(VLOOKUP(A5064,'Meal Plan Combinations'!A$5:E$17,2,false),indirect(I$1),2,false)*B5064+vlookup(VLOOKUP(A5064,'Meal Plan Combinations'!A$5:E$17,3,false),indirect(I$1),2,false)*C5064+vlookup(VLOOKUP(A5064,'Meal Plan Combinations'!A$5:E$17,4,false),indirect(I$1),2,false)*D5064+vlookup(VLOOKUP(A5064,'Meal Plan Combinations'!A$5:E$17,5,false),indirect(I$1),2,false)*E5064</f>
        <v>3004.972</v>
      </c>
      <c r="G5064" s="173">
        <f>abs(Generate!H$5-F5064)</f>
        <v>65.028</v>
      </c>
    </row>
    <row r="5065">
      <c r="A5065" s="71" t="s">
        <v>105</v>
      </c>
      <c r="B5065" s="71">
        <v>3.0</v>
      </c>
      <c r="C5065" s="71">
        <v>1.5</v>
      </c>
      <c r="D5065" s="71">
        <v>2.0</v>
      </c>
      <c r="E5065" s="71">
        <v>3.0</v>
      </c>
      <c r="F5065" s="172">
        <f>vlookup(VLOOKUP(A5065,'Meal Plan Combinations'!A$5:E$17,2,false),indirect(I$1),2,false)*B5065+vlookup(VLOOKUP(A5065,'Meal Plan Combinations'!A$5:E$17,3,false),indirect(I$1),2,false)*C5065+vlookup(VLOOKUP(A5065,'Meal Plan Combinations'!A$5:E$17,4,false),indirect(I$1),2,false)*D5065+vlookup(VLOOKUP(A5065,'Meal Plan Combinations'!A$5:E$17,5,false),indirect(I$1),2,false)*E5065</f>
        <v>3141.966</v>
      </c>
      <c r="G5065" s="173">
        <f>abs(Generate!H$5-F5065)</f>
        <v>71.966</v>
      </c>
    </row>
    <row r="5066">
      <c r="A5066" s="71" t="s">
        <v>105</v>
      </c>
      <c r="B5066" s="71">
        <v>3.0</v>
      </c>
      <c r="C5066" s="71">
        <v>1.5</v>
      </c>
      <c r="D5066" s="71">
        <v>2.5</v>
      </c>
      <c r="E5066" s="71">
        <v>0.5</v>
      </c>
      <c r="F5066" s="172">
        <f>vlookup(VLOOKUP(A5066,'Meal Plan Combinations'!A$5:E$17,2,false),indirect(I$1),2,false)*B5066+vlookup(VLOOKUP(A5066,'Meal Plan Combinations'!A$5:E$17,3,false),indirect(I$1),2,false)*C5066+vlookup(VLOOKUP(A5066,'Meal Plan Combinations'!A$5:E$17,4,false),indirect(I$1),2,false)*D5066+vlookup(VLOOKUP(A5066,'Meal Plan Combinations'!A$5:E$17,5,false),indirect(I$1),2,false)*E5066</f>
        <v>2597.4395</v>
      </c>
      <c r="G5066" s="173">
        <f>abs(Generate!H$5-F5066)</f>
        <v>472.5605</v>
      </c>
    </row>
    <row r="5067">
      <c r="A5067" s="71" t="s">
        <v>105</v>
      </c>
      <c r="B5067" s="71">
        <v>3.0</v>
      </c>
      <c r="C5067" s="71">
        <v>1.5</v>
      </c>
      <c r="D5067" s="71">
        <v>2.5</v>
      </c>
      <c r="E5067" s="71">
        <v>1.0</v>
      </c>
      <c r="F5067" s="172">
        <f>vlookup(VLOOKUP(A5067,'Meal Plan Combinations'!A$5:E$17,2,false),indirect(I$1),2,false)*B5067+vlookup(VLOOKUP(A5067,'Meal Plan Combinations'!A$5:E$17,3,false),indirect(I$1),2,false)*C5067+vlookup(VLOOKUP(A5067,'Meal Plan Combinations'!A$5:E$17,4,false),indirect(I$1),2,false)*D5067+vlookup(VLOOKUP(A5067,'Meal Plan Combinations'!A$5:E$17,5,false),indirect(I$1),2,false)*E5067</f>
        <v>2734.4335</v>
      </c>
      <c r="G5067" s="173">
        <f>abs(Generate!H$5-F5067)</f>
        <v>335.5665</v>
      </c>
    </row>
    <row r="5068">
      <c r="A5068" s="71" t="s">
        <v>105</v>
      </c>
      <c r="B5068" s="71">
        <v>3.0</v>
      </c>
      <c r="C5068" s="71">
        <v>1.5</v>
      </c>
      <c r="D5068" s="71">
        <v>2.5</v>
      </c>
      <c r="E5068" s="71">
        <v>1.5</v>
      </c>
      <c r="F5068" s="172">
        <f>vlookup(VLOOKUP(A5068,'Meal Plan Combinations'!A$5:E$17,2,false),indirect(I$1),2,false)*B5068+vlookup(VLOOKUP(A5068,'Meal Plan Combinations'!A$5:E$17,3,false),indirect(I$1),2,false)*C5068+vlookup(VLOOKUP(A5068,'Meal Plan Combinations'!A$5:E$17,4,false),indirect(I$1),2,false)*D5068+vlookup(VLOOKUP(A5068,'Meal Plan Combinations'!A$5:E$17,5,false),indirect(I$1),2,false)*E5068</f>
        <v>2871.4275</v>
      </c>
      <c r="G5068" s="173">
        <f>abs(Generate!H$5-F5068)</f>
        <v>198.5725</v>
      </c>
    </row>
    <row r="5069">
      <c r="A5069" s="71" t="s">
        <v>105</v>
      </c>
      <c r="B5069" s="71">
        <v>3.0</v>
      </c>
      <c r="C5069" s="71">
        <v>1.5</v>
      </c>
      <c r="D5069" s="71">
        <v>2.5</v>
      </c>
      <c r="E5069" s="71">
        <v>2.0</v>
      </c>
      <c r="F5069" s="172">
        <f>vlookup(VLOOKUP(A5069,'Meal Plan Combinations'!A$5:E$17,2,false),indirect(I$1),2,false)*B5069+vlookup(VLOOKUP(A5069,'Meal Plan Combinations'!A$5:E$17,3,false),indirect(I$1),2,false)*C5069+vlookup(VLOOKUP(A5069,'Meal Plan Combinations'!A$5:E$17,4,false),indirect(I$1),2,false)*D5069+vlookup(VLOOKUP(A5069,'Meal Plan Combinations'!A$5:E$17,5,false),indirect(I$1),2,false)*E5069</f>
        <v>3008.4215</v>
      </c>
      <c r="G5069" s="173">
        <f>abs(Generate!H$5-F5069)</f>
        <v>61.5785</v>
      </c>
    </row>
    <row r="5070">
      <c r="A5070" s="71" t="s">
        <v>105</v>
      </c>
      <c r="B5070" s="71">
        <v>3.0</v>
      </c>
      <c r="C5070" s="71">
        <v>1.5</v>
      </c>
      <c r="D5070" s="71">
        <v>2.5</v>
      </c>
      <c r="E5070" s="71">
        <v>2.5</v>
      </c>
      <c r="F5070" s="172">
        <f>vlookup(VLOOKUP(A5070,'Meal Plan Combinations'!A$5:E$17,2,false),indirect(I$1),2,false)*B5070+vlookup(VLOOKUP(A5070,'Meal Plan Combinations'!A$5:E$17,3,false),indirect(I$1),2,false)*C5070+vlookup(VLOOKUP(A5070,'Meal Plan Combinations'!A$5:E$17,4,false),indirect(I$1),2,false)*D5070+vlookup(VLOOKUP(A5070,'Meal Plan Combinations'!A$5:E$17,5,false),indirect(I$1),2,false)*E5070</f>
        <v>3145.4155</v>
      </c>
      <c r="G5070" s="173">
        <f>abs(Generate!H$5-F5070)</f>
        <v>75.4155</v>
      </c>
    </row>
    <row r="5071">
      <c r="A5071" s="71" t="s">
        <v>105</v>
      </c>
      <c r="B5071" s="71">
        <v>3.0</v>
      </c>
      <c r="C5071" s="71">
        <v>1.5</v>
      </c>
      <c r="D5071" s="71">
        <v>2.5</v>
      </c>
      <c r="E5071" s="71">
        <v>3.0</v>
      </c>
      <c r="F5071" s="172">
        <f>vlookup(VLOOKUP(A5071,'Meal Plan Combinations'!A$5:E$17,2,false),indirect(I$1),2,false)*B5071+vlookup(VLOOKUP(A5071,'Meal Plan Combinations'!A$5:E$17,3,false),indirect(I$1),2,false)*C5071+vlookup(VLOOKUP(A5071,'Meal Plan Combinations'!A$5:E$17,4,false),indirect(I$1),2,false)*D5071+vlookup(VLOOKUP(A5071,'Meal Plan Combinations'!A$5:E$17,5,false),indirect(I$1),2,false)*E5071</f>
        <v>3282.4095</v>
      </c>
      <c r="G5071" s="173">
        <f>abs(Generate!H$5-F5071)</f>
        <v>212.4095</v>
      </c>
    </row>
    <row r="5072">
      <c r="A5072" s="71" t="s">
        <v>105</v>
      </c>
      <c r="B5072" s="71">
        <v>3.0</v>
      </c>
      <c r="C5072" s="71">
        <v>1.5</v>
      </c>
      <c r="D5072" s="71">
        <v>3.0</v>
      </c>
      <c r="E5072" s="71">
        <v>0.5</v>
      </c>
      <c r="F5072" s="172">
        <f>vlookup(VLOOKUP(A5072,'Meal Plan Combinations'!A$5:E$17,2,false),indirect(I$1),2,false)*B5072+vlookup(VLOOKUP(A5072,'Meal Plan Combinations'!A$5:E$17,3,false),indirect(I$1),2,false)*C5072+vlookup(VLOOKUP(A5072,'Meal Plan Combinations'!A$5:E$17,4,false),indirect(I$1),2,false)*D5072+vlookup(VLOOKUP(A5072,'Meal Plan Combinations'!A$5:E$17,5,false),indirect(I$1),2,false)*E5072</f>
        <v>2737.883</v>
      </c>
      <c r="G5072" s="173">
        <f>abs(Generate!H$5-F5072)</f>
        <v>332.117</v>
      </c>
    </row>
    <row r="5073">
      <c r="A5073" s="71" t="s">
        <v>105</v>
      </c>
      <c r="B5073" s="71">
        <v>3.0</v>
      </c>
      <c r="C5073" s="71">
        <v>1.5</v>
      </c>
      <c r="D5073" s="71">
        <v>3.0</v>
      </c>
      <c r="E5073" s="71">
        <v>1.0</v>
      </c>
      <c r="F5073" s="172">
        <f>vlookup(VLOOKUP(A5073,'Meal Plan Combinations'!A$5:E$17,2,false),indirect(I$1),2,false)*B5073+vlookup(VLOOKUP(A5073,'Meal Plan Combinations'!A$5:E$17,3,false),indirect(I$1),2,false)*C5073+vlookup(VLOOKUP(A5073,'Meal Plan Combinations'!A$5:E$17,4,false),indirect(I$1),2,false)*D5073+vlookup(VLOOKUP(A5073,'Meal Plan Combinations'!A$5:E$17,5,false),indirect(I$1),2,false)*E5073</f>
        <v>2874.877</v>
      </c>
      <c r="G5073" s="173">
        <f>abs(Generate!H$5-F5073)</f>
        <v>195.123</v>
      </c>
    </row>
    <row r="5074">
      <c r="A5074" s="71" t="s">
        <v>105</v>
      </c>
      <c r="B5074" s="71">
        <v>3.0</v>
      </c>
      <c r="C5074" s="71">
        <v>1.5</v>
      </c>
      <c r="D5074" s="71">
        <v>3.0</v>
      </c>
      <c r="E5074" s="71">
        <v>1.5</v>
      </c>
      <c r="F5074" s="172">
        <f>vlookup(VLOOKUP(A5074,'Meal Plan Combinations'!A$5:E$17,2,false),indirect(I$1),2,false)*B5074+vlookup(VLOOKUP(A5074,'Meal Plan Combinations'!A$5:E$17,3,false),indirect(I$1),2,false)*C5074+vlookup(VLOOKUP(A5074,'Meal Plan Combinations'!A$5:E$17,4,false),indirect(I$1),2,false)*D5074+vlookup(VLOOKUP(A5074,'Meal Plan Combinations'!A$5:E$17,5,false),indirect(I$1),2,false)*E5074</f>
        <v>3011.871</v>
      </c>
      <c r="G5074" s="173">
        <f>abs(Generate!H$5-F5074)</f>
        <v>58.129</v>
      </c>
    </row>
    <row r="5075">
      <c r="A5075" s="71" t="s">
        <v>105</v>
      </c>
      <c r="B5075" s="71">
        <v>3.0</v>
      </c>
      <c r="C5075" s="71">
        <v>1.5</v>
      </c>
      <c r="D5075" s="71">
        <v>3.0</v>
      </c>
      <c r="E5075" s="71">
        <v>2.0</v>
      </c>
      <c r="F5075" s="172">
        <f>vlookup(VLOOKUP(A5075,'Meal Plan Combinations'!A$5:E$17,2,false),indirect(I$1),2,false)*B5075+vlookup(VLOOKUP(A5075,'Meal Plan Combinations'!A$5:E$17,3,false),indirect(I$1),2,false)*C5075+vlookup(VLOOKUP(A5075,'Meal Plan Combinations'!A$5:E$17,4,false),indirect(I$1),2,false)*D5075+vlookup(VLOOKUP(A5075,'Meal Plan Combinations'!A$5:E$17,5,false),indirect(I$1),2,false)*E5075</f>
        <v>3148.865</v>
      </c>
      <c r="G5075" s="173">
        <f>abs(Generate!H$5-F5075)</f>
        <v>78.865</v>
      </c>
    </row>
    <row r="5076">
      <c r="A5076" s="71" t="s">
        <v>105</v>
      </c>
      <c r="B5076" s="71">
        <v>3.0</v>
      </c>
      <c r="C5076" s="71">
        <v>1.5</v>
      </c>
      <c r="D5076" s="71">
        <v>3.0</v>
      </c>
      <c r="E5076" s="71">
        <v>2.5</v>
      </c>
      <c r="F5076" s="172">
        <f>vlookup(VLOOKUP(A5076,'Meal Plan Combinations'!A$5:E$17,2,false),indirect(I$1),2,false)*B5076+vlookup(VLOOKUP(A5076,'Meal Plan Combinations'!A$5:E$17,3,false),indirect(I$1),2,false)*C5076+vlookup(VLOOKUP(A5076,'Meal Plan Combinations'!A$5:E$17,4,false),indirect(I$1),2,false)*D5076+vlookup(VLOOKUP(A5076,'Meal Plan Combinations'!A$5:E$17,5,false),indirect(I$1),2,false)*E5076</f>
        <v>3285.859</v>
      </c>
      <c r="G5076" s="173">
        <f>abs(Generate!H$5-F5076)</f>
        <v>215.859</v>
      </c>
    </row>
    <row r="5077">
      <c r="A5077" s="71" t="s">
        <v>105</v>
      </c>
      <c r="B5077" s="71">
        <v>3.0</v>
      </c>
      <c r="C5077" s="71">
        <v>1.5</v>
      </c>
      <c r="D5077" s="71">
        <v>3.0</v>
      </c>
      <c r="E5077" s="71">
        <v>3.0</v>
      </c>
      <c r="F5077" s="172">
        <f>vlookup(VLOOKUP(A5077,'Meal Plan Combinations'!A$5:E$17,2,false),indirect(I$1),2,false)*B5077+vlookup(VLOOKUP(A5077,'Meal Plan Combinations'!A$5:E$17,3,false),indirect(I$1),2,false)*C5077+vlookup(VLOOKUP(A5077,'Meal Plan Combinations'!A$5:E$17,4,false),indirect(I$1),2,false)*D5077+vlookup(VLOOKUP(A5077,'Meal Plan Combinations'!A$5:E$17,5,false),indirect(I$1),2,false)*E5077</f>
        <v>3422.853</v>
      </c>
      <c r="G5077" s="173">
        <f>abs(Generate!H$5-F5077)</f>
        <v>352.853</v>
      </c>
    </row>
    <row r="5078">
      <c r="A5078" s="71" t="s">
        <v>105</v>
      </c>
      <c r="B5078" s="71">
        <v>3.0</v>
      </c>
      <c r="C5078" s="71">
        <v>2.0</v>
      </c>
      <c r="D5078" s="71">
        <v>0.5</v>
      </c>
      <c r="E5078" s="71">
        <v>0.5</v>
      </c>
      <c r="F5078" s="172">
        <f>vlookup(VLOOKUP(A5078,'Meal Plan Combinations'!A$5:E$17,2,false),indirect(I$1),2,false)*B5078+vlookup(VLOOKUP(A5078,'Meal Plan Combinations'!A$5:E$17,3,false),indirect(I$1),2,false)*C5078+vlookup(VLOOKUP(A5078,'Meal Plan Combinations'!A$5:E$17,4,false),indirect(I$1),2,false)*D5078+vlookup(VLOOKUP(A5078,'Meal Plan Combinations'!A$5:E$17,5,false),indirect(I$1),2,false)*E5078</f>
        <v>2166.7615</v>
      </c>
      <c r="G5078" s="173">
        <f>abs(Generate!H$5-F5078)</f>
        <v>903.2385</v>
      </c>
    </row>
    <row r="5079">
      <c r="A5079" s="71" t="s">
        <v>105</v>
      </c>
      <c r="B5079" s="71">
        <v>3.0</v>
      </c>
      <c r="C5079" s="71">
        <v>2.0</v>
      </c>
      <c r="D5079" s="71">
        <v>0.5</v>
      </c>
      <c r="E5079" s="71">
        <v>1.0</v>
      </c>
      <c r="F5079" s="172">
        <f>vlookup(VLOOKUP(A5079,'Meal Plan Combinations'!A$5:E$17,2,false),indirect(I$1),2,false)*B5079+vlookup(VLOOKUP(A5079,'Meal Plan Combinations'!A$5:E$17,3,false),indirect(I$1),2,false)*C5079+vlookup(VLOOKUP(A5079,'Meal Plan Combinations'!A$5:E$17,4,false),indirect(I$1),2,false)*D5079+vlookup(VLOOKUP(A5079,'Meal Plan Combinations'!A$5:E$17,5,false),indirect(I$1),2,false)*E5079</f>
        <v>2303.7555</v>
      </c>
      <c r="G5079" s="173">
        <f>abs(Generate!H$5-F5079)</f>
        <v>766.2445</v>
      </c>
    </row>
    <row r="5080">
      <c r="A5080" s="71" t="s">
        <v>105</v>
      </c>
      <c r="B5080" s="71">
        <v>3.0</v>
      </c>
      <c r="C5080" s="71">
        <v>2.0</v>
      </c>
      <c r="D5080" s="71">
        <v>0.5</v>
      </c>
      <c r="E5080" s="71">
        <v>1.5</v>
      </c>
      <c r="F5080" s="172">
        <f>vlookup(VLOOKUP(A5080,'Meal Plan Combinations'!A$5:E$17,2,false),indirect(I$1),2,false)*B5080+vlookup(VLOOKUP(A5080,'Meal Plan Combinations'!A$5:E$17,3,false),indirect(I$1),2,false)*C5080+vlookup(VLOOKUP(A5080,'Meal Plan Combinations'!A$5:E$17,4,false),indirect(I$1),2,false)*D5080+vlookup(VLOOKUP(A5080,'Meal Plan Combinations'!A$5:E$17,5,false),indirect(I$1),2,false)*E5080</f>
        <v>2440.7495</v>
      </c>
      <c r="G5080" s="173">
        <f>abs(Generate!H$5-F5080)</f>
        <v>629.2505</v>
      </c>
    </row>
    <row r="5081">
      <c r="A5081" s="71" t="s">
        <v>105</v>
      </c>
      <c r="B5081" s="71">
        <v>3.0</v>
      </c>
      <c r="C5081" s="71">
        <v>2.0</v>
      </c>
      <c r="D5081" s="71">
        <v>0.5</v>
      </c>
      <c r="E5081" s="71">
        <v>2.0</v>
      </c>
      <c r="F5081" s="172">
        <f>vlookup(VLOOKUP(A5081,'Meal Plan Combinations'!A$5:E$17,2,false),indirect(I$1),2,false)*B5081+vlookup(VLOOKUP(A5081,'Meal Plan Combinations'!A$5:E$17,3,false),indirect(I$1),2,false)*C5081+vlookup(VLOOKUP(A5081,'Meal Plan Combinations'!A$5:E$17,4,false),indirect(I$1),2,false)*D5081+vlookup(VLOOKUP(A5081,'Meal Plan Combinations'!A$5:E$17,5,false),indirect(I$1),2,false)*E5081</f>
        <v>2577.7435</v>
      </c>
      <c r="G5081" s="173">
        <f>abs(Generate!H$5-F5081)</f>
        <v>492.2565</v>
      </c>
    </row>
    <row r="5082">
      <c r="A5082" s="71" t="s">
        <v>105</v>
      </c>
      <c r="B5082" s="71">
        <v>3.0</v>
      </c>
      <c r="C5082" s="71">
        <v>2.0</v>
      </c>
      <c r="D5082" s="71">
        <v>0.5</v>
      </c>
      <c r="E5082" s="71">
        <v>2.5</v>
      </c>
      <c r="F5082" s="172">
        <f>vlookup(VLOOKUP(A5082,'Meal Plan Combinations'!A$5:E$17,2,false),indirect(I$1),2,false)*B5082+vlookup(VLOOKUP(A5082,'Meal Plan Combinations'!A$5:E$17,3,false),indirect(I$1),2,false)*C5082+vlookup(VLOOKUP(A5082,'Meal Plan Combinations'!A$5:E$17,4,false),indirect(I$1),2,false)*D5082+vlookup(VLOOKUP(A5082,'Meal Plan Combinations'!A$5:E$17,5,false),indirect(I$1),2,false)*E5082</f>
        <v>2714.7375</v>
      </c>
      <c r="G5082" s="173">
        <f>abs(Generate!H$5-F5082)</f>
        <v>355.2625</v>
      </c>
    </row>
    <row r="5083">
      <c r="A5083" s="71" t="s">
        <v>105</v>
      </c>
      <c r="B5083" s="71">
        <v>3.0</v>
      </c>
      <c r="C5083" s="71">
        <v>2.0</v>
      </c>
      <c r="D5083" s="71">
        <v>0.5</v>
      </c>
      <c r="E5083" s="71">
        <v>3.0</v>
      </c>
      <c r="F5083" s="172">
        <f>vlookup(VLOOKUP(A5083,'Meal Plan Combinations'!A$5:E$17,2,false),indirect(I$1),2,false)*B5083+vlookup(VLOOKUP(A5083,'Meal Plan Combinations'!A$5:E$17,3,false),indirect(I$1),2,false)*C5083+vlookup(VLOOKUP(A5083,'Meal Plan Combinations'!A$5:E$17,4,false),indirect(I$1),2,false)*D5083+vlookup(VLOOKUP(A5083,'Meal Plan Combinations'!A$5:E$17,5,false),indirect(I$1),2,false)*E5083</f>
        <v>2851.7315</v>
      </c>
      <c r="G5083" s="173">
        <f>abs(Generate!H$5-F5083)</f>
        <v>218.2685</v>
      </c>
    </row>
    <row r="5084">
      <c r="A5084" s="71" t="s">
        <v>105</v>
      </c>
      <c r="B5084" s="71">
        <v>3.0</v>
      </c>
      <c r="C5084" s="71">
        <v>2.0</v>
      </c>
      <c r="D5084" s="71">
        <v>1.0</v>
      </c>
      <c r="E5084" s="71">
        <v>0.5</v>
      </c>
      <c r="F5084" s="172">
        <f>vlookup(VLOOKUP(A5084,'Meal Plan Combinations'!A$5:E$17,2,false),indirect(I$1),2,false)*B5084+vlookup(VLOOKUP(A5084,'Meal Plan Combinations'!A$5:E$17,3,false),indirect(I$1),2,false)*C5084+vlookup(VLOOKUP(A5084,'Meal Plan Combinations'!A$5:E$17,4,false),indirect(I$1),2,false)*D5084+vlookup(VLOOKUP(A5084,'Meal Plan Combinations'!A$5:E$17,5,false),indirect(I$1),2,false)*E5084</f>
        <v>2307.205</v>
      </c>
      <c r="G5084" s="173">
        <f>abs(Generate!H$5-F5084)</f>
        <v>762.795</v>
      </c>
    </row>
    <row r="5085">
      <c r="A5085" s="71" t="s">
        <v>105</v>
      </c>
      <c r="B5085" s="71">
        <v>3.0</v>
      </c>
      <c r="C5085" s="71">
        <v>2.0</v>
      </c>
      <c r="D5085" s="71">
        <v>1.0</v>
      </c>
      <c r="E5085" s="71">
        <v>1.0</v>
      </c>
      <c r="F5085" s="172">
        <f>vlookup(VLOOKUP(A5085,'Meal Plan Combinations'!A$5:E$17,2,false),indirect(I$1),2,false)*B5085+vlookup(VLOOKUP(A5085,'Meal Plan Combinations'!A$5:E$17,3,false),indirect(I$1),2,false)*C5085+vlookup(VLOOKUP(A5085,'Meal Plan Combinations'!A$5:E$17,4,false),indirect(I$1),2,false)*D5085+vlookup(VLOOKUP(A5085,'Meal Plan Combinations'!A$5:E$17,5,false),indirect(I$1),2,false)*E5085</f>
        <v>2444.199</v>
      </c>
      <c r="G5085" s="173">
        <f>abs(Generate!H$5-F5085)</f>
        <v>625.801</v>
      </c>
    </row>
    <row r="5086">
      <c r="A5086" s="71" t="s">
        <v>105</v>
      </c>
      <c r="B5086" s="71">
        <v>3.0</v>
      </c>
      <c r="C5086" s="71">
        <v>2.0</v>
      </c>
      <c r="D5086" s="71">
        <v>1.0</v>
      </c>
      <c r="E5086" s="71">
        <v>1.5</v>
      </c>
      <c r="F5086" s="172">
        <f>vlookup(VLOOKUP(A5086,'Meal Plan Combinations'!A$5:E$17,2,false),indirect(I$1),2,false)*B5086+vlookup(VLOOKUP(A5086,'Meal Plan Combinations'!A$5:E$17,3,false),indirect(I$1),2,false)*C5086+vlookup(VLOOKUP(A5086,'Meal Plan Combinations'!A$5:E$17,4,false),indirect(I$1),2,false)*D5086+vlookup(VLOOKUP(A5086,'Meal Plan Combinations'!A$5:E$17,5,false),indirect(I$1),2,false)*E5086</f>
        <v>2581.193</v>
      </c>
      <c r="G5086" s="173">
        <f>abs(Generate!H$5-F5086)</f>
        <v>488.807</v>
      </c>
    </row>
    <row r="5087">
      <c r="A5087" s="71" t="s">
        <v>105</v>
      </c>
      <c r="B5087" s="71">
        <v>3.0</v>
      </c>
      <c r="C5087" s="71">
        <v>2.0</v>
      </c>
      <c r="D5087" s="71">
        <v>1.0</v>
      </c>
      <c r="E5087" s="71">
        <v>2.0</v>
      </c>
      <c r="F5087" s="172">
        <f>vlookup(VLOOKUP(A5087,'Meal Plan Combinations'!A$5:E$17,2,false),indirect(I$1),2,false)*B5087+vlookup(VLOOKUP(A5087,'Meal Plan Combinations'!A$5:E$17,3,false),indirect(I$1),2,false)*C5087+vlookup(VLOOKUP(A5087,'Meal Plan Combinations'!A$5:E$17,4,false),indirect(I$1),2,false)*D5087+vlookup(VLOOKUP(A5087,'Meal Plan Combinations'!A$5:E$17,5,false),indirect(I$1),2,false)*E5087</f>
        <v>2718.187</v>
      </c>
      <c r="G5087" s="173">
        <f>abs(Generate!H$5-F5087)</f>
        <v>351.813</v>
      </c>
    </row>
    <row r="5088">
      <c r="A5088" s="71" t="s">
        <v>105</v>
      </c>
      <c r="B5088" s="71">
        <v>3.0</v>
      </c>
      <c r="C5088" s="71">
        <v>2.0</v>
      </c>
      <c r="D5088" s="71">
        <v>1.0</v>
      </c>
      <c r="E5088" s="71">
        <v>2.5</v>
      </c>
      <c r="F5088" s="172">
        <f>vlookup(VLOOKUP(A5088,'Meal Plan Combinations'!A$5:E$17,2,false),indirect(I$1),2,false)*B5088+vlookup(VLOOKUP(A5088,'Meal Plan Combinations'!A$5:E$17,3,false),indirect(I$1),2,false)*C5088+vlookup(VLOOKUP(A5088,'Meal Plan Combinations'!A$5:E$17,4,false),indirect(I$1),2,false)*D5088+vlookup(VLOOKUP(A5088,'Meal Plan Combinations'!A$5:E$17,5,false),indirect(I$1),2,false)*E5088</f>
        <v>2855.181</v>
      </c>
      <c r="G5088" s="173">
        <f>abs(Generate!H$5-F5088)</f>
        <v>214.819</v>
      </c>
    </row>
    <row r="5089">
      <c r="A5089" s="71" t="s">
        <v>105</v>
      </c>
      <c r="B5089" s="71">
        <v>3.0</v>
      </c>
      <c r="C5089" s="71">
        <v>2.0</v>
      </c>
      <c r="D5089" s="71">
        <v>1.0</v>
      </c>
      <c r="E5089" s="71">
        <v>3.0</v>
      </c>
      <c r="F5089" s="172">
        <f>vlookup(VLOOKUP(A5089,'Meal Plan Combinations'!A$5:E$17,2,false),indirect(I$1),2,false)*B5089+vlookup(VLOOKUP(A5089,'Meal Plan Combinations'!A$5:E$17,3,false),indirect(I$1),2,false)*C5089+vlookup(VLOOKUP(A5089,'Meal Plan Combinations'!A$5:E$17,4,false),indirect(I$1),2,false)*D5089+vlookup(VLOOKUP(A5089,'Meal Plan Combinations'!A$5:E$17,5,false),indirect(I$1),2,false)*E5089</f>
        <v>2992.175</v>
      </c>
      <c r="G5089" s="173">
        <f>abs(Generate!H$5-F5089)</f>
        <v>77.825</v>
      </c>
    </row>
    <row r="5090">
      <c r="A5090" s="71" t="s">
        <v>105</v>
      </c>
      <c r="B5090" s="71">
        <v>3.0</v>
      </c>
      <c r="C5090" s="71">
        <v>2.0</v>
      </c>
      <c r="D5090" s="71">
        <v>1.5</v>
      </c>
      <c r="E5090" s="71">
        <v>0.5</v>
      </c>
      <c r="F5090" s="172">
        <f>vlookup(VLOOKUP(A5090,'Meal Plan Combinations'!A$5:E$17,2,false),indirect(I$1),2,false)*B5090+vlookup(VLOOKUP(A5090,'Meal Plan Combinations'!A$5:E$17,3,false),indirect(I$1),2,false)*C5090+vlookup(VLOOKUP(A5090,'Meal Plan Combinations'!A$5:E$17,4,false),indirect(I$1),2,false)*D5090+vlookup(VLOOKUP(A5090,'Meal Plan Combinations'!A$5:E$17,5,false),indirect(I$1),2,false)*E5090</f>
        <v>2447.6485</v>
      </c>
      <c r="G5090" s="173">
        <f>abs(Generate!H$5-F5090)</f>
        <v>622.3515</v>
      </c>
    </row>
    <row r="5091">
      <c r="A5091" s="71" t="s">
        <v>105</v>
      </c>
      <c r="B5091" s="71">
        <v>3.0</v>
      </c>
      <c r="C5091" s="71">
        <v>2.0</v>
      </c>
      <c r="D5091" s="71">
        <v>1.5</v>
      </c>
      <c r="E5091" s="71">
        <v>1.0</v>
      </c>
      <c r="F5091" s="172">
        <f>vlookup(VLOOKUP(A5091,'Meal Plan Combinations'!A$5:E$17,2,false),indirect(I$1),2,false)*B5091+vlookup(VLOOKUP(A5091,'Meal Plan Combinations'!A$5:E$17,3,false),indirect(I$1),2,false)*C5091+vlookup(VLOOKUP(A5091,'Meal Plan Combinations'!A$5:E$17,4,false),indirect(I$1),2,false)*D5091+vlookup(VLOOKUP(A5091,'Meal Plan Combinations'!A$5:E$17,5,false),indirect(I$1),2,false)*E5091</f>
        <v>2584.6425</v>
      </c>
      <c r="G5091" s="173">
        <f>abs(Generate!H$5-F5091)</f>
        <v>485.3575</v>
      </c>
    </row>
    <row r="5092">
      <c r="A5092" s="71" t="s">
        <v>105</v>
      </c>
      <c r="B5092" s="71">
        <v>3.0</v>
      </c>
      <c r="C5092" s="71">
        <v>2.0</v>
      </c>
      <c r="D5092" s="71">
        <v>1.5</v>
      </c>
      <c r="E5092" s="71">
        <v>1.5</v>
      </c>
      <c r="F5092" s="172">
        <f>vlookup(VLOOKUP(A5092,'Meal Plan Combinations'!A$5:E$17,2,false),indirect(I$1),2,false)*B5092+vlookup(VLOOKUP(A5092,'Meal Plan Combinations'!A$5:E$17,3,false),indirect(I$1),2,false)*C5092+vlookup(VLOOKUP(A5092,'Meal Plan Combinations'!A$5:E$17,4,false),indirect(I$1),2,false)*D5092+vlookup(VLOOKUP(A5092,'Meal Plan Combinations'!A$5:E$17,5,false),indirect(I$1),2,false)*E5092</f>
        <v>2721.6365</v>
      </c>
      <c r="G5092" s="173">
        <f>abs(Generate!H$5-F5092)</f>
        <v>348.3635</v>
      </c>
    </row>
    <row r="5093">
      <c r="A5093" s="71" t="s">
        <v>105</v>
      </c>
      <c r="B5093" s="71">
        <v>3.0</v>
      </c>
      <c r="C5093" s="71">
        <v>2.0</v>
      </c>
      <c r="D5093" s="71">
        <v>1.5</v>
      </c>
      <c r="E5093" s="71">
        <v>2.0</v>
      </c>
      <c r="F5093" s="172">
        <f>vlookup(VLOOKUP(A5093,'Meal Plan Combinations'!A$5:E$17,2,false),indirect(I$1),2,false)*B5093+vlookup(VLOOKUP(A5093,'Meal Plan Combinations'!A$5:E$17,3,false),indirect(I$1),2,false)*C5093+vlookup(VLOOKUP(A5093,'Meal Plan Combinations'!A$5:E$17,4,false),indirect(I$1),2,false)*D5093+vlookup(VLOOKUP(A5093,'Meal Plan Combinations'!A$5:E$17,5,false),indirect(I$1),2,false)*E5093</f>
        <v>2858.6305</v>
      </c>
      <c r="G5093" s="173">
        <f>abs(Generate!H$5-F5093)</f>
        <v>211.3695</v>
      </c>
    </row>
    <row r="5094">
      <c r="A5094" s="71" t="s">
        <v>105</v>
      </c>
      <c r="B5094" s="71">
        <v>3.0</v>
      </c>
      <c r="C5094" s="71">
        <v>2.0</v>
      </c>
      <c r="D5094" s="71">
        <v>1.5</v>
      </c>
      <c r="E5094" s="71">
        <v>2.5</v>
      </c>
      <c r="F5094" s="172">
        <f>vlookup(VLOOKUP(A5094,'Meal Plan Combinations'!A$5:E$17,2,false),indirect(I$1),2,false)*B5094+vlookup(VLOOKUP(A5094,'Meal Plan Combinations'!A$5:E$17,3,false),indirect(I$1),2,false)*C5094+vlookup(VLOOKUP(A5094,'Meal Plan Combinations'!A$5:E$17,4,false),indirect(I$1),2,false)*D5094+vlookup(VLOOKUP(A5094,'Meal Plan Combinations'!A$5:E$17,5,false),indirect(I$1),2,false)*E5094</f>
        <v>2995.6245</v>
      </c>
      <c r="G5094" s="173">
        <f>abs(Generate!H$5-F5094)</f>
        <v>74.3755</v>
      </c>
    </row>
    <row r="5095">
      <c r="A5095" s="71" t="s">
        <v>105</v>
      </c>
      <c r="B5095" s="71">
        <v>3.0</v>
      </c>
      <c r="C5095" s="71">
        <v>2.0</v>
      </c>
      <c r="D5095" s="71">
        <v>1.5</v>
      </c>
      <c r="E5095" s="71">
        <v>3.0</v>
      </c>
      <c r="F5095" s="172">
        <f>vlookup(VLOOKUP(A5095,'Meal Plan Combinations'!A$5:E$17,2,false),indirect(I$1),2,false)*B5095+vlookup(VLOOKUP(A5095,'Meal Plan Combinations'!A$5:E$17,3,false),indirect(I$1),2,false)*C5095+vlookup(VLOOKUP(A5095,'Meal Plan Combinations'!A$5:E$17,4,false),indirect(I$1),2,false)*D5095+vlookup(VLOOKUP(A5095,'Meal Plan Combinations'!A$5:E$17,5,false),indirect(I$1),2,false)*E5095</f>
        <v>3132.6185</v>
      </c>
      <c r="G5095" s="173">
        <f>abs(Generate!H$5-F5095)</f>
        <v>62.6185</v>
      </c>
    </row>
    <row r="5096">
      <c r="A5096" s="71" t="s">
        <v>105</v>
      </c>
      <c r="B5096" s="71">
        <v>3.0</v>
      </c>
      <c r="C5096" s="71">
        <v>2.0</v>
      </c>
      <c r="D5096" s="71">
        <v>2.0</v>
      </c>
      <c r="E5096" s="71">
        <v>0.5</v>
      </c>
      <c r="F5096" s="172">
        <f>vlookup(VLOOKUP(A5096,'Meal Plan Combinations'!A$5:E$17,2,false),indirect(I$1),2,false)*B5096+vlookup(VLOOKUP(A5096,'Meal Plan Combinations'!A$5:E$17,3,false),indirect(I$1),2,false)*C5096+vlookup(VLOOKUP(A5096,'Meal Plan Combinations'!A$5:E$17,4,false),indirect(I$1),2,false)*D5096+vlookup(VLOOKUP(A5096,'Meal Plan Combinations'!A$5:E$17,5,false),indirect(I$1),2,false)*E5096</f>
        <v>2588.092</v>
      </c>
      <c r="G5096" s="173">
        <f>abs(Generate!H$5-F5096)</f>
        <v>481.908</v>
      </c>
    </row>
    <row r="5097">
      <c r="A5097" s="71" t="s">
        <v>105</v>
      </c>
      <c r="B5097" s="71">
        <v>3.0</v>
      </c>
      <c r="C5097" s="71">
        <v>2.0</v>
      </c>
      <c r="D5097" s="71">
        <v>2.0</v>
      </c>
      <c r="E5097" s="71">
        <v>1.0</v>
      </c>
      <c r="F5097" s="172">
        <f>vlookup(VLOOKUP(A5097,'Meal Plan Combinations'!A$5:E$17,2,false),indirect(I$1),2,false)*B5097+vlookup(VLOOKUP(A5097,'Meal Plan Combinations'!A$5:E$17,3,false),indirect(I$1),2,false)*C5097+vlookup(VLOOKUP(A5097,'Meal Plan Combinations'!A$5:E$17,4,false),indirect(I$1),2,false)*D5097+vlookup(VLOOKUP(A5097,'Meal Plan Combinations'!A$5:E$17,5,false),indirect(I$1),2,false)*E5097</f>
        <v>2725.086</v>
      </c>
      <c r="G5097" s="173">
        <f>abs(Generate!H$5-F5097)</f>
        <v>344.914</v>
      </c>
    </row>
    <row r="5098">
      <c r="A5098" s="71" t="s">
        <v>105</v>
      </c>
      <c r="B5098" s="71">
        <v>3.0</v>
      </c>
      <c r="C5098" s="71">
        <v>2.0</v>
      </c>
      <c r="D5098" s="71">
        <v>2.0</v>
      </c>
      <c r="E5098" s="71">
        <v>1.5</v>
      </c>
      <c r="F5098" s="172">
        <f>vlookup(VLOOKUP(A5098,'Meal Plan Combinations'!A$5:E$17,2,false),indirect(I$1),2,false)*B5098+vlookup(VLOOKUP(A5098,'Meal Plan Combinations'!A$5:E$17,3,false),indirect(I$1),2,false)*C5098+vlookup(VLOOKUP(A5098,'Meal Plan Combinations'!A$5:E$17,4,false),indirect(I$1),2,false)*D5098+vlookup(VLOOKUP(A5098,'Meal Plan Combinations'!A$5:E$17,5,false),indirect(I$1),2,false)*E5098</f>
        <v>2862.08</v>
      </c>
      <c r="G5098" s="173">
        <f>abs(Generate!H$5-F5098)</f>
        <v>207.92</v>
      </c>
    </row>
    <row r="5099">
      <c r="A5099" s="71" t="s">
        <v>105</v>
      </c>
      <c r="B5099" s="71">
        <v>3.0</v>
      </c>
      <c r="C5099" s="71">
        <v>2.0</v>
      </c>
      <c r="D5099" s="71">
        <v>2.0</v>
      </c>
      <c r="E5099" s="71">
        <v>2.0</v>
      </c>
      <c r="F5099" s="172">
        <f>vlookup(VLOOKUP(A5099,'Meal Plan Combinations'!A$5:E$17,2,false),indirect(I$1),2,false)*B5099+vlookup(VLOOKUP(A5099,'Meal Plan Combinations'!A$5:E$17,3,false),indirect(I$1),2,false)*C5099+vlookup(VLOOKUP(A5099,'Meal Plan Combinations'!A$5:E$17,4,false),indirect(I$1),2,false)*D5099+vlookup(VLOOKUP(A5099,'Meal Plan Combinations'!A$5:E$17,5,false),indirect(I$1),2,false)*E5099</f>
        <v>2999.074</v>
      </c>
      <c r="G5099" s="173">
        <f>abs(Generate!H$5-F5099)</f>
        <v>70.926</v>
      </c>
    </row>
    <row r="5100">
      <c r="A5100" s="71" t="s">
        <v>105</v>
      </c>
      <c r="B5100" s="71">
        <v>3.0</v>
      </c>
      <c r="C5100" s="71">
        <v>2.0</v>
      </c>
      <c r="D5100" s="71">
        <v>2.0</v>
      </c>
      <c r="E5100" s="71">
        <v>2.5</v>
      </c>
      <c r="F5100" s="172">
        <f>vlookup(VLOOKUP(A5100,'Meal Plan Combinations'!A$5:E$17,2,false),indirect(I$1),2,false)*B5100+vlookup(VLOOKUP(A5100,'Meal Plan Combinations'!A$5:E$17,3,false),indirect(I$1),2,false)*C5100+vlookup(VLOOKUP(A5100,'Meal Plan Combinations'!A$5:E$17,4,false),indirect(I$1),2,false)*D5100+vlookup(VLOOKUP(A5100,'Meal Plan Combinations'!A$5:E$17,5,false),indirect(I$1),2,false)*E5100</f>
        <v>3136.068</v>
      </c>
      <c r="G5100" s="173">
        <f>abs(Generate!H$5-F5100)</f>
        <v>66.068</v>
      </c>
    </row>
    <row r="5101">
      <c r="A5101" s="71" t="s">
        <v>105</v>
      </c>
      <c r="B5101" s="71">
        <v>3.0</v>
      </c>
      <c r="C5101" s="71">
        <v>2.0</v>
      </c>
      <c r="D5101" s="71">
        <v>2.0</v>
      </c>
      <c r="E5101" s="71">
        <v>3.0</v>
      </c>
      <c r="F5101" s="172">
        <f>vlookup(VLOOKUP(A5101,'Meal Plan Combinations'!A$5:E$17,2,false),indirect(I$1),2,false)*B5101+vlookup(VLOOKUP(A5101,'Meal Plan Combinations'!A$5:E$17,3,false),indirect(I$1),2,false)*C5101+vlookup(VLOOKUP(A5101,'Meal Plan Combinations'!A$5:E$17,4,false),indirect(I$1),2,false)*D5101+vlookup(VLOOKUP(A5101,'Meal Plan Combinations'!A$5:E$17,5,false),indirect(I$1),2,false)*E5101</f>
        <v>3273.062</v>
      </c>
      <c r="G5101" s="173">
        <f>abs(Generate!H$5-F5101)</f>
        <v>203.062</v>
      </c>
    </row>
    <row r="5102">
      <c r="A5102" s="71" t="s">
        <v>105</v>
      </c>
      <c r="B5102" s="71">
        <v>3.0</v>
      </c>
      <c r="C5102" s="71">
        <v>2.0</v>
      </c>
      <c r="D5102" s="71">
        <v>2.5</v>
      </c>
      <c r="E5102" s="71">
        <v>0.5</v>
      </c>
      <c r="F5102" s="172">
        <f>vlookup(VLOOKUP(A5102,'Meal Plan Combinations'!A$5:E$17,2,false),indirect(I$1),2,false)*B5102+vlookup(VLOOKUP(A5102,'Meal Plan Combinations'!A$5:E$17,3,false),indirect(I$1),2,false)*C5102+vlookup(VLOOKUP(A5102,'Meal Plan Combinations'!A$5:E$17,4,false),indirect(I$1),2,false)*D5102+vlookup(VLOOKUP(A5102,'Meal Plan Combinations'!A$5:E$17,5,false),indirect(I$1),2,false)*E5102</f>
        <v>2728.5355</v>
      </c>
      <c r="G5102" s="173">
        <f>abs(Generate!H$5-F5102)</f>
        <v>341.4645</v>
      </c>
    </row>
    <row r="5103">
      <c r="A5103" s="71" t="s">
        <v>105</v>
      </c>
      <c r="B5103" s="71">
        <v>3.0</v>
      </c>
      <c r="C5103" s="71">
        <v>2.0</v>
      </c>
      <c r="D5103" s="71">
        <v>2.5</v>
      </c>
      <c r="E5103" s="71">
        <v>1.0</v>
      </c>
      <c r="F5103" s="172">
        <f>vlookup(VLOOKUP(A5103,'Meal Plan Combinations'!A$5:E$17,2,false),indirect(I$1),2,false)*B5103+vlookup(VLOOKUP(A5103,'Meal Plan Combinations'!A$5:E$17,3,false),indirect(I$1),2,false)*C5103+vlookup(VLOOKUP(A5103,'Meal Plan Combinations'!A$5:E$17,4,false),indirect(I$1),2,false)*D5103+vlookup(VLOOKUP(A5103,'Meal Plan Combinations'!A$5:E$17,5,false),indirect(I$1),2,false)*E5103</f>
        <v>2865.5295</v>
      </c>
      <c r="G5103" s="173">
        <f>abs(Generate!H$5-F5103)</f>
        <v>204.4705</v>
      </c>
    </row>
    <row r="5104">
      <c r="A5104" s="71" t="s">
        <v>105</v>
      </c>
      <c r="B5104" s="71">
        <v>3.0</v>
      </c>
      <c r="C5104" s="71">
        <v>2.0</v>
      </c>
      <c r="D5104" s="71">
        <v>2.5</v>
      </c>
      <c r="E5104" s="71">
        <v>1.5</v>
      </c>
      <c r="F5104" s="172">
        <f>vlookup(VLOOKUP(A5104,'Meal Plan Combinations'!A$5:E$17,2,false),indirect(I$1),2,false)*B5104+vlookup(VLOOKUP(A5104,'Meal Plan Combinations'!A$5:E$17,3,false),indirect(I$1),2,false)*C5104+vlookup(VLOOKUP(A5104,'Meal Plan Combinations'!A$5:E$17,4,false),indirect(I$1),2,false)*D5104+vlookup(VLOOKUP(A5104,'Meal Plan Combinations'!A$5:E$17,5,false),indirect(I$1),2,false)*E5104</f>
        <v>3002.5235</v>
      </c>
      <c r="G5104" s="173">
        <f>abs(Generate!H$5-F5104)</f>
        <v>67.4765</v>
      </c>
    </row>
    <row r="5105">
      <c r="A5105" s="71" t="s">
        <v>105</v>
      </c>
      <c r="B5105" s="71">
        <v>3.0</v>
      </c>
      <c r="C5105" s="71">
        <v>2.0</v>
      </c>
      <c r="D5105" s="71">
        <v>2.5</v>
      </c>
      <c r="E5105" s="71">
        <v>2.0</v>
      </c>
      <c r="F5105" s="172">
        <f>vlookup(VLOOKUP(A5105,'Meal Plan Combinations'!A$5:E$17,2,false),indirect(I$1),2,false)*B5105+vlookup(VLOOKUP(A5105,'Meal Plan Combinations'!A$5:E$17,3,false),indirect(I$1),2,false)*C5105+vlookup(VLOOKUP(A5105,'Meal Plan Combinations'!A$5:E$17,4,false),indirect(I$1),2,false)*D5105+vlookup(VLOOKUP(A5105,'Meal Plan Combinations'!A$5:E$17,5,false),indirect(I$1),2,false)*E5105</f>
        <v>3139.5175</v>
      </c>
      <c r="G5105" s="173">
        <f>abs(Generate!H$5-F5105)</f>
        <v>69.5175</v>
      </c>
    </row>
    <row r="5106">
      <c r="A5106" s="71" t="s">
        <v>105</v>
      </c>
      <c r="B5106" s="71">
        <v>3.0</v>
      </c>
      <c r="C5106" s="71">
        <v>2.0</v>
      </c>
      <c r="D5106" s="71">
        <v>2.5</v>
      </c>
      <c r="E5106" s="71">
        <v>2.5</v>
      </c>
      <c r="F5106" s="172">
        <f>vlookup(VLOOKUP(A5106,'Meal Plan Combinations'!A$5:E$17,2,false),indirect(I$1),2,false)*B5106+vlookup(VLOOKUP(A5106,'Meal Plan Combinations'!A$5:E$17,3,false),indirect(I$1),2,false)*C5106+vlookup(VLOOKUP(A5106,'Meal Plan Combinations'!A$5:E$17,4,false),indirect(I$1),2,false)*D5106+vlookup(VLOOKUP(A5106,'Meal Plan Combinations'!A$5:E$17,5,false),indirect(I$1),2,false)*E5106</f>
        <v>3276.5115</v>
      </c>
      <c r="G5106" s="173">
        <f>abs(Generate!H$5-F5106)</f>
        <v>206.5115</v>
      </c>
    </row>
    <row r="5107">
      <c r="A5107" s="71" t="s">
        <v>105</v>
      </c>
      <c r="B5107" s="71">
        <v>3.0</v>
      </c>
      <c r="C5107" s="71">
        <v>2.0</v>
      </c>
      <c r="D5107" s="71">
        <v>2.5</v>
      </c>
      <c r="E5107" s="71">
        <v>3.0</v>
      </c>
      <c r="F5107" s="172">
        <f>vlookup(VLOOKUP(A5107,'Meal Plan Combinations'!A$5:E$17,2,false),indirect(I$1),2,false)*B5107+vlookup(VLOOKUP(A5107,'Meal Plan Combinations'!A$5:E$17,3,false),indirect(I$1),2,false)*C5107+vlookup(VLOOKUP(A5107,'Meal Plan Combinations'!A$5:E$17,4,false),indirect(I$1),2,false)*D5107+vlookup(VLOOKUP(A5107,'Meal Plan Combinations'!A$5:E$17,5,false),indirect(I$1),2,false)*E5107</f>
        <v>3413.5055</v>
      </c>
      <c r="G5107" s="173">
        <f>abs(Generate!H$5-F5107)</f>
        <v>343.5055</v>
      </c>
    </row>
    <row r="5108">
      <c r="A5108" s="71" t="s">
        <v>105</v>
      </c>
      <c r="B5108" s="71">
        <v>3.0</v>
      </c>
      <c r="C5108" s="71">
        <v>2.0</v>
      </c>
      <c r="D5108" s="71">
        <v>3.0</v>
      </c>
      <c r="E5108" s="71">
        <v>0.5</v>
      </c>
      <c r="F5108" s="172">
        <f>vlookup(VLOOKUP(A5108,'Meal Plan Combinations'!A$5:E$17,2,false),indirect(I$1),2,false)*B5108+vlookup(VLOOKUP(A5108,'Meal Plan Combinations'!A$5:E$17,3,false),indirect(I$1),2,false)*C5108+vlookup(VLOOKUP(A5108,'Meal Plan Combinations'!A$5:E$17,4,false),indirect(I$1),2,false)*D5108+vlookup(VLOOKUP(A5108,'Meal Plan Combinations'!A$5:E$17,5,false),indirect(I$1),2,false)*E5108</f>
        <v>2868.979</v>
      </c>
      <c r="G5108" s="173">
        <f>abs(Generate!H$5-F5108)</f>
        <v>201.021</v>
      </c>
    </row>
    <row r="5109">
      <c r="A5109" s="71" t="s">
        <v>105</v>
      </c>
      <c r="B5109" s="71">
        <v>3.0</v>
      </c>
      <c r="C5109" s="71">
        <v>2.0</v>
      </c>
      <c r="D5109" s="71">
        <v>3.0</v>
      </c>
      <c r="E5109" s="71">
        <v>1.0</v>
      </c>
      <c r="F5109" s="172">
        <f>vlookup(VLOOKUP(A5109,'Meal Plan Combinations'!A$5:E$17,2,false),indirect(I$1),2,false)*B5109+vlookup(VLOOKUP(A5109,'Meal Plan Combinations'!A$5:E$17,3,false),indirect(I$1),2,false)*C5109+vlookup(VLOOKUP(A5109,'Meal Plan Combinations'!A$5:E$17,4,false),indirect(I$1),2,false)*D5109+vlookup(VLOOKUP(A5109,'Meal Plan Combinations'!A$5:E$17,5,false),indirect(I$1),2,false)*E5109</f>
        <v>3005.973</v>
      </c>
      <c r="G5109" s="173">
        <f>abs(Generate!H$5-F5109)</f>
        <v>64.027</v>
      </c>
    </row>
    <row r="5110">
      <c r="A5110" s="71" t="s">
        <v>105</v>
      </c>
      <c r="B5110" s="71">
        <v>3.0</v>
      </c>
      <c r="C5110" s="71">
        <v>2.0</v>
      </c>
      <c r="D5110" s="71">
        <v>3.0</v>
      </c>
      <c r="E5110" s="71">
        <v>1.5</v>
      </c>
      <c r="F5110" s="172">
        <f>vlookup(VLOOKUP(A5110,'Meal Plan Combinations'!A$5:E$17,2,false),indirect(I$1),2,false)*B5110+vlookup(VLOOKUP(A5110,'Meal Plan Combinations'!A$5:E$17,3,false),indirect(I$1),2,false)*C5110+vlookup(VLOOKUP(A5110,'Meal Plan Combinations'!A$5:E$17,4,false),indirect(I$1),2,false)*D5110+vlookup(VLOOKUP(A5110,'Meal Plan Combinations'!A$5:E$17,5,false),indirect(I$1),2,false)*E5110</f>
        <v>3142.967</v>
      </c>
      <c r="G5110" s="173">
        <f>abs(Generate!H$5-F5110)</f>
        <v>72.967</v>
      </c>
    </row>
    <row r="5111">
      <c r="A5111" s="71" t="s">
        <v>105</v>
      </c>
      <c r="B5111" s="71">
        <v>3.0</v>
      </c>
      <c r="C5111" s="71">
        <v>2.0</v>
      </c>
      <c r="D5111" s="71">
        <v>3.0</v>
      </c>
      <c r="E5111" s="71">
        <v>2.0</v>
      </c>
      <c r="F5111" s="172">
        <f>vlookup(VLOOKUP(A5111,'Meal Plan Combinations'!A$5:E$17,2,false),indirect(I$1),2,false)*B5111+vlookup(VLOOKUP(A5111,'Meal Plan Combinations'!A$5:E$17,3,false),indirect(I$1),2,false)*C5111+vlookup(VLOOKUP(A5111,'Meal Plan Combinations'!A$5:E$17,4,false),indirect(I$1),2,false)*D5111+vlookup(VLOOKUP(A5111,'Meal Plan Combinations'!A$5:E$17,5,false),indirect(I$1),2,false)*E5111</f>
        <v>3279.961</v>
      </c>
      <c r="G5111" s="173">
        <f>abs(Generate!H$5-F5111)</f>
        <v>209.961</v>
      </c>
    </row>
    <row r="5112">
      <c r="A5112" s="71" t="s">
        <v>105</v>
      </c>
      <c r="B5112" s="71">
        <v>3.0</v>
      </c>
      <c r="C5112" s="71">
        <v>2.0</v>
      </c>
      <c r="D5112" s="71">
        <v>3.0</v>
      </c>
      <c r="E5112" s="71">
        <v>2.5</v>
      </c>
      <c r="F5112" s="172">
        <f>vlookup(VLOOKUP(A5112,'Meal Plan Combinations'!A$5:E$17,2,false),indirect(I$1),2,false)*B5112+vlookup(VLOOKUP(A5112,'Meal Plan Combinations'!A$5:E$17,3,false),indirect(I$1),2,false)*C5112+vlookup(VLOOKUP(A5112,'Meal Plan Combinations'!A$5:E$17,4,false),indirect(I$1),2,false)*D5112+vlookup(VLOOKUP(A5112,'Meal Plan Combinations'!A$5:E$17,5,false),indirect(I$1),2,false)*E5112</f>
        <v>3416.955</v>
      </c>
      <c r="G5112" s="173">
        <f>abs(Generate!H$5-F5112)</f>
        <v>346.955</v>
      </c>
    </row>
    <row r="5113">
      <c r="A5113" s="71" t="s">
        <v>105</v>
      </c>
      <c r="B5113" s="71">
        <v>3.0</v>
      </c>
      <c r="C5113" s="71">
        <v>2.0</v>
      </c>
      <c r="D5113" s="71">
        <v>3.0</v>
      </c>
      <c r="E5113" s="71">
        <v>3.0</v>
      </c>
      <c r="F5113" s="172">
        <f>vlookup(VLOOKUP(A5113,'Meal Plan Combinations'!A$5:E$17,2,false),indirect(I$1),2,false)*B5113+vlookup(VLOOKUP(A5113,'Meal Plan Combinations'!A$5:E$17,3,false),indirect(I$1),2,false)*C5113+vlookup(VLOOKUP(A5113,'Meal Plan Combinations'!A$5:E$17,4,false),indirect(I$1),2,false)*D5113+vlookup(VLOOKUP(A5113,'Meal Plan Combinations'!A$5:E$17,5,false),indirect(I$1),2,false)*E5113</f>
        <v>3553.949</v>
      </c>
      <c r="G5113" s="173">
        <f>abs(Generate!H$5-F5113)</f>
        <v>483.949</v>
      </c>
    </row>
    <row r="5114">
      <c r="A5114" s="71" t="s">
        <v>105</v>
      </c>
      <c r="B5114" s="71">
        <v>3.0</v>
      </c>
      <c r="C5114" s="71">
        <v>2.5</v>
      </c>
      <c r="D5114" s="71">
        <v>0.5</v>
      </c>
      <c r="E5114" s="71">
        <v>0.5</v>
      </c>
      <c r="F5114" s="172">
        <f>vlookup(VLOOKUP(A5114,'Meal Plan Combinations'!A$5:E$17,2,false),indirect(I$1),2,false)*B5114+vlookup(VLOOKUP(A5114,'Meal Plan Combinations'!A$5:E$17,3,false),indirect(I$1),2,false)*C5114+vlookup(VLOOKUP(A5114,'Meal Plan Combinations'!A$5:E$17,4,false),indirect(I$1),2,false)*D5114+vlookup(VLOOKUP(A5114,'Meal Plan Combinations'!A$5:E$17,5,false),indirect(I$1),2,false)*E5114</f>
        <v>2297.8575</v>
      </c>
      <c r="G5114" s="173">
        <f>abs(Generate!H$5-F5114)</f>
        <v>772.1425</v>
      </c>
    </row>
    <row r="5115">
      <c r="A5115" s="71" t="s">
        <v>105</v>
      </c>
      <c r="B5115" s="71">
        <v>3.0</v>
      </c>
      <c r="C5115" s="71">
        <v>2.5</v>
      </c>
      <c r="D5115" s="71">
        <v>0.5</v>
      </c>
      <c r="E5115" s="71">
        <v>1.0</v>
      </c>
      <c r="F5115" s="172">
        <f>vlookup(VLOOKUP(A5115,'Meal Plan Combinations'!A$5:E$17,2,false),indirect(I$1),2,false)*B5115+vlookup(VLOOKUP(A5115,'Meal Plan Combinations'!A$5:E$17,3,false),indirect(I$1),2,false)*C5115+vlookup(VLOOKUP(A5115,'Meal Plan Combinations'!A$5:E$17,4,false),indirect(I$1),2,false)*D5115+vlookup(VLOOKUP(A5115,'Meal Plan Combinations'!A$5:E$17,5,false),indirect(I$1),2,false)*E5115</f>
        <v>2434.8515</v>
      </c>
      <c r="G5115" s="173">
        <f>abs(Generate!H$5-F5115)</f>
        <v>635.1485</v>
      </c>
    </row>
    <row r="5116">
      <c r="A5116" s="71" t="s">
        <v>105</v>
      </c>
      <c r="B5116" s="71">
        <v>3.0</v>
      </c>
      <c r="C5116" s="71">
        <v>2.5</v>
      </c>
      <c r="D5116" s="71">
        <v>0.5</v>
      </c>
      <c r="E5116" s="71">
        <v>1.5</v>
      </c>
      <c r="F5116" s="172">
        <f>vlookup(VLOOKUP(A5116,'Meal Plan Combinations'!A$5:E$17,2,false),indirect(I$1),2,false)*B5116+vlookup(VLOOKUP(A5116,'Meal Plan Combinations'!A$5:E$17,3,false),indirect(I$1),2,false)*C5116+vlookup(VLOOKUP(A5116,'Meal Plan Combinations'!A$5:E$17,4,false),indirect(I$1),2,false)*D5116+vlookup(VLOOKUP(A5116,'Meal Plan Combinations'!A$5:E$17,5,false),indirect(I$1),2,false)*E5116</f>
        <v>2571.8455</v>
      </c>
      <c r="G5116" s="173">
        <f>abs(Generate!H$5-F5116)</f>
        <v>498.1545</v>
      </c>
    </row>
    <row r="5117">
      <c r="A5117" s="71" t="s">
        <v>105</v>
      </c>
      <c r="B5117" s="71">
        <v>3.0</v>
      </c>
      <c r="C5117" s="71">
        <v>2.5</v>
      </c>
      <c r="D5117" s="71">
        <v>0.5</v>
      </c>
      <c r="E5117" s="71">
        <v>2.0</v>
      </c>
      <c r="F5117" s="172">
        <f>vlookup(VLOOKUP(A5117,'Meal Plan Combinations'!A$5:E$17,2,false),indirect(I$1),2,false)*B5117+vlookup(VLOOKUP(A5117,'Meal Plan Combinations'!A$5:E$17,3,false),indirect(I$1),2,false)*C5117+vlookup(VLOOKUP(A5117,'Meal Plan Combinations'!A$5:E$17,4,false),indirect(I$1),2,false)*D5117+vlookup(VLOOKUP(A5117,'Meal Plan Combinations'!A$5:E$17,5,false),indirect(I$1),2,false)*E5117</f>
        <v>2708.8395</v>
      </c>
      <c r="G5117" s="173">
        <f>abs(Generate!H$5-F5117)</f>
        <v>361.1605</v>
      </c>
    </row>
    <row r="5118">
      <c r="A5118" s="71" t="s">
        <v>105</v>
      </c>
      <c r="B5118" s="71">
        <v>3.0</v>
      </c>
      <c r="C5118" s="71">
        <v>2.5</v>
      </c>
      <c r="D5118" s="71">
        <v>0.5</v>
      </c>
      <c r="E5118" s="71">
        <v>2.5</v>
      </c>
      <c r="F5118" s="172">
        <f>vlookup(VLOOKUP(A5118,'Meal Plan Combinations'!A$5:E$17,2,false),indirect(I$1),2,false)*B5118+vlookup(VLOOKUP(A5118,'Meal Plan Combinations'!A$5:E$17,3,false),indirect(I$1),2,false)*C5118+vlookup(VLOOKUP(A5118,'Meal Plan Combinations'!A$5:E$17,4,false),indirect(I$1),2,false)*D5118+vlookup(VLOOKUP(A5118,'Meal Plan Combinations'!A$5:E$17,5,false),indirect(I$1),2,false)*E5118</f>
        <v>2845.8335</v>
      </c>
      <c r="G5118" s="173">
        <f>abs(Generate!H$5-F5118)</f>
        <v>224.1665</v>
      </c>
    </row>
    <row r="5119">
      <c r="A5119" s="71" t="s">
        <v>105</v>
      </c>
      <c r="B5119" s="71">
        <v>3.0</v>
      </c>
      <c r="C5119" s="71">
        <v>2.5</v>
      </c>
      <c r="D5119" s="71">
        <v>0.5</v>
      </c>
      <c r="E5119" s="71">
        <v>3.0</v>
      </c>
      <c r="F5119" s="172">
        <f>vlookup(VLOOKUP(A5119,'Meal Plan Combinations'!A$5:E$17,2,false),indirect(I$1),2,false)*B5119+vlookup(VLOOKUP(A5119,'Meal Plan Combinations'!A$5:E$17,3,false),indirect(I$1),2,false)*C5119+vlookup(VLOOKUP(A5119,'Meal Plan Combinations'!A$5:E$17,4,false),indirect(I$1),2,false)*D5119+vlookup(VLOOKUP(A5119,'Meal Plan Combinations'!A$5:E$17,5,false),indirect(I$1),2,false)*E5119</f>
        <v>2982.8275</v>
      </c>
      <c r="G5119" s="173">
        <f>abs(Generate!H$5-F5119)</f>
        <v>87.1725</v>
      </c>
    </row>
    <row r="5120">
      <c r="A5120" s="71" t="s">
        <v>105</v>
      </c>
      <c r="B5120" s="71">
        <v>3.0</v>
      </c>
      <c r="C5120" s="71">
        <v>2.5</v>
      </c>
      <c r="D5120" s="71">
        <v>1.0</v>
      </c>
      <c r="E5120" s="71">
        <v>0.5</v>
      </c>
      <c r="F5120" s="172">
        <f>vlookup(VLOOKUP(A5120,'Meal Plan Combinations'!A$5:E$17,2,false),indirect(I$1),2,false)*B5120+vlookup(VLOOKUP(A5120,'Meal Plan Combinations'!A$5:E$17,3,false),indirect(I$1),2,false)*C5120+vlookup(VLOOKUP(A5120,'Meal Plan Combinations'!A$5:E$17,4,false),indirect(I$1),2,false)*D5120+vlookup(VLOOKUP(A5120,'Meal Plan Combinations'!A$5:E$17,5,false),indirect(I$1),2,false)*E5120</f>
        <v>2438.301</v>
      </c>
      <c r="G5120" s="173">
        <f>abs(Generate!H$5-F5120)</f>
        <v>631.699</v>
      </c>
    </row>
    <row r="5121">
      <c r="A5121" s="71" t="s">
        <v>105</v>
      </c>
      <c r="B5121" s="71">
        <v>3.0</v>
      </c>
      <c r="C5121" s="71">
        <v>2.5</v>
      </c>
      <c r="D5121" s="71">
        <v>1.0</v>
      </c>
      <c r="E5121" s="71">
        <v>1.0</v>
      </c>
      <c r="F5121" s="172">
        <f>vlookup(VLOOKUP(A5121,'Meal Plan Combinations'!A$5:E$17,2,false),indirect(I$1),2,false)*B5121+vlookup(VLOOKUP(A5121,'Meal Plan Combinations'!A$5:E$17,3,false),indirect(I$1),2,false)*C5121+vlookup(VLOOKUP(A5121,'Meal Plan Combinations'!A$5:E$17,4,false),indirect(I$1),2,false)*D5121+vlookup(VLOOKUP(A5121,'Meal Plan Combinations'!A$5:E$17,5,false),indirect(I$1),2,false)*E5121</f>
        <v>2575.295</v>
      </c>
      <c r="G5121" s="173">
        <f>abs(Generate!H$5-F5121)</f>
        <v>494.705</v>
      </c>
    </row>
    <row r="5122">
      <c r="A5122" s="71" t="s">
        <v>105</v>
      </c>
      <c r="B5122" s="71">
        <v>3.0</v>
      </c>
      <c r="C5122" s="71">
        <v>2.5</v>
      </c>
      <c r="D5122" s="71">
        <v>1.0</v>
      </c>
      <c r="E5122" s="71">
        <v>1.5</v>
      </c>
      <c r="F5122" s="172">
        <f>vlookup(VLOOKUP(A5122,'Meal Plan Combinations'!A$5:E$17,2,false),indirect(I$1),2,false)*B5122+vlookup(VLOOKUP(A5122,'Meal Plan Combinations'!A$5:E$17,3,false),indirect(I$1),2,false)*C5122+vlookup(VLOOKUP(A5122,'Meal Plan Combinations'!A$5:E$17,4,false),indirect(I$1),2,false)*D5122+vlookup(VLOOKUP(A5122,'Meal Plan Combinations'!A$5:E$17,5,false),indirect(I$1),2,false)*E5122</f>
        <v>2712.289</v>
      </c>
      <c r="G5122" s="173">
        <f>abs(Generate!H$5-F5122)</f>
        <v>357.711</v>
      </c>
    </row>
    <row r="5123">
      <c r="A5123" s="71" t="s">
        <v>105</v>
      </c>
      <c r="B5123" s="71">
        <v>3.0</v>
      </c>
      <c r="C5123" s="71">
        <v>2.5</v>
      </c>
      <c r="D5123" s="71">
        <v>1.0</v>
      </c>
      <c r="E5123" s="71">
        <v>2.0</v>
      </c>
      <c r="F5123" s="172">
        <f>vlookup(VLOOKUP(A5123,'Meal Plan Combinations'!A$5:E$17,2,false),indirect(I$1),2,false)*B5123+vlookup(VLOOKUP(A5123,'Meal Plan Combinations'!A$5:E$17,3,false),indirect(I$1),2,false)*C5123+vlookup(VLOOKUP(A5123,'Meal Plan Combinations'!A$5:E$17,4,false),indirect(I$1),2,false)*D5123+vlookup(VLOOKUP(A5123,'Meal Plan Combinations'!A$5:E$17,5,false),indirect(I$1),2,false)*E5123</f>
        <v>2849.283</v>
      </c>
      <c r="G5123" s="173">
        <f>abs(Generate!H$5-F5123)</f>
        <v>220.717</v>
      </c>
    </row>
    <row r="5124">
      <c r="A5124" s="71" t="s">
        <v>105</v>
      </c>
      <c r="B5124" s="71">
        <v>3.0</v>
      </c>
      <c r="C5124" s="71">
        <v>2.5</v>
      </c>
      <c r="D5124" s="71">
        <v>1.0</v>
      </c>
      <c r="E5124" s="71">
        <v>2.5</v>
      </c>
      <c r="F5124" s="172">
        <f>vlookup(VLOOKUP(A5124,'Meal Plan Combinations'!A$5:E$17,2,false),indirect(I$1),2,false)*B5124+vlookup(VLOOKUP(A5124,'Meal Plan Combinations'!A$5:E$17,3,false),indirect(I$1),2,false)*C5124+vlookup(VLOOKUP(A5124,'Meal Plan Combinations'!A$5:E$17,4,false),indirect(I$1),2,false)*D5124+vlookup(VLOOKUP(A5124,'Meal Plan Combinations'!A$5:E$17,5,false),indirect(I$1),2,false)*E5124</f>
        <v>2986.277</v>
      </c>
      <c r="G5124" s="173">
        <f>abs(Generate!H$5-F5124)</f>
        <v>83.723</v>
      </c>
    </row>
    <row r="5125">
      <c r="A5125" s="71" t="s">
        <v>105</v>
      </c>
      <c r="B5125" s="71">
        <v>3.0</v>
      </c>
      <c r="C5125" s="71">
        <v>2.5</v>
      </c>
      <c r="D5125" s="71">
        <v>1.0</v>
      </c>
      <c r="E5125" s="71">
        <v>3.0</v>
      </c>
      <c r="F5125" s="172">
        <f>vlookup(VLOOKUP(A5125,'Meal Plan Combinations'!A$5:E$17,2,false),indirect(I$1),2,false)*B5125+vlookup(VLOOKUP(A5125,'Meal Plan Combinations'!A$5:E$17,3,false),indirect(I$1),2,false)*C5125+vlookup(VLOOKUP(A5125,'Meal Plan Combinations'!A$5:E$17,4,false),indirect(I$1),2,false)*D5125+vlookup(VLOOKUP(A5125,'Meal Plan Combinations'!A$5:E$17,5,false),indirect(I$1),2,false)*E5125</f>
        <v>3123.271</v>
      </c>
      <c r="G5125" s="173">
        <f>abs(Generate!H$5-F5125)</f>
        <v>53.271</v>
      </c>
    </row>
    <row r="5126">
      <c r="A5126" s="71" t="s">
        <v>105</v>
      </c>
      <c r="B5126" s="71">
        <v>3.0</v>
      </c>
      <c r="C5126" s="71">
        <v>2.5</v>
      </c>
      <c r="D5126" s="71">
        <v>1.5</v>
      </c>
      <c r="E5126" s="71">
        <v>0.5</v>
      </c>
      <c r="F5126" s="172">
        <f>vlookup(VLOOKUP(A5126,'Meal Plan Combinations'!A$5:E$17,2,false),indirect(I$1),2,false)*B5126+vlookup(VLOOKUP(A5126,'Meal Plan Combinations'!A$5:E$17,3,false),indirect(I$1),2,false)*C5126+vlookup(VLOOKUP(A5126,'Meal Plan Combinations'!A$5:E$17,4,false),indirect(I$1),2,false)*D5126+vlookup(VLOOKUP(A5126,'Meal Plan Combinations'!A$5:E$17,5,false),indirect(I$1),2,false)*E5126</f>
        <v>2578.7445</v>
      </c>
      <c r="G5126" s="173">
        <f>abs(Generate!H$5-F5126)</f>
        <v>491.2555</v>
      </c>
    </row>
    <row r="5127">
      <c r="A5127" s="71" t="s">
        <v>105</v>
      </c>
      <c r="B5127" s="71">
        <v>3.0</v>
      </c>
      <c r="C5127" s="71">
        <v>2.5</v>
      </c>
      <c r="D5127" s="71">
        <v>1.5</v>
      </c>
      <c r="E5127" s="71">
        <v>1.0</v>
      </c>
      <c r="F5127" s="172">
        <f>vlookup(VLOOKUP(A5127,'Meal Plan Combinations'!A$5:E$17,2,false),indirect(I$1),2,false)*B5127+vlookup(VLOOKUP(A5127,'Meal Plan Combinations'!A$5:E$17,3,false),indirect(I$1),2,false)*C5127+vlookup(VLOOKUP(A5127,'Meal Plan Combinations'!A$5:E$17,4,false),indirect(I$1),2,false)*D5127+vlookup(VLOOKUP(A5127,'Meal Plan Combinations'!A$5:E$17,5,false),indirect(I$1),2,false)*E5127</f>
        <v>2715.7385</v>
      </c>
      <c r="G5127" s="173">
        <f>abs(Generate!H$5-F5127)</f>
        <v>354.2615</v>
      </c>
    </row>
    <row r="5128">
      <c r="A5128" s="71" t="s">
        <v>105</v>
      </c>
      <c r="B5128" s="71">
        <v>3.0</v>
      </c>
      <c r="C5128" s="71">
        <v>2.5</v>
      </c>
      <c r="D5128" s="71">
        <v>1.5</v>
      </c>
      <c r="E5128" s="71">
        <v>1.5</v>
      </c>
      <c r="F5128" s="172">
        <f>vlookup(VLOOKUP(A5128,'Meal Plan Combinations'!A$5:E$17,2,false),indirect(I$1),2,false)*B5128+vlookup(VLOOKUP(A5128,'Meal Plan Combinations'!A$5:E$17,3,false),indirect(I$1),2,false)*C5128+vlookup(VLOOKUP(A5128,'Meal Plan Combinations'!A$5:E$17,4,false),indirect(I$1),2,false)*D5128+vlookup(VLOOKUP(A5128,'Meal Plan Combinations'!A$5:E$17,5,false),indirect(I$1),2,false)*E5128</f>
        <v>2852.7325</v>
      </c>
      <c r="G5128" s="173">
        <f>abs(Generate!H$5-F5128)</f>
        <v>217.2675</v>
      </c>
    </row>
    <row r="5129">
      <c r="A5129" s="71" t="s">
        <v>105</v>
      </c>
      <c r="B5129" s="71">
        <v>3.0</v>
      </c>
      <c r="C5129" s="71">
        <v>2.5</v>
      </c>
      <c r="D5129" s="71">
        <v>1.5</v>
      </c>
      <c r="E5129" s="71">
        <v>2.0</v>
      </c>
      <c r="F5129" s="172">
        <f>vlookup(VLOOKUP(A5129,'Meal Plan Combinations'!A$5:E$17,2,false),indirect(I$1),2,false)*B5129+vlookup(VLOOKUP(A5129,'Meal Plan Combinations'!A$5:E$17,3,false),indirect(I$1),2,false)*C5129+vlookup(VLOOKUP(A5129,'Meal Plan Combinations'!A$5:E$17,4,false),indirect(I$1),2,false)*D5129+vlookup(VLOOKUP(A5129,'Meal Plan Combinations'!A$5:E$17,5,false),indirect(I$1),2,false)*E5129</f>
        <v>2989.7265</v>
      </c>
      <c r="G5129" s="173">
        <f>abs(Generate!H$5-F5129)</f>
        <v>80.2735</v>
      </c>
    </row>
    <row r="5130">
      <c r="A5130" s="71" t="s">
        <v>105</v>
      </c>
      <c r="B5130" s="71">
        <v>3.0</v>
      </c>
      <c r="C5130" s="71">
        <v>2.5</v>
      </c>
      <c r="D5130" s="71">
        <v>1.5</v>
      </c>
      <c r="E5130" s="71">
        <v>2.5</v>
      </c>
      <c r="F5130" s="172">
        <f>vlookup(VLOOKUP(A5130,'Meal Plan Combinations'!A$5:E$17,2,false),indirect(I$1),2,false)*B5130+vlookup(VLOOKUP(A5130,'Meal Plan Combinations'!A$5:E$17,3,false),indirect(I$1),2,false)*C5130+vlookup(VLOOKUP(A5130,'Meal Plan Combinations'!A$5:E$17,4,false),indirect(I$1),2,false)*D5130+vlookup(VLOOKUP(A5130,'Meal Plan Combinations'!A$5:E$17,5,false),indirect(I$1),2,false)*E5130</f>
        <v>3126.7205</v>
      </c>
      <c r="G5130" s="173">
        <f>abs(Generate!H$5-F5130)</f>
        <v>56.7205</v>
      </c>
    </row>
    <row r="5131">
      <c r="A5131" s="71" t="s">
        <v>105</v>
      </c>
      <c r="B5131" s="71">
        <v>3.0</v>
      </c>
      <c r="C5131" s="71">
        <v>2.5</v>
      </c>
      <c r="D5131" s="71">
        <v>1.5</v>
      </c>
      <c r="E5131" s="71">
        <v>3.0</v>
      </c>
      <c r="F5131" s="172">
        <f>vlookup(VLOOKUP(A5131,'Meal Plan Combinations'!A$5:E$17,2,false),indirect(I$1),2,false)*B5131+vlookup(VLOOKUP(A5131,'Meal Plan Combinations'!A$5:E$17,3,false),indirect(I$1),2,false)*C5131+vlookup(VLOOKUP(A5131,'Meal Plan Combinations'!A$5:E$17,4,false),indirect(I$1),2,false)*D5131+vlookup(VLOOKUP(A5131,'Meal Plan Combinations'!A$5:E$17,5,false),indirect(I$1),2,false)*E5131</f>
        <v>3263.7145</v>
      </c>
      <c r="G5131" s="173">
        <f>abs(Generate!H$5-F5131)</f>
        <v>193.7145</v>
      </c>
    </row>
    <row r="5132">
      <c r="A5132" s="71" t="s">
        <v>105</v>
      </c>
      <c r="B5132" s="71">
        <v>3.0</v>
      </c>
      <c r="C5132" s="71">
        <v>2.5</v>
      </c>
      <c r="D5132" s="71">
        <v>2.0</v>
      </c>
      <c r="E5132" s="71">
        <v>0.5</v>
      </c>
      <c r="F5132" s="172">
        <f>vlookup(VLOOKUP(A5132,'Meal Plan Combinations'!A$5:E$17,2,false),indirect(I$1),2,false)*B5132+vlookup(VLOOKUP(A5132,'Meal Plan Combinations'!A$5:E$17,3,false),indirect(I$1),2,false)*C5132+vlookup(VLOOKUP(A5132,'Meal Plan Combinations'!A$5:E$17,4,false),indirect(I$1),2,false)*D5132+vlookup(VLOOKUP(A5132,'Meal Plan Combinations'!A$5:E$17,5,false),indirect(I$1),2,false)*E5132</f>
        <v>2719.188</v>
      </c>
      <c r="G5132" s="173">
        <f>abs(Generate!H$5-F5132)</f>
        <v>350.812</v>
      </c>
    </row>
    <row r="5133">
      <c r="A5133" s="71" t="s">
        <v>105</v>
      </c>
      <c r="B5133" s="71">
        <v>3.0</v>
      </c>
      <c r="C5133" s="71">
        <v>2.5</v>
      </c>
      <c r="D5133" s="71">
        <v>2.0</v>
      </c>
      <c r="E5133" s="71">
        <v>1.0</v>
      </c>
      <c r="F5133" s="172">
        <f>vlookup(VLOOKUP(A5133,'Meal Plan Combinations'!A$5:E$17,2,false),indirect(I$1),2,false)*B5133+vlookup(VLOOKUP(A5133,'Meal Plan Combinations'!A$5:E$17,3,false),indirect(I$1),2,false)*C5133+vlookup(VLOOKUP(A5133,'Meal Plan Combinations'!A$5:E$17,4,false),indirect(I$1),2,false)*D5133+vlookup(VLOOKUP(A5133,'Meal Plan Combinations'!A$5:E$17,5,false),indirect(I$1),2,false)*E5133</f>
        <v>2856.182</v>
      </c>
      <c r="G5133" s="173">
        <f>abs(Generate!H$5-F5133)</f>
        <v>213.818</v>
      </c>
    </row>
    <row r="5134">
      <c r="A5134" s="71" t="s">
        <v>105</v>
      </c>
      <c r="B5134" s="71">
        <v>3.0</v>
      </c>
      <c r="C5134" s="71">
        <v>2.5</v>
      </c>
      <c r="D5134" s="71">
        <v>2.0</v>
      </c>
      <c r="E5134" s="71">
        <v>1.5</v>
      </c>
      <c r="F5134" s="172">
        <f>vlookup(VLOOKUP(A5134,'Meal Plan Combinations'!A$5:E$17,2,false),indirect(I$1),2,false)*B5134+vlookup(VLOOKUP(A5134,'Meal Plan Combinations'!A$5:E$17,3,false),indirect(I$1),2,false)*C5134+vlookup(VLOOKUP(A5134,'Meal Plan Combinations'!A$5:E$17,4,false),indirect(I$1),2,false)*D5134+vlookup(VLOOKUP(A5134,'Meal Plan Combinations'!A$5:E$17,5,false),indirect(I$1),2,false)*E5134</f>
        <v>2993.176</v>
      </c>
      <c r="G5134" s="173">
        <f>abs(Generate!H$5-F5134)</f>
        <v>76.824</v>
      </c>
    </row>
    <row r="5135">
      <c r="A5135" s="71" t="s">
        <v>105</v>
      </c>
      <c r="B5135" s="71">
        <v>3.0</v>
      </c>
      <c r="C5135" s="71">
        <v>2.5</v>
      </c>
      <c r="D5135" s="71">
        <v>2.0</v>
      </c>
      <c r="E5135" s="71">
        <v>2.0</v>
      </c>
      <c r="F5135" s="172">
        <f>vlookup(VLOOKUP(A5135,'Meal Plan Combinations'!A$5:E$17,2,false),indirect(I$1),2,false)*B5135+vlookup(VLOOKUP(A5135,'Meal Plan Combinations'!A$5:E$17,3,false),indirect(I$1),2,false)*C5135+vlookup(VLOOKUP(A5135,'Meal Plan Combinations'!A$5:E$17,4,false),indirect(I$1),2,false)*D5135+vlookup(VLOOKUP(A5135,'Meal Plan Combinations'!A$5:E$17,5,false),indirect(I$1),2,false)*E5135</f>
        <v>3130.17</v>
      </c>
      <c r="G5135" s="173">
        <f>abs(Generate!H$5-F5135)</f>
        <v>60.17</v>
      </c>
    </row>
    <row r="5136">
      <c r="A5136" s="71" t="s">
        <v>105</v>
      </c>
      <c r="B5136" s="71">
        <v>3.0</v>
      </c>
      <c r="C5136" s="71">
        <v>2.5</v>
      </c>
      <c r="D5136" s="71">
        <v>2.0</v>
      </c>
      <c r="E5136" s="71">
        <v>2.5</v>
      </c>
      <c r="F5136" s="172">
        <f>vlookup(VLOOKUP(A5136,'Meal Plan Combinations'!A$5:E$17,2,false),indirect(I$1),2,false)*B5136+vlookup(VLOOKUP(A5136,'Meal Plan Combinations'!A$5:E$17,3,false),indirect(I$1),2,false)*C5136+vlookup(VLOOKUP(A5136,'Meal Plan Combinations'!A$5:E$17,4,false),indirect(I$1),2,false)*D5136+vlookup(VLOOKUP(A5136,'Meal Plan Combinations'!A$5:E$17,5,false),indirect(I$1),2,false)*E5136</f>
        <v>3267.164</v>
      </c>
      <c r="G5136" s="173">
        <f>abs(Generate!H$5-F5136)</f>
        <v>197.164</v>
      </c>
    </row>
    <row r="5137">
      <c r="A5137" s="71" t="s">
        <v>105</v>
      </c>
      <c r="B5137" s="71">
        <v>3.0</v>
      </c>
      <c r="C5137" s="71">
        <v>2.5</v>
      </c>
      <c r="D5137" s="71">
        <v>2.0</v>
      </c>
      <c r="E5137" s="71">
        <v>3.0</v>
      </c>
      <c r="F5137" s="172">
        <f>vlookup(VLOOKUP(A5137,'Meal Plan Combinations'!A$5:E$17,2,false),indirect(I$1),2,false)*B5137+vlookup(VLOOKUP(A5137,'Meal Plan Combinations'!A$5:E$17,3,false),indirect(I$1),2,false)*C5137+vlookup(VLOOKUP(A5137,'Meal Plan Combinations'!A$5:E$17,4,false),indirect(I$1),2,false)*D5137+vlookup(VLOOKUP(A5137,'Meal Plan Combinations'!A$5:E$17,5,false),indirect(I$1),2,false)*E5137</f>
        <v>3404.158</v>
      </c>
      <c r="G5137" s="173">
        <f>abs(Generate!H$5-F5137)</f>
        <v>334.158</v>
      </c>
    </row>
    <row r="5138">
      <c r="A5138" s="71" t="s">
        <v>105</v>
      </c>
      <c r="B5138" s="71">
        <v>3.0</v>
      </c>
      <c r="C5138" s="71">
        <v>2.5</v>
      </c>
      <c r="D5138" s="71">
        <v>2.5</v>
      </c>
      <c r="E5138" s="71">
        <v>0.5</v>
      </c>
      <c r="F5138" s="172">
        <f>vlookup(VLOOKUP(A5138,'Meal Plan Combinations'!A$5:E$17,2,false),indirect(I$1),2,false)*B5138+vlookup(VLOOKUP(A5138,'Meal Plan Combinations'!A$5:E$17,3,false),indirect(I$1),2,false)*C5138+vlookup(VLOOKUP(A5138,'Meal Plan Combinations'!A$5:E$17,4,false),indirect(I$1),2,false)*D5138+vlookup(VLOOKUP(A5138,'Meal Plan Combinations'!A$5:E$17,5,false),indirect(I$1),2,false)*E5138</f>
        <v>2859.6315</v>
      </c>
      <c r="G5138" s="173">
        <f>abs(Generate!H$5-F5138)</f>
        <v>210.3685</v>
      </c>
    </row>
    <row r="5139">
      <c r="A5139" s="71" t="s">
        <v>105</v>
      </c>
      <c r="B5139" s="71">
        <v>3.0</v>
      </c>
      <c r="C5139" s="71">
        <v>2.5</v>
      </c>
      <c r="D5139" s="71">
        <v>2.5</v>
      </c>
      <c r="E5139" s="71">
        <v>1.0</v>
      </c>
      <c r="F5139" s="172">
        <f>vlookup(VLOOKUP(A5139,'Meal Plan Combinations'!A$5:E$17,2,false),indirect(I$1),2,false)*B5139+vlookup(VLOOKUP(A5139,'Meal Plan Combinations'!A$5:E$17,3,false),indirect(I$1),2,false)*C5139+vlookup(VLOOKUP(A5139,'Meal Plan Combinations'!A$5:E$17,4,false),indirect(I$1),2,false)*D5139+vlookup(VLOOKUP(A5139,'Meal Plan Combinations'!A$5:E$17,5,false),indirect(I$1),2,false)*E5139</f>
        <v>2996.6255</v>
      </c>
      <c r="G5139" s="173">
        <f>abs(Generate!H$5-F5139)</f>
        <v>73.3745</v>
      </c>
    </row>
    <row r="5140">
      <c r="A5140" s="71" t="s">
        <v>105</v>
      </c>
      <c r="B5140" s="71">
        <v>3.0</v>
      </c>
      <c r="C5140" s="71">
        <v>2.5</v>
      </c>
      <c r="D5140" s="71">
        <v>2.5</v>
      </c>
      <c r="E5140" s="71">
        <v>1.5</v>
      </c>
      <c r="F5140" s="172">
        <f>vlookup(VLOOKUP(A5140,'Meal Plan Combinations'!A$5:E$17,2,false),indirect(I$1),2,false)*B5140+vlookup(VLOOKUP(A5140,'Meal Plan Combinations'!A$5:E$17,3,false),indirect(I$1),2,false)*C5140+vlookup(VLOOKUP(A5140,'Meal Plan Combinations'!A$5:E$17,4,false),indirect(I$1),2,false)*D5140+vlookup(VLOOKUP(A5140,'Meal Plan Combinations'!A$5:E$17,5,false),indirect(I$1),2,false)*E5140</f>
        <v>3133.6195</v>
      </c>
      <c r="G5140" s="173">
        <f>abs(Generate!H$5-F5140)</f>
        <v>63.6195</v>
      </c>
    </row>
    <row r="5141">
      <c r="A5141" s="71" t="s">
        <v>105</v>
      </c>
      <c r="B5141" s="71">
        <v>3.0</v>
      </c>
      <c r="C5141" s="71">
        <v>2.5</v>
      </c>
      <c r="D5141" s="71">
        <v>2.5</v>
      </c>
      <c r="E5141" s="71">
        <v>2.0</v>
      </c>
      <c r="F5141" s="172">
        <f>vlookup(VLOOKUP(A5141,'Meal Plan Combinations'!A$5:E$17,2,false),indirect(I$1),2,false)*B5141+vlookup(VLOOKUP(A5141,'Meal Plan Combinations'!A$5:E$17,3,false),indirect(I$1),2,false)*C5141+vlookup(VLOOKUP(A5141,'Meal Plan Combinations'!A$5:E$17,4,false),indirect(I$1),2,false)*D5141+vlookup(VLOOKUP(A5141,'Meal Plan Combinations'!A$5:E$17,5,false),indirect(I$1),2,false)*E5141</f>
        <v>3270.6135</v>
      </c>
      <c r="G5141" s="173">
        <f>abs(Generate!H$5-F5141)</f>
        <v>200.6135</v>
      </c>
    </row>
    <row r="5142">
      <c r="A5142" s="71" t="s">
        <v>105</v>
      </c>
      <c r="B5142" s="71">
        <v>3.0</v>
      </c>
      <c r="C5142" s="71">
        <v>2.5</v>
      </c>
      <c r="D5142" s="71">
        <v>2.5</v>
      </c>
      <c r="E5142" s="71">
        <v>2.5</v>
      </c>
      <c r="F5142" s="172">
        <f>vlookup(VLOOKUP(A5142,'Meal Plan Combinations'!A$5:E$17,2,false),indirect(I$1),2,false)*B5142+vlookup(VLOOKUP(A5142,'Meal Plan Combinations'!A$5:E$17,3,false),indirect(I$1),2,false)*C5142+vlookup(VLOOKUP(A5142,'Meal Plan Combinations'!A$5:E$17,4,false),indirect(I$1),2,false)*D5142+vlookup(VLOOKUP(A5142,'Meal Plan Combinations'!A$5:E$17,5,false),indirect(I$1),2,false)*E5142</f>
        <v>3407.6075</v>
      </c>
      <c r="G5142" s="173">
        <f>abs(Generate!H$5-F5142)</f>
        <v>337.6075</v>
      </c>
    </row>
    <row r="5143">
      <c r="A5143" s="71" t="s">
        <v>105</v>
      </c>
      <c r="B5143" s="71">
        <v>3.0</v>
      </c>
      <c r="C5143" s="71">
        <v>2.5</v>
      </c>
      <c r="D5143" s="71">
        <v>2.5</v>
      </c>
      <c r="E5143" s="71">
        <v>3.0</v>
      </c>
      <c r="F5143" s="172">
        <f>vlookup(VLOOKUP(A5143,'Meal Plan Combinations'!A$5:E$17,2,false),indirect(I$1),2,false)*B5143+vlookup(VLOOKUP(A5143,'Meal Plan Combinations'!A$5:E$17,3,false),indirect(I$1),2,false)*C5143+vlookup(VLOOKUP(A5143,'Meal Plan Combinations'!A$5:E$17,4,false),indirect(I$1),2,false)*D5143+vlookup(VLOOKUP(A5143,'Meal Plan Combinations'!A$5:E$17,5,false),indirect(I$1),2,false)*E5143</f>
        <v>3544.6015</v>
      </c>
      <c r="G5143" s="173">
        <f>abs(Generate!H$5-F5143)</f>
        <v>474.6015</v>
      </c>
    </row>
    <row r="5144">
      <c r="A5144" s="71" t="s">
        <v>105</v>
      </c>
      <c r="B5144" s="71">
        <v>3.0</v>
      </c>
      <c r="C5144" s="71">
        <v>2.5</v>
      </c>
      <c r="D5144" s="71">
        <v>3.0</v>
      </c>
      <c r="E5144" s="71">
        <v>0.5</v>
      </c>
      <c r="F5144" s="172">
        <f>vlookup(VLOOKUP(A5144,'Meal Plan Combinations'!A$5:E$17,2,false),indirect(I$1),2,false)*B5144+vlookup(VLOOKUP(A5144,'Meal Plan Combinations'!A$5:E$17,3,false),indirect(I$1),2,false)*C5144+vlookup(VLOOKUP(A5144,'Meal Plan Combinations'!A$5:E$17,4,false),indirect(I$1),2,false)*D5144+vlookup(VLOOKUP(A5144,'Meal Plan Combinations'!A$5:E$17,5,false),indirect(I$1),2,false)*E5144</f>
        <v>3000.075</v>
      </c>
      <c r="G5144" s="173">
        <f>abs(Generate!H$5-F5144)</f>
        <v>69.925</v>
      </c>
    </row>
    <row r="5145">
      <c r="A5145" s="71" t="s">
        <v>105</v>
      </c>
      <c r="B5145" s="71">
        <v>3.0</v>
      </c>
      <c r="C5145" s="71">
        <v>2.5</v>
      </c>
      <c r="D5145" s="71">
        <v>3.0</v>
      </c>
      <c r="E5145" s="71">
        <v>1.0</v>
      </c>
      <c r="F5145" s="172">
        <f>vlookup(VLOOKUP(A5145,'Meal Plan Combinations'!A$5:E$17,2,false),indirect(I$1),2,false)*B5145+vlookup(VLOOKUP(A5145,'Meal Plan Combinations'!A$5:E$17,3,false),indirect(I$1),2,false)*C5145+vlookup(VLOOKUP(A5145,'Meal Plan Combinations'!A$5:E$17,4,false),indirect(I$1),2,false)*D5145+vlookup(VLOOKUP(A5145,'Meal Plan Combinations'!A$5:E$17,5,false),indirect(I$1),2,false)*E5145</f>
        <v>3137.069</v>
      </c>
      <c r="G5145" s="173">
        <f>abs(Generate!H$5-F5145)</f>
        <v>67.069</v>
      </c>
    </row>
    <row r="5146">
      <c r="A5146" s="71" t="s">
        <v>105</v>
      </c>
      <c r="B5146" s="71">
        <v>3.0</v>
      </c>
      <c r="C5146" s="71">
        <v>2.5</v>
      </c>
      <c r="D5146" s="71">
        <v>3.0</v>
      </c>
      <c r="E5146" s="71">
        <v>1.5</v>
      </c>
      <c r="F5146" s="172">
        <f>vlookup(VLOOKUP(A5146,'Meal Plan Combinations'!A$5:E$17,2,false),indirect(I$1),2,false)*B5146+vlookup(VLOOKUP(A5146,'Meal Plan Combinations'!A$5:E$17,3,false),indirect(I$1),2,false)*C5146+vlookup(VLOOKUP(A5146,'Meal Plan Combinations'!A$5:E$17,4,false),indirect(I$1),2,false)*D5146+vlookup(VLOOKUP(A5146,'Meal Plan Combinations'!A$5:E$17,5,false),indirect(I$1),2,false)*E5146</f>
        <v>3274.063</v>
      </c>
      <c r="G5146" s="173">
        <f>abs(Generate!H$5-F5146)</f>
        <v>204.063</v>
      </c>
    </row>
    <row r="5147">
      <c r="A5147" s="71" t="s">
        <v>105</v>
      </c>
      <c r="B5147" s="71">
        <v>3.0</v>
      </c>
      <c r="C5147" s="71">
        <v>2.5</v>
      </c>
      <c r="D5147" s="71">
        <v>3.0</v>
      </c>
      <c r="E5147" s="71">
        <v>2.0</v>
      </c>
      <c r="F5147" s="172">
        <f>vlookup(VLOOKUP(A5147,'Meal Plan Combinations'!A$5:E$17,2,false),indirect(I$1),2,false)*B5147+vlookup(VLOOKUP(A5147,'Meal Plan Combinations'!A$5:E$17,3,false),indirect(I$1),2,false)*C5147+vlookup(VLOOKUP(A5147,'Meal Plan Combinations'!A$5:E$17,4,false),indirect(I$1),2,false)*D5147+vlookup(VLOOKUP(A5147,'Meal Plan Combinations'!A$5:E$17,5,false),indirect(I$1),2,false)*E5147</f>
        <v>3411.057</v>
      </c>
      <c r="G5147" s="173">
        <f>abs(Generate!H$5-F5147)</f>
        <v>341.057</v>
      </c>
    </row>
    <row r="5148">
      <c r="A5148" s="71" t="s">
        <v>105</v>
      </c>
      <c r="B5148" s="71">
        <v>3.0</v>
      </c>
      <c r="C5148" s="71">
        <v>2.5</v>
      </c>
      <c r="D5148" s="71">
        <v>3.0</v>
      </c>
      <c r="E5148" s="71">
        <v>2.5</v>
      </c>
      <c r="F5148" s="172">
        <f>vlookup(VLOOKUP(A5148,'Meal Plan Combinations'!A$5:E$17,2,false),indirect(I$1),2,false)*B5148+vlookup(VLOOKUP(A5148,'Meal Plan Combinations'!A$5:E$17,3,false),indirect(I$1),2,false)*C5148+vlookup(VLOOKUP(A5148,'Meal Plan Combinations'!A$5:E$17,4,false),indirect(I$1),2,false)*D5148+vlookup(VLOOKUP(A5148,'Meal Plan Combinations'!A$5:E$17,5,false),indirect(I$1),2,false)*E5148</f>
        <v>3548.051</v>
      </c>
      <c r="G5148" s="173">
        <f>abs(Generate!H$5-F5148)</f>
        <v>478.051</v>
      </c>
    </row>
    <row r="5149">
      <c r="A5149" s="71" t="s">
        <v>105</v>
      </c>
      <c r="B5149" s="71">
        <v>3.0</v>
      </c>
      <c r="C5149" s="71">
        <v>2.5</v>
      </c>
      <c r="D5149" s="71">
        <v>3.0</v>
      </c>
      <c r="E5149" s="71">
        <v>3.0</v>
      </c>
      <c r="F5149" s="172">
        <f>vlookup(VLOOKUP(A5149,'Meal Plan Combinations'!A$5:E$17,2,false),indirect(I$1),2,false)*B5149+vlookup(VLOOKUP(A5149,'Meal Plan Combinations'!A$5:E$17,3,false),indirect(I$1),2,false)*C5149+vlookup(VLOOKUP(A5149,'Meal Plan Combinations'!A$5:E$17,4,false),indirect(I$1),2,false)*D5149+vlookup(VLOOKUP(A5149,'Meal Plan Combinations'!A$5:E$17,5,false),indirect(I$1),2,false)*E5149</f>
        <v>3685.045</v>
      </c>
      <c r="G5149" s="173">
        <f>abs(Generate!H$5-F5149)</f>
        <v>615.045</v>
      </c>
    </row>
    <row r="5150">
      <c r="A5150" s="71" t="s">
        <v>105</v>
      </c>
      <c r="B5150" s="71">
        <v>3.0</v>
      </c>
      <c r="C5150" s="71">
        <v>3.0</v>
      </c>
      <c r="D5150" s="71">
        <v>0.5</v>
      </c>
      <c r="E5150" s="71">
        <v>0.5</v>
      </c>
      <c r="F5150" s="172">
        <f>vlookup(VLOOKUP(A5150,'Meal Plan Combinations'!A$5:E$17,2,false),indirect(I$1),2,false)*B5150+vlookup(VLOOKUP(A5150,'Meal Plan Combinations'!A$5:E$17,3,false),indirect(I$1),2,false)*C5150+vlookup(VLOOKUP(A5150,'Meal Plan Combinations'!A$5:E$17,4,false),indirect(I$1),2,false)*D5150+vlookup(VLOOKUP(A5150,'Meal Plan Combinations'!A$5:E$17,5,false),indirect(I$1),2,false)*E5150</f>
        <v>2428.9535</v>
      </c>
      <c r="G5150" s="173">
        <f>abs(Generate!H$5-F5150)</f>
        <v>641.0465</v>
      </c>
    </row>
    <row r="5151">
      <c r="A5151" s="71" t="s">
        <v>105</v>
      </c>
      <c r="B5151" s="71">
        <v>3.0</v>
      </c>
      <c r="C5151" s="71">
        <v>3.0</v>
      </c>
      <c r="D5151" s="71">
        <v>0.5</v>
      </c>
      <c r="E5151" s="71">
        <v>1.0</v>
      </c>
      <c r="F5151" s="172">
        <f>vlookup(VLOOKUP(A5151,'Meal Plan Combinations'!A$5:E$17,2,false),indirect(I$1),2,false)*B5151+vlookup(VLOOKUP(A5151,'Meal Plan Combinations'!A$5:E$17,3,false),indirect(I$1),2,false)*C5151+vlookup(VLOOKUP(A5151,'Meal Plan Combinations'!A$5:E$17,4,false),indirect(I$1),2,false)*D5151+vlookup(VLOOKUP(A5151,'Meal Plan Combinations'!A$5:E$17,5,false),indirect(I$1),2,false)*E5151</f>
        <v>2565.9475</v>
      </c>
      <c r="G5151" s="173">
        <f>abs(Generate!H$5-F5151)</f>
        <v>504.0525</v>
      </c>
    </row>
    <row r="5152">
      <c r="A5152" s="71" t="s">
        <v>105</v>
      </c>
      <c r="B5152" s="71">
        <v>3.0</v>
      </c>
      <c r="C5152" s="71">
        <v>3.0</v>
      </c>
      <c r="D5152" s="71">
        <v>0.5</v>
      </c>
      <c r="E5152" s="71">
        <v>1.5</v>
      </c>
      <c r="F5152" s="172">
        <f>vlookup(VLOOKUP(A5152,'Meal Plan Combinations'!A$5:E$17,2,false),indirect(I$1),2,false)*B5152+vlookup(VLOOKUP(A5152,'Meal Plan Combinations'!A$5:E$17,3,false),indirect(I$1),2,false)*C5152+vlookup(VLOOKUP(A5152,'Meal Plan Combinations'!A$5:E$17,4,false),indirect(I$1),2,false)*D5152+vlookup(VLOOKUP(A5152,'Meal Plan Combinations'!A$5:E$17,5,false),indirect(I$1),2,false)*E5152</f>
        <v>2702.9415</v>
      </c>
      <c r="G5152" s="173">
        <f>abs(Generate!H$5-F5152)</f>
        <v>367.0585</v>
      </c>
    </row>
    <row r="5153">
      <c r="A5153" s="71" t="s">
        <v>105</v>
      </c>
      <c r="B5153" s="71">
        <v>3.0</v>
      </c>
      <c r="C5153" s="71">
        <v>3.0</v>
      </c>
      <c r="D5153" s="71">
        <v>0.5</v>
      </c>
      <c r="E5153" s="71">
        <v>2.0</v>
      </c>
      <c r="F5153" s="172">
        <f>vlookup(VLOOKUP(A5153,'Meal Plan Combinations'!A$5:E$17,2,false),indirect(I$1),2,false)*B5153+vlookup(VLOOKUP(A5153,'Meal Plan Combinations'!A$5:E$17,3,false),indirect(I$1),2,false)*C5153+vlookup(VLOOKUP(A5153,'Meal Plan Combinations'!A$5:E$17,4,false),indirect(I$1),2,false)*D5153+vlookup(VLOOKUP(A5153,'Meal Plan Combinations'!A$5:E$17,5,false),indirect(I$1),2,false)*E5153</f>
        <v>2839.9355</v>
      </c>
      <c r="G5153" s="173">
        <f>abs(Generate!H$5-F5153)</f>
        <v>230.0645</v>
      </c>
    </row>
    <row r="5154">
      <c r="A5154" s="71" t="s">
        <v>105</v>
      </c>
      <c r="B5154" s="71">
        <v>3.0</v>
      </c>
      <c r="C5154" s="71">
        <v>3.0</v>
      </c>
      <c r="D5154" s="71">
        <v>0.5</v>
      </c>
      <c r="E5154" s="71">
        <v>2.5</v>
      </c>
      <c r="F5154" s="172">
        <f>vlookup(VLOOKUP(A5154,'Meal Plan Combinations'!A$5:E$17,2,false),indirect(I$1),2,false)*B5154+vlookup(VLOOKUP(A5154,'Meal Plan Combinations'!A$5:E$17,3,false),indirect(I$1),2,false)*C5154+vlookup(VLOOKUP(A5154,'Meal Plan Combinations'!A$5:E$17,4,false),indirect(I$1),2,false)*D5154+vlookup(VLOOKUP(A5154,'Meal Plan Combinations'!A$5:E$17,5,false),indirect(I$1),2,false)*E5154</f>
        <v>2976.9295</v>
      </c>
      <c r="G5154" s="173">
        <f>abs(Generate!H$5-F5154)</f>
        <v>93.0705</v>
      </c>
    </row>
    <row r="5155">
      <c r="A5155" s="71" t="s">
        <v>105</v>
      </c>
      <c r="B5155" s="71">
        <v>3.0</v>
      </c>
      <c r="C5155" s="71">
        <v>3.0</v>
      </c>
      <c r="D5155" s="71">
        <v>0.5</v>
      </c>
      <c r="E5155" s="71">
        <v>3.0</v>
      </c>
      <c r="F5155" s="172">
        <f>vlookup(VLOOKUP(A5155,'Meal Plan Combinations'!A$5:E$17,2,false),indirect(I$1),2,false)*B5155+vlookup(VLOOKUP(A5155,'Meal Plan Combinations'!A$5:E$17,3,false),indirect(I$1),2,false)*C5155+vlookup(VLOOKUP(A5155,'Meal Plan Combinations'!A$5:E$17,4,false),indirect(I$1),2,false)*D5155+vlookup(VLOOKUP(A5155,'Meal Plan Combinations'!A$5:E$17,5,false),indirect(I$1),2,false)*E5155</f>
        <v>3113.9235</v>
      </c>
      <c r="G5155" s="173">
        <f>abs(Generate!H$5-F5155)</f>
        <v>43.9235</v>
      </c>
    </row>
    <row r="5156">
      <c r="A5156" s="71" t="s">
        <v>105</v>
      </c>
      <c r="B5156" s="71">
        <v>3.0</v>
      </c>
      <c r="C5156" s="71">
        <v>3.0</v>
      </c>
      <c r="D5156" s="71">
        <v>1.0</v>
      </c>
      <c r="E5156" s="71">
        <v>0.5</v>
      </c>
      <c r="F5156" s="172">
        <f>vlookup(VLOOKUP(A5156,'Meal Plan Combinations'!A$5:E$17,2,false),indirect(I$1),2,false)*B5156+vlookup(VLOOKUP(A5156,'Meal Plan Combinations'!A$5:E$17,3,false),indirect(I$1),2,false)*C5156+vlookup(VLOOKUP(A5156,'Meal Plan Combinations'!A$5:E$17,4,false),indirect(I$1),2,false)*D5156+vlookup(VLOOKUP(A5156,'Meal Plan Combinations'!A$5:E$17,5,false),indirect(I$1),2,false)*E5156</f>
        <v>2569.397</v>
      </c>
      <c r="G5156" s="173">
        <f>abs(Generate!H$5-F5156)</f>
        <v>500.603</v>
      </c>
    </row>
    <row r="5157">
      <c r="A5157" s="71" t="s">
        <v>105</v>
      </c>
      <c r="B5157" s="71">
        <v>3.0</v>
      </c>
      <c r="C5157" s="71">
        <v>3.0</v>
      </c>
      <c r="D5157" s="71">
        <v>1.0</v>
      </c>
      <c r="E5157" s="71">
        <v>1.0</v>
      </c>
      <c r="F5157" s="172">
        <f>vlookup(VLOOKUP(A5157,'Meal Plan Combinations'!A$5:E$17,2,false),indirect(I$1),2,false)*B5157+vlookup(VLOOKUP(A5157,'Meal Plan Combinations'!A$5:E$17,3,false),indirect(I$1),2,false)*C5157+vlookup(VLOOKUP(A5157,'Meal Plan Combinations'!A$5:E$17,4,false),indirect(I$1),2,false)*D5157+vlookup(VLOOKUP(A5157,'Meal Plan Combinations'!A$5:E$17,5,false),indirect(I$1),2,false)*E5157</f>
        <v>2706.391</v>
      </c>
      <c r="G5157" s="173">
        <f>abs(Generate!H$5-F5157)</f>
        <v>363.609</v>
      </c>
    </row>
    <row r="5158">
      <c r="A5158" s="71" t="s">
        <v>105</v>
      </c>
      <c r="B5158" s="71">
        <v>3.0</v>
      </c>
      <c r="C5158" s="71">
        <v>3.0</v>
      </c>
      <c r="D5158" s="71">
        <v>1.0</v>
      </c>
      <c r="E5158" s="71">
        <v>1.5</v>
      </c>
      <c r="F5158" s="172">
        <f>vlookup(VLOOKUP(A5158,'Meal Plan Combinations'!A$5:E$17,2,false),indirect(I$1),2,false)*B5158+vlookup(VLOOKUP(A5158,'Meal Plan Combinations'!A$5:E$17,3,false),indirect(I$1),2,false)*C5158+vlookup(VLOOKUP(A5158,'Meal Plan Combinations'!A$5:E$17,4,false),indirect(I$1),2,false)*D5158+vlookup(VLOOKUP(A5158,'Meal Plan Combinations'!A$5:E$17,5,false),indirect(I$1),2,false)*E5158</f>
        <v>2843.385</v>
      </c>
      <c r="G5158" s="173">
        <f>abs(Generate!H$5-F5158)</f>
        <v>226.615</v>
      </c>
    </row>
    <row r="5159">
      <c r="A5159" s="71" t="s">
        <v>105</v>
      </c>
      <c r="B5159" s="71">
        <v>3.0</v>
      </c>
      <c r="C5159" s="71">
        <v>3.0</v>
      </c>
      <c r="D5159" s="71">
        <v>1.0</v>
      </c>
      <c r="E5159" s="71">
        <v>2.0</v>
      </c>
      <c r="F5159" s="172">
        <f>vlookup(VLOOKUP(A5159,'Meal Plan Combinations'!A$5:E$17,2,false),indirect(I$1),2,false)*B5159+vlookup(VLOOKUP(A5159,'Meal Plan Combinations'!A$5:E$17,3,false),indirect(I$1),2,false)*C5159+vlookup(VLOOKUP(A5159,'Meal Plan Combinations'!A$5:E$17,4,false),indirect(I$1),2,false)*D5159+vlookup(VLOOKUP(A5159,'Meal Plan Combinations'!A$5:E$17,5,false),indirect(I$1),2,false)*E5159</f>
        <v>2980.379</v>
      </c>
      <c r="G5159" s="173">
        <f>abs(Generate!H$5-F5159)</f>
        <v>89.621</v>
      </c>
    </row>
    <row r="5160">
      <c r="A5160" s="71" t="s">
        <v>105</v>
      </c>
      <c r="B5160" s="71">
        <v>3.0</v>
      </c>
      <c r="C5160" s="71">
        <v>3.0</v>
      </c>
      <c r="D5160" s="71">
        <v>1.0</v>
      </c>
      <c r="E5160" s="71">
        <v>2.5</v>
      </c>
      <c r="F5160" s="172">
        <f>vlookup(VLOOKUP(A5160,'Meal Plan Combinations'!A$5:E$17,2,false),indirect(I$1),2,false)*B5160+vlookup(VLOOKUP(A5160,'Meal Plan Combinations'!A$5:E$17,3,false),indirect(I$1),2,false)*C5160+vlookup(VLOOKUP(A5160,'Meal Plan Combinations'!A$5:E$17,4,false),indirect(I$1),2,false)*D5160+vlookup(VLOOKUP(A5160,'Meal Plan Combinations'!A$5:E$17,5,false),indirect(I$1),2,false)*E5160</f>
        <v>3117.373</v>
      </c>
      <c r="G5160" s="173">
        <f>abs(Generate!H$5-F5160)</f>
        <v>47.373</v>
      </c>
    </row>
    <row r="5161">
      <c r="A5161" s="71" t="s">
        <v>105</v>
      </c>
      <c r="B5161" s="71">
        <v>3.0</v>
      </c>
      <c r="C5161" s="71">
        <v>3.0</v>
      </c>
      <c r="D5161" s="71">
        <v>1.0</v>
      </c>
      <c r="E5161" s="71">
        <v>3.0</v>
      </c>
      <c r="F5161" s="172">
        <f>vlookup(VLOOKUP(A5161,'Meal Plan Combinations'!A$5:E$17,2,false),indirect(I$1),2,false)*B5161+vlookup(VLOOKUP(A5161,'Meal Plan Combinations'!A$5:E$17,3,false),indirect(I$1),2,false)*C5161+vlookup(VLOOKUP(A5161,'Meal Plan Combinations'!A$5:E$17,4,false),indirect(I$1),2,false)*D5161+vlookup(VLOOKUP(A5161,'Meal Plan Combinations'!A$5:E$17,5,false),indirect(I$1),2,false)*E5161</f>
        <v>3254.367</v>
      </c>
      <c r="G5161" s="173">
        <f>abs(Generate!H$5-F5161)</f>
        <v>184.367</v>
      </c>
    </row>
    <row r="5162">
      <c r="A5162" s="71" t="s">
        <v>105</v>
      </c>
      <c r="B5162" s="71">
        <v>3.0</v>
      </c>
      <c r="C5162" s="71">
        <v>3.0</v>
      </c>
      <c r="D5162" s="71">
        <v>1.5</v>
      </c>
      <c r="E5162" s="71">
        <v>0.5</v>
      </c>
      <c r="F5162" s="172">
        <f>vlookup(VLOOKUP(A5162,'Meal Plan Combinations'!A$5:E$17,2,false),indirect(I$1),2,false)*B5162+vlookup(VLOOKUP(A5162,'Meal Plan Combinations'!A$5:E$17,3,false),indirect(I$1),2,false)*C5162+vlookup(VLOOKUP(A5162,'Meal Plan Combinations'!A$5:E$17,4,false),indirect(I$1),2,false)*D5162+vlookup(VLOOKUP(A5162,'Meal Plan Combinations'!A$5:E$17,5,false),indirect(I$1),2,false)*E5162</f>
        <v>2709.8405</v>
      </c>
      <c r="G5162" s="173">
        <f>abs(Generate!H$5-F5162)</f>
        <v>360.1595</v>
      </c>
    </row>
    <row r="5163">
      <c r="A5163" s="71" t="s">
        <v>105</v>
      </c>
      <c r="B5163" s="71">
        <v>3.0</v>
      </c>
      <c r="C5163" s="71">
        <v>3.0</v>
      </c>
      <c r="D5163" s="71">
        <v>1.5</v>
      </c>
      <c r="E5163" s="71">
        <v>1.0</v>
      </c>
      <c r="F5163" s="172">
        <f>vlookup(VLOOKUP(A5163,'Meal Plan Combinations'!A$5:E$17,2,false),indirect(I$1),2,false)*B5163+vlookup(VLOOKUP(A5163,'Meal Plan Combinations'!A$5:E$17,3,false),indirect(I$1),2,false)*C5163+vlookup(VLOOKUP(A5163,'Meal Plan Combinations'!A$5:E$17,4,false),indirect(I$1),2,false)*D5163+vlookup(VLOOKUP(A5163,'Meal Plan Combinations'!A$5:E$17,5,false),indirect(I$1),2,false)*E5163</f>
        <v>2846.8345</v>
      </c>
      <c r="G5163" s="173">
        <f>abs(Generate!H$5-F5163)</f>
        <v>223.1655</v>
      </c>
    </row>
    <row r="5164">
      <c r="A5164" s="71" t="s">
        <v>105</v>
      </c>
      <c r="B5164" s="71">
        <v>3.0</v>
      </c>
      <c r="C5164" s="71">
        <v>3.0</v>
      </c>
      <c r="D5164" s="71">
        <v>1.5</v>
      </c>
      <c r="E5164" s="71">
        <v>1.5</v>
      </c>
      <c r="F5164" s="172">
        <f>vlookup(VLOOKUP(A5164,'Meal Plan Combinations'!A$5:E$17,2,false),indirect(I$1),2,false)*B5164+vlookup(VLOOKUP(A5164,'Meal Plan Combinations'!A$5:E$17,3,false),indirect(I$1),2,false)*C5164+vlookup(VLOOKUP(A5164,'Meal Plan Combinations'!A$5:E$17,4,false),indirect(I$1),2,false)*D5164+vlookup(VLOOKUP(A5164,'Meal Plan Combinations'!A$5:E$17,5,false),indirect(I$1),2,false)*E5164</f>
        <v>2983.8285</v>
      </c>
      <c r="G5164" s="173">
        <f>abs(Generate!H$5-F5164)</f>
        <v>86.1715</v>
      </c>
    </row>
    <row r="5165">
      <c r="A5165" s="71" t="s">
        <v>105</v>
      </c>
      <c r="B5165" s="71">
        <v>3.0</v>
      </c>
      <c r="C5165" s="71">
        <v>3.0</v>
      </c>
      <c r="D5165" s="71">
        <v>1.5</v>
      </c>
      <c r="E5165" s="71">
        <v>2.0</v>
      </c>
      <c r="F5165" s="172">
        <f>vlookup(VLOOKUP(A5165,'Meal Plan Combinations'!A$5:E$17,2,false),indirect(I$1),2,false)*B5165+vlookup(VLOOKUP(A5165,'Meal Plan Combinations'!A$5:E$17,3,false),indirect(I$1),2,false)*C5165+vlookup(VLOOKUP(A5165,'Meal Plan Combinations'!A$5:E$17,4,false),indirect(I$1),2,false)*D5165+vlookup(VLOOKUP(A5165,'Meal Plan Combinations'!A$5:E$17,5,false),indirect(I$1),2,false)*E5165</f>
        <v>3120.8225</v>
      </c>
      <c r="G5165" s="173">
        <f>abs(Generate!H$5-F5165)</f>
        <v>50.8225</v>
      </c>
    </row>
    <row r="5166">
      <c r="A5166" s="71" t="s">
        <v>105</v>
      </c>
      <c r="B5166" s="71">
        <v>3.0</v>
      </c>
      <c r="C5166" s="71">
        <v>3.0</v>
      </c>
      <c r="D5166" s="71">
        <v>1.5</v>
      </c>
      <c r="E5166" s="71">
        <v>2.5</v>
      </c>
      <c r="F5166" s="172">
        <f>vlookup(VLOOKUP(A5166,'Meal Plan Combinations'!A$5:E$17,2,false),indirect(I$1),2,false)*B5166+vlookup(VLOOKUP(A5166,'Meal Plan Combinations'!A$5:E$17,3,false),indirect(I$1),2,false)*C5166+vlookup(VLOOKUP(A5166,'Meal Plan Combinations'!A$5:E$17,4,false),indirect(I$1),2,false)*D5166+vlookup(VLOOKUP(A5166,'Meal Plan Combinations'!A$5:E$17,5,false),indirect(I$1),2,false)*E5166</f>
        <v>3257.8165</v>
      </c>
      <c r="G5166" s="173">
        <f>abs(Generate!H$5-F5166)</f>
        <v>187.8165</v>
      </c>
    </row>
    <row r="5167">
      <c r="A5167" s="71" t="s">
        <v>105</v>
      </c>
      <c r="B5167" s="71">
        <v>3.0</v>
      </c>
      <c r="C5167" s="71">
        <v>3.0</v>
      </c>
      <c r="D5167" s="71">
        <v>1.5</v>
      </c>
      <c r="E5167" s="71">
        <v>3.0</v>
      </c>
      <c r="F5167" s="172">
        <f>vlookup(VLOOKUP(A5167,'Meal Plan Combinations'!A$5:E$17,2,false),indirect(I$1),2,false)*B5167+vlookup(VLOOKUP(A5167,'Meal Plan Combinations'!A$5:E$17,3,false),indirect(I$1),2,false)*C5167+vlookup(VLOOKUP(A5167,'Meal Plan Combinations'!A$5:E$17,4,false),indirect(I$1),2,false)*D5167+vlookup(VLOOKUP(A5167,'Meal Plan Combinations'!A$5:E$17,5,false),indirect(I$1),2,false)*E5167</f>
        <v>3394.8105</v>
      </c>
      <c r="G5167" s="173">
        <f>abs(Generate!H$5-F5167)</f>
        <v>324.8105</v>
      </c>
    </row>
    <row r="5168">
      <c r="A5168" s="71" t="s">
        <v>105</v>
      </c>
      <c r="B5168" s="71">
        <v>3.0</v>
      </c>
      <c r="C5168" s="71">
        <v>3.0</v>
      </c>
      <c r="D5168" s="71">
        <v>2.0</v>
      </c>
      <c r="E5168" s="71">
        <v>0.5</v>
      </c>
      <c r="F5168" s="172">
        <f>vlookup(VLOOKUP(A5168,'Meal Plan Combinations'!A$5:E$17,2,false),indirect(I$1),2,false)*B5168+vlookup(VLOOKUP(A5168,'Meal Plan Combinations'!A$5:E$17,3,false),indirect(I$1),2,false)*C5168+vlookup(VLOOKUP(A5168,'Meal Plan Combinations'!A$5:E$17,4,false),indirect(I$1),2,false)*D5168+vlookup(VLOOKUP(A5168,'Meal Plan Combinations'!A$5:E$17,5,false),indirect(I$1),2,false)*E5168</f>
        <v>2850.284</v>
      </c>
      <c r="G5168" s="173">
        <f>abs(Generate!H$5-F5168)</f>
        <v>219.716</v>
      </c>
    </row>
    <row r="5169">
      <c r="A5169" s="71" t="s">
        <v>105</v>
      </c>
      <c r="B5169" s="71">
        <v>3.0</v>
      </c>
      <c r="C5169" s="71">
        <v>3.0</v>
      </c>
      <c r="D5169" s="71">
        <v>2.0</v>
      </c>
      <c r="E5169" s="71">
        <v>1.0</v>
      </c>
      <c r="F5169" s="172">
        <f>vlookup(VLOOKUP(A5169,'Meal Plan Combinations'!A$5:E$17,2,false),indirect(I$1),2,false)*B5169+vlookup(VLOOKUP(A5169,'Meal Plan Combinations'!A$5:E$17,3,false),indirect(I$1),2,false)*C5169+vlookup(VLOOKUP(A5169,'Meal Plan Combinations'!A$5:E$17,4,false),indirect(I$1),2,false)*D5169+vlookup(VLOOKUP(A5169,'Meal Plan Combinations'!A$5:E$17,5,false),indirect(I$1),2,false)*E5169</f>
        <v>2987.278</v>
      </c>
      <c r="G5169" s="173">
        <f>abs(Generate!H$5-F5169)</f>
        <v>82.722</v>
      </c>
    </row>
    <row r="5170">
      <c r="A5170" s="71" t="s">
        <v>105</v>
      </c>
      <c r="B5170" s="71">
        <v>3.0</v>
      </c>
      <c r="C5170" s="71">
        <v>3.0</v>
      </c>
      <c r="D5170" s="71">
        <v>2.0</v>
      </c>
      <c r="E5170" s="71">
        <v>1.5</v>
      </c>
      <c r="F5170" s="172">
        <f>vlookup(VLOOKUP(A5170,'Meal Plan Combinations'!A$5:E$17,2,false),indirect(I$1),2,false)*B5170+vlookup(VLOOKUP(A5170,'Meal Plan Combinations'!A$5:E$17,3,false),indirect(I$1),2,false)*C5170+vlookup(VLOOKUP(A5170,'Meal Plan Combinations'!A$5:E$17,4,false),indirect(I$1),2,false)*D5170+vlookup(VLOOKUP(A5170,'Meal Plan Combinations'!A$5:E$17,5,false),indirect(I$1),2,false)*E5170</f>
        <v>3124.272</v>
      </c>
      <c r="G5170" s="173">
        <f>abs(Generate!H$5-F5170)</f>
        <v>54.272</v>
      </c>
    </row>
    <row r="5171">
      <c r="A5171" s="71" t="s">
        <v>105</v>
      </c>
      <c r="B5171" s="71">
        <v>3.0</v>
      </c>
      <c r="C5171" s="71">
        <v>3.0</v>
      </c>
      <c r="D5171" s="71">
        <v>2.0</v>
      </c>
      <c r="E5171" s="71">
        <v>2.0</v>
      </c>
      <c r="F5171" s="172">
        <f>vlookup(VLOOKUP(A5171,'Meal Plan Combinations'!A$5:E$17,2,false),indirect(I$1),2,false)*B5171+vlookup(VLOOKUP(A5171,'Meal Plan Combinations'!A$5:E$17,3,false),indirect(I$1),2,false)*C5171+vlookup(VLOOKUP(A5171,'Meal Plan Combinations'!A$5:E$17,4,false),indirect(I$1),2,false)*D5171+vlookup(VLOOKUP(A5171,'Meal Plan Combinations'!A$5:E$17,5,false),indirect(I$1),2,false)*E5171</f>
        <v>3261.266</v>
      </c>
      <c r="G5171" s="173">
        <f>abs(Generate!H$5-F5171)</f>
        <v>191.266</v>
      </c>
    </row>
    <row r="5172">
      <c r="A5172" s="71" t="s">
        <v>105</v>
      </c>
      <c r="B5172" s="71">
        <v>3.0</v>
      </c>
      <c r="C5172" s="71">
        <v>3.0</v>
      </c>
      <c r="D5172" s="71">
        <v>2.0</v>
      </c>
      <c r="E5172" s="71">
        <v>2.5</v>
      </c>
      <c r="F5172" s="172">
        <f>vlookup(VLOOKUP(A5172,'Meal Plan Combinations'!A$5:E$17,2,false),indirect(I$1),2,false)*B5172+vlookup(VLOOKUP(A5172,'Meal Plan Combinations'!A$5:E$17,3,false),indirect(I$1),2,false)*C5172+vlookup(VLOOKUP(A5172,'Meal Plan Combinations'!A$5:E$17,4,false),indirect(I$1),2,false)*D5172+vlookup(VLOOKUP(A5172,'Meal Plan Combinations'!A$5:E$17,5,false),indirect(I$1),2,false)*E5172</f>
        <v>3398.26</v>
      </c>
      <c r="G5172" s="173">
        <f>abs(Generate!H$5-F5172)</f>
        <v>328.26</v>
      </c>
    </row>
    <row r="5173">
      <c r="A5173" s="71" t="s">
        <v>105</v>
      </c>
      <c r="B5173" s="71">
        <v>3.0</v>
      </c>
      <c r="C5173" s="71">
        <v>3.0</v>
      </c>
      <c r="D5173" s="71">
        <v>2.0</v>
      </c>
      <c r="E5173" s="71">
        <v>3.0</v>
      </c>
      <c r="F5173" s="172">
        <f>vlookup(VLOOKUP(A5173,'Meal Plan Combinations'!A$5:E$17,2,false),indirect(I$1),2,false)*B5173+vlookup(VLOOKUP(A5173,'Meal Plan Combinations'!A$5:E$17,3,false),indirect(I$1),2,false)*C5173+vlookup(VLOOKUP(A5173,'Meal Plan Combinations'!A$5:E$17,4,false),indirect(I$1),2,false)*D5173+vlookup(VLOOKUP(A5173,'Meal Plan Combinations'!A$5:E$17,5,false),indirect(I$1),2,false)*E5173</f>
        <v>3535.254</v>
      </c>
      <c r="G5173" s="173">
        <f>abs(Generate!H$5-F5173)</f>
        <v>465.254</v>
      </c>
    </row>
    <row r="5174">
      <c r="A5174" s="71" t="s">
        <v>105</v>
      </c>
      <c r="B5174" s="71">
        <v>3.0</v>
      </c>
      <c r="C5174" s="71">
        <v>3.0</v>
      </c>
      <c r="D5174" s="71">
        <v>2.5</v>
      </c>
      <c r="E5174" s="71">
        <v>0.5</v>
      </c>
      <c r="F5174" s="172">
        <f>vlookup(VLOOKUP(A5174,'Meal Plan Combinations'!A$5:E$17,2,false),indirect(I$1),2,false)*B5174+vlookup(VLOOKUP(A5174,'Meal Plan Combinations'!A$5:E$17,3,false),indirect(I$1),2,false)*C5174+vlookup(VLOOKUP(A5174,'Meal Plan Combinations'!A$5:E$17,4,false),indirect(I$1),2,false)*D5174+vlookup(VLOOKUP(A5174,'Meal Plan Combinations'!A$5:E$17,5,false),indirect(I$1),2,false)*E5174</f>
        <v>2990.7275</v>
      </c>
      <c r="G5174" s="173">
        <f>abs(Generate!H$5-F5174)</f>
        <v>79.2725</v>
      </c>
    </row>
    <row r="5175">
      <c r="A5175" s="71" t="s">
        <v>105</v>
      </c>
      <c r="B5175" s="71">
        <v>3.0</v>
      </c>
      <c r="C5175" s="71">
        <v>3.0</v>
      </c>
      <c r="D5175" s="71">
        <v>2.5</v>
      </c>
      <c r="E5175" s="71">
        <v>1.0</v>
      </c>
      <c r="F5175" s="172">
        <f>vlookup(VLOOKUP(A5175,'Meal Plan Combinations'!A$5:E$17,2,false),indirect(I$1),2,false)*B5175+vlookup(VLOOKUP(A5175,'Meal Plan Combinations'!A$5:E$17,3,false),indirect(I$1),2,false)*C5175+vlookup(VLOOKUP(A5175,'Meal Plan Combinations'!A$5:E$17,4,false),indirect(I$1),2,false)*D5175+vlookup(VLOOKUP(A5175,'Meal Plan Combinations'!A$5:E$17,5,false),indirect(I$1),2,false)*E5175</f>
        <v>3127.7215</v>
      </c>
      <c r="G5175" s="173">
        <f>abs(Generate!H$5-F5175)</f>
        <v>57.7215</v>
      </c>
    </row>
    <row r="5176">
      <c r="A5176" s="71" t="s">
        <v>105</v>
      </c>
      <c r="B5176" s="71">
        <v>3.0</v>
      </c>
      <c r="C5176" s="71">
        <v>3.0</v>
      </c>
      <c r="D5176" s="71">
        <v>2.5</v>
      </c>
      <c r="E5176" s="71">
        <v>1.5</v>
      </c>
      <c r="F5176" s="172">
        <f>vlookup(VLOOKUP(A5176,'Meal Plan Combinations'!A$5:E$17,2,false),indirect(I$1),2,false)*B5176+vlookup(VLOOKUP(A5176,'Meal Plan Combinations'!A$5:E$17,3,false),indirect(I$1),2,false)*C5176+vlookup(VLOOKUP(A5176,'Meal Plan Combinations'!A$5:E$17,4,false),indirect(I$1),2,false)*D5176+vlookup(VLOOKUP(A5176,'Meal Plan Combinations'!A$5:E$17,5,false),indirect(I$1),2,false)*E5176</f>
        <v>3264.7155</v>
      </c>
      <c r="G5176" s="173">
        <f>abs(Generate!H$5-F5176)</f>
        <v>194.7155</v>
      </c>
    </row>
    <row r="5177">
      <c r="A5177" s="71" t="s">
        <v>105</v>
      </c>
      <c r="B5177" s="71">
        <v>3.0</v>
      </c>
      <c r="C5177" s="71">
        <v>3.0</v>
      </c>
      <c r="D5177" s="71">
        <v>2.5</v>
      </c>
      <c r="E5177" s="71">
        <v>2.0</v>
      </c>
      <c r="F5177" s="172">
        <f>vlookup(VLOOKUP(A5177,'Meal Plan Combinations'!A$5:E$17,2,false),indirect(I$1),2,false)*B5177+vlookup(VLOOKUP(A5177,'Meal Plan Combinations'!A$5:E$17,3,false),indirect(I$1),2,false)*C5177+vlookup(VLOOKUP(A5177,'Meal Plan Combinations'!A$5:E$17,4,false),indirect(I$1),2,false)*D5177+vlookup(VLOOKUP(A5177,'Meal Plan Combinations'!A$5:E$17,5,false),indirect(I$1),2,false)*E5177</f>
        <v>3401.7095</v>
      </c>
      <c r="G5177" s="173">
        <f>abs(Generate!H$5-F5177)</f>
        <v>331.7095</v>
      </c>
    </row>
    <row r="5178">
      <c r="A5178" s="71" t="s">
        <v>105</v>
      </c>
      <c r="B5178" s="71">
        <v>3.0</v>
      </c>
      <c r="C5178" s="71">
        <v>3.0</v>
      </c>
      <c r="D5178" s="71">
        <v>2.5</v>
      </c>
      <c r="E5178" s="71">
        <v>2.5</v>
      </c>
      <c r="F5178" s="172">
        <f>vlookup(VLOOKUP(A5178,'Meal Plan Combinations'!A$5:E$17,2,false),indirect(I$1),2,false)*B5178+vlookup(VLOOKUP(A5178,'Meal Plan Combinations'!A$5:E$17,3,false),indirect(I$1),2,false)*C5178+vlookup(VLOOKUP(A5178,'Meal Plan Combinations'!A$5:E$17,4,false),indirect(I$1),2,false)*D5178+vlookup(VLOOKUP(A5178,'Meal Plan Combinations'!A$5:E$17,5,false),indirect(I$1),2,false)*E5178</f>
        <v>3538.7035</v>
      </c>
      <c r="G5178" s="173">
        <f>abs(Generate!H$5-F5178)</f>
        <v>468.7035</v>
      </c>
    </row>
    <row r="5179">
      <c r="A5179" s="71" t="s">
        <v>105</v>
      </c>
      <c r="B5179" s="71">
        <v>3.0</v>
      </c>
      <c r="C5179" s="71">
        <v>3.0</v>
      </c>
      <c r="D5179" s="71">
        <v>2.5</v>
      </c>
      <c r="E5179" s="71">
        <v>3.0</v>
      </c>
      <c r="F5179" s="172">
        <f>vlookup(VLOOKUP(A5179,'Meal Plan Combinations'!A$5:E$17,2,false),indirect(I$1),2,false)*B5179+vlookup(VLOOKUP(A5179,'Meal Plan Combinations'!A$5:E$17,3,false),indirect(I$1),2,false)*C5179+vlookup(VLOOKUP(A5179,'Meal Plan Combinations'!A$5:E$17,4,false),indirect(I$1),2,false)*D5179+vlookup(VLOOKUP(A5179,'Meal Plan Combinations'!A$5:E$17,5,false),indirect(I$1),2,false)*E5179</f>
        <v>3675.6975</v>
      </c>
      <c r="G5179" s="173">
        <f>abs(Generate!H$5-F5179)</f>
        <v>605.6975</v>
      </c>
    </row>
    <row r="5180">
      <c r="A5180" s="71" t="s">
        <v>105</v>
      </c>
      <c r="B5180" s="71">
        <v>3.0</v>
      </c>
      <c r="C5180" s="71">
        <v>3.0</v>
      </c>
      <c r="D5180" s="71">
        <v>3.0</v>
      </c>
      <c r="E5180" s="71">
        <v>0.5</v>
      </c>
      <c r="F5180" s="172">
        <f>vlookup(VLOOKUP(A5180,'Meal Plan Combinations'!A$5:E$17,2,false),indirect(I$1),2,false)*B5180+vlookup(VLOOKUP(A5180,'Meal Plan Combinations'!A$5:E$17,3,false),indirect(I$1),2,false)*C5180+vlookup(VLOOKUP(A5180,'Meal Plan Combinations'!A$5:E$17,4,false),indirect(I$1),2,false)*D5180+vlookup(VLOOKUP(A5180,'Meal Plan Combinations'!A$5:E$17,5,false),indirect(I$1),2,false)*E5180</f>
        <v>3131.171</v>
      </c>
      <c r="G5180" s="173">
        <f>abs(Generate!H$5-F5180)</f>
        <v>61.171</v>
      </c>
    </row>
    <row r="5181">
      <c r="A5181" s="71" t="s">
        <v>105</v>
      </c>
      <c r="B5181" s="71">
        <v>3.0</v>
      </c>
      <c r="C5181" s="71">
        <v>3.0</v>
      </c>
      <c r="D5181" s="71">
        <v>3.0</v>
      </c>
      <c r="E5181" s="71">
        <v>1.0</v>
      </c>
      <c r="F5181" s="172">
        <f>vlookup(VLOOKUP(A5181,'Meal Plan Combinations'!A$5:E$17,2,false),indirect(I$1),2,false)*B5181+vlookup(VLOOKUP(A5181,'Meal Plan Combinations'!A$5:E$17,3,false),indirect(I$1),2,false)*C5181+vlookup(VLOOKUP(A5181,'Meal Plan Combinations'!A$5:E$17,4,false),indirect(I$1),2,false)*D5181+vlookup(VLOOKUP(A5181,'Meal Plan Combinations'!A$5:E$17,5,false),indirect(I$1),2,false)*E5181</f>
        <v>3268.165</v>
      </c>
      <c r="G5181" s="173">
        <f>abs(Generate!H$5-F5181)</f>
        <v>198.165</v>
      </c>
    </row>
    <row r="5182">
      <c r="A5182" s="71" t="s">
        <v>105</v>
      </c>
      <c r="B5182" s="71">
        <v>3.0</v>
      </c>
      <c r="C5182" s="71">
        <v>3.0</v>
      </c>
      <c r="D5182" s="71">
        <v>3.0</v>
      </c>
      <c r="E5182" s="71">
        <v>1.5</v>
      </c>
      <c r="F5182" s="172">
        <f>vlookup(VLOOKUP(A5182,'Meal Plan Combinations'!A$5:E$17,2,false),indirect(I$1),2,false)*B5182+vlookup(VLOOKUP(A5182,'Meal Plan Combinations'!A$5:E$17,3,false),indirect(I$1),2,false)*C5182+vlookup(VLOOKUP(A5182,'Meal Plan Combinations'!A$5:E$17,4,false),indirect(I$1),2,false)*D5182+vlookup(VLOOKUP(A5182,'Meal Plan Combinations'!A$5:E$17,5,false),indirect(I$1),2,false)*E5182</f>
        <v>3405.159</v>
      </c>
      <c r="G5182" s="173">
        <f>abs(Generate!H$5-F5182)</f>
        <v>335.159</v>
      </c>
    </row>
    <row r="5183">
      <c r="A5183" s="71" t="s">
        <v>105</v>
      </c>
      <c r="B5183" s="71">
        <v>3.0</v>
      </c>
      <c r="C5183" s="71">
        <v>3.0</v>
      </c>
      <c r="D5183" s="71">
        <v>3.0</v>
      </c>
      <c r="E5183" s="71">
        <v>2.0</v>
      </c>
      <c r="F5183" s="172">
        <f>vlookup(VLOOKUP(A5183,'Meal Plan Combinations'!A$5:E$17,2,false),indirect(I$1),2,false)*B5183+vlookup(VLOOKUP(A5183,'Meal Plan Combinations'!A$5:E$17,3,false),indirect(I$1),2,false)*C5183+vlookup(VLOOKUP(A5183,'Meal Plan Combinations'!A$5:E$17,4,false),indirect(I$1),2,false)*D5183+vlookup(VLOOKUP(A5183,'Meal Plan Combinations'!A$5:E$17,5,false),indirect(I$1),2,false)*E5183</f>
        <v>3542.153</v>
      </c>
      <c r="G5183" s="173">
        <f>abs(Generate!H$5-F5183)</f>
        <v>472.153</v>
      </c>
    </row>
    <row r="5184">
      <c r="A5184" s="71" t="s">
        <v>105</v>
      </c>
      <c r="B5184" s="71">
        <v>3.0</v>
      </c>
      <c r="C5184" s="71">
        <v>3.0</v>
      </c>
      <c r="D5184" s="71">
        <v>3.0</v>
      </c>
      <c r="E5184" s="71">
        <v>2.5</v>
      </c>
      <c r="F5184" s="172">
        <f>vlookup(VLOOKUP(A5184,'Meal Plan Combinations'!A$5:E$17,2,false),indirect(I$1),2,false)*B5184+vlookup(VLOOKUP(A5184,'Meal Plan Combinations'!A$5:E$17,3,false),indirect(I$1),2,false)*C5184+vlookup(VLOOKUP(A5184,'Meal Plan Combinations'!A$5:E$17,4,false),indirect(I$1),2,false)*D5184+vlookup(VLOOKUP(A5184,'Meal Plan Combinations'!A$5:E$17,5,false),indirect(I$1),2,false)*E5184</f>
        <v>3679.147</v>
      </c>
      <c r="G5184" s="173">
        <f>abs(Generate!H$5-F5184)</f>
        <v>609.147</v>
      </c>
    </row>
    <row r="5185">
      <c r="A5185" s="71" t="s">
        <v>105</v>
      </c>
      <c r="B5185" s="71">
        <v>3.0</v>
      </c>
      <c r="C5185" s="71">
        <v>3.0</v>
      </c>
      <c r="D5185" s="71">
        <v>3.0</v>
      </c>
      <c r="E5185" s="71">
        <v>3.0</v>
      </c>
      <c r="F5185" s="172">
        <f>vlookup(VLOOKUP(A5185,'Meal Plan Combinations'!A$5:E$17,2,false),indirect(I$1),2,false)*B5185+vlookup(VLOOKUP(A5185,'Meal Plan Combinations'!A$5:E$17,3,false),indirect(I$1),2,false)*C5185+vlookup(VLOOKUP(A5185,'Meal Plan Combinations'!A$5:E$17,4,false),indirect(I$1),2,false)*D5185+vlookup(VLOOKUP(A5185,'Meal Plan Combinations'!A$5:E$17,5,false),indirect(I$1),2,false)*E5185</f>
        <v>3816.141</v>
      </c>
      <c r="G5185" s="173">
        <f>abs(Generate!H$5-F5185)</f>
        <v>746.141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9.29"/>
    <col customWidth="1" min="2" max="2" width="20.29"/>
    <col customWidth="1" min="3" max="3" width="20.0"/>
  </cols>
  <sheetData>
    <row r="1">
      <c r="A1" s="2"/>
      <c r="B1" s="4"/>
      <c r="C1" s="4"/>
      <c r="D1" s="4"/>
      <c r="E1" s="4"/>
      <c r="F1" s="4"/>
      <c r="G1" s="4"/>
      <c r="H1" s="4"/>
      <c r="I1" s="4"/>
      <c r="J1" s="4"/>
    </row>
    <row r="2">
      <c r="A2" s="8" t="s">
        <v>1</v>
      </c>
      <c r="B2" s="9"/>
      <c r="C2" s="9"/>
      <c r="D2" s="9"/>
      <c r="E2" s="9"/>
      <c r="F2" s="9"/>
      <c r="G2" s="9"/>
      <c r="H2" s="9"/>
      <c r="I2" s="11"/>
      <c r="J2" s="14"/>
    </row>
    <row r="3">
      <c r="A3" s="15"/>
      <c r="B3" s="15"/>
      <c r="C3" s="15"/>
      <c r="D3" s="15"/>
      <c r="E3" s="15"/>
      <c r="F3" s="15"/>
      <c r="G3" s="15"/>
      <c r="H3" s="15"/>
      <c r="I3" s="15"/>
      <c r="J3" s="15"/>
    </row>
    <row r="4">
      <c r="A4" s="15"/>
      <c r="B4" s="18" t="s">
        <v>3</v>
      </c>
      <c r="C4" s="15"/>
      <c r="D4" s="15"/>
      <c r="E4" s="15"/>
      <c r="F4" s="15"/>
      <c r="G4" s="15"/>
      <c r="H4" s="15"/>
      <c r="I4" s="15"/>
      <c r="J4" s="15"/>
    </row>
    <row r="5">
      <c r="A5" s="20" t="s">
        <v>6</v>
      </c>
      <c r="B5" s="23">
        <v>27.0</v>
      </c>
      <c r="C5" s="15"/>
      <c r="D5" s="25" t="s">
        <v>10</v>
      </c>
      <c r="E5" s="26"/>
      <c r="F5" s="26"/>
      <c r="G5" s="26"/>
      <c r="H5" s="28">
        <f>MROUND((SUM(10*(B8/2.205)+6.25*(B7*2.54)-5*B5+IF(B6="Male",5,IF(B6="Female",-161))+IF(B10="Very low",400,IF(B10="Low",700,IF(B10="Fair",1000,IF(B10="High",1200,IF(B10="Very High",1500)))))+IF(B11="Gain",300,IF(B11="Lose",-300,IF(B11="Maintain",0))))+B9),5)</f>
        <v>3070</v>
      </c>
      <c r="I5" s="29" t="s">
        <v>19</v>
      </c>
      <c r="J5" s="15"/>
    </row>
    <row r="6">
      <c r="A6" s="31" t="s">
        <v>21</v>
      </c>
      <c r="B6" s="33" t="s">
        <v>23</v>
      </c>
      <c r="C6" s="15"/>
      <c r="D6" s="35"/>
      <c r="E6" s="15"/>
      <c r="F6" s="15"/>
      <c r="G6" s="15"/>
      <c r="H6" s="15"/>
      <c r="I6" s="36"/>
      <c r="J6" s="15"/>
    </row>
    <row r="7">
      <c r="A7" s="31" t="s">
        <v>27</v>
      </c>
      <c r="B7" s="33">
        <v>73.0</v>
      </c>
      <c r="C7" s="15"/>
      <c r="D7" s="38"/>
      <c r="E7" s="39" t="s">
        <v>28</v>
      </c>
      <c r="H7" s="41">
        <f>SUM(B8*IF(B17="0.6 g/lb/bw",0.6, IF(B17="0.8 g/lb/bw",0.8, IF(B17="1 g/lb/bw", 1, IF(B17 ="1.2 g/lb/bw",1.2)))))</f>
        <v>185</v>
      </c>
      <c r="I7" s="42" t="s">
        <v>24</v>
      </c>
      <c r="J7" s="15"/>
    </row>
    <row r="8">
      <c r="A8" s="31" t="s">
        <v>30</v>
      </c>
      <c r="B8" s="33">
        <v>185.0</v>
      </c>
      <c r="C8" s="15"/>
      <c r="D8" s="35"/>
      <c r="E8" s="44"/>
      <c r="F8" s="15"/>
      <c r="G8" s="15"/>
      <c r="H8" s="46">
        <f>MROUND(SUM((H5-(H7*4))-(H9*9))/4,5)</f>
        <v>435</v>
      </c>
      <c r="I8" s="47" t="s">
        <v>25</v>
      </c>
      <c r="J8" s="15"/>
    </row>
    <row r="9">
      <c r="A9" s="31" t="s">
        <v>31</v>
      </c>
      <c r="B9" s="33">
        <v>0.0</v>
      </c>
      <c r="C9" s="49"/>
      <c r="D9" s="50"/>
      <c r="E9" s="51"/>
      <c r="F9" s="51"/>
      <c r="G9" s="51"/>
      <c r="H9" s="52">
        <f>MROUND(SUM((H5-(H7*4))*0.25/9),5)</f>
        <v>65</v>
      </c>
      <c r="I9" s="54" t="s">
        <v>26</v>
      </c>
      <c r="J9" s="15"/>
    </row>
    <row r="10">
      <c r="A10" s="31" t="s">
        <v>33</v>
      </c>
      <c r="B10" s="33" t="s">
        <v>35</v>
      </c>
      <c r="C10" s="15"/>
      <c r="D10" s="15"/>
      <c r="E10" s="15"/>
      <c r="F10" s="15"/>
      <c r="G10" s="15"/>
      <c r="H10" s="15"/>
      <c r="I10" s="15"/>
      <c r="J10" s="15"/>
    </row>
    <row r="11">
      <c r="A11" s="58" t="s">
        <v>29</v>
      </c>
      <c r="B11" s="60" t="s">
        <v>36</v>
      </c>
      <c r="C11" s="15"/>
      <c r="D11" s="15"/>
      <c r="E11" s="15"/>
      <c r="F11" s="15"/>
      <c r="G11" s="15"/>
      <c r="H11" s="15"/>
      <c r="I11" s="15"/>
      <c r="J11" s="15"/>
    </row>
    <row r="12">
      <c r="A12" s="15"/>
      <c r="B12" s="15"/>
      <c r="C12" s="15"/>
      <c r="D12" s="15"/>
      <c r="E12" s="15"/>
      <c r="F12" s="15"/>
      <c r="G12" s="15"/>
      <c r="H12" s="15"/>
      <c r="I12" s="15"/>
      <c r="J12" s="15"/>
    </row>
    <row r="13">
      <c r="A13" s="61" t="s">
        <v>37</v>
      </c>
      <c r="B13" s="62"/>
      <c r="C13" s="62"/>
      <c r="D13" s="62"/>
      <c r="E13" s="62"/>
      <c r="F13" s="62"/>
      <c r="G13" s="62"/>
      <c r="H13" s="62"/>
      <c r="I13" s="64"/>
      <c r="J13" s="15"/>
    </row>
    <row r="14">
      <c r="A14" s="65" t="s">
        <v>38</v>
      </c>
      <c r="H14" s="15"/>
      <c r="I14" s="36"/>
      <c r="J14" s="15"/>
    </row>
    <row r="15">
      <c r="A15" s="66" t="s">
        <v>39</v>
      </c>
      <c r="B15" s="67"/>
      <c r="C15" s="67"/>
      <c r="D15" s="67"/>
      <c r="E15" s="67"/>
      <c r="F15" s="67"/>
      <c r="G15" s="67"/>
      <c r="H15" s="51"/>
      <c r="I15" s="68"/>
      <c r="J15" s="15"/>
    </row>
    <row r="16">
      <c r="A16" s="69"/>
      <c r="B16" s="15"/>
      <c r="C16" s="15"/>
      <c r="D16" s="1"/>
      <c r="E16" s="15"/>
      <c r="F16" s="15"/>
      <c r="G16" s="15"/>
      <c r="H16" s="15"/>
      <c r="I16" s="15"/>
      <c r="J16" s="15"/>
    </row>
    <row r="17">
      <c r="A17" s="70" t="s">
        <v>40</v>
      </c>
      <c r="B17" s="72" t="s">
        <v>41</v>
      </c>
      <c r="C17" s="15"/>
      <c r="D17" s="74"/>
      <c r="E17" s="15"/>
      <c r="F17" s="15"/>
      <c r="G17" s="15"/>
      <c r="H17" s="15"/>
      <c r="I17" s="15"/>
      <c r="J17" s="15"/>
    </row>
    <row r="18">
      <c r="A18" s="69"/>
      <c r="B18" s="14"/>
      <c r="C18" s="15"/>
      <c r="D18" s="15"/>
      <c r="E18" s="76"/>
      <c r="F18" s="77"/>
      <c r="G18" s="77"/>
      <c r="H18" s="78"/>
      <c r="I18" s="15"/>
      <c r="J18" s="15"/>
    </row>
    <row r="19">
      <c r="A19" s="69"/>
      <c r="B19" s="14"/>
      <c r="C19" s="79"/>
      <c r="D19" s="81"/>
      <c r="E19" s="82"/>
      <c r="F19" s="83"/>
      <c r="G19" s="84"/>
      <c r="H19" s="78"/>
      <c r="I19" s="15"/>
      <c r="J19" s="15"/>
    </row>
    <row r="20">
      <c r="A20" s="69"/>
      <c r="B20" s="14"/>
      <c r="C20" s="86"/>
      <c r="D20" s="88"/>
      <c r="E20" s="93" t="s">
        <v>49</v>
      </c>
      <c r="F20" s="95"/>
      <c r="G20" s="96"/>
      <c r="H20" s="78"/>
      <c r="I20" s="15"/>
      <c r="J20" s="15"/>
    </row>
    <row r="21">
      <c r="A21" s="98"/>
      <c r="B21" s="100"/>
      <c r="C21" s="101"/>
      <c r="D21" s="103"/>
      <c r="E21" s="103"/>
      <c r="F21" s="103"/>
      <c r="G21" s="105"/>
      <c r="H21" s="106"/>
      <c r="I21" s="106"/>
      <c r="J21" s="106"/>
    </row>
  </sheetData>
  <mergeCells count="5">
    <mergeCell ref="A2:I2"/>
    <mergeCell ref="D5:G5"/>
    <mergeCell ref="E7:G7"/>
    <mergeCell ref="A14:G14"/>
    <mergeCell ref="A15:G15"/>
  </mergeCells>
  <dataValidations>
    <dataValidation type="list" allowBlank="1" showInputMessage="1" prompt="Choose male or female in this box" sqref="B6">
      <formula1>Sex</formula1>
    </dataValidation>
    <dataValidation type="decimal" allowBlank="1" showDropDown="1" showInputMessage="1" showErrorMessage="1" prompt="Enter height in inches in this box" sqref="B7">
      <formula1>50.0</formula1>
      <formula2>90.0</formula2>
    </dataValidation>
    <dataValidation type="list" allowBlank="1" showInputMessage="1" prompt="Choose activity level. As a rule of thumb, lower activity levels likely come with working a full time desk job with little walking through out the day and little to no cardio/lifting. High activity levels likely involve a full time job that involves a fai" sqref="B10">
      <formula1>ActivityLevels</formula1>
    </dataValidation>
    <dataValidation type="decimal" allowBlank="1" showDropDown="1" showInputMessage="1" prompt="Enter weight in pounds in this box" sqref="B8">
      <formula1>80.0</formula1>
      <formula2>400.0</formula2>
    </dataValidation>
    <dataValidation type="list" allowBlank="1" sqref="B17">
      <formula1>"1.2 g/lb/bw,1 g/lb/bw,0.8 g/lb/bw,0.6 g/lb/bw"</formula1>
    </dataValidation>
    <dataValidation type="decimal" allowBlank="1" showDropDown="1" showInputMessage="1" prompt="Enter age in this box" sqref="B5">
      <formula1>13.0</formula1>
      <formula2>120.0</formula2>
    </dataValidation>
    <dataValidation type="list" allowBlank="1" showInputMessage="1" prompt="Are you interested in gaining weight, losing weight or maintaining?" sqref="B11">
      <formula1>Lookups!$C$2:$C$4</formula1>
    </dataValidation>
    <dataValidation type="decimal" allowBlank="1" showDropDown="1" showInputMessage="1" prompt="Enter a number between -400 and 400. Use this along with adjusting activity level if you know the calories generated for you are too high or low. This should account for individual differences and metabolic adaptation while gaining/losing. Leave this numb" sqref="B9">
      <formula1>-400.0</formula1>
      <formula2>400.0</formula2>
    </dataValidation>
  </dataValidations>
  <hyperlinks>
    <hyperlink display="VIEW RECOMMENDED MEAL PLAN AND SERVING SIZES" location="Recommendation!A1" ref="E20"/>
  </hyperlin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0.0"/>
    <col customWidth="1" min="2" max="2" width="26.71"/>
    <col customWidth="1" min="3" max="3" width="16.29"/>
    <col customWidth="1" min="4" max="4" width="29.57"/>
    <col customWidth="1" min="5" max="5" width="31.86"/>
    <col customWidth="1" min="6" max="6" width="29.29"/>
    <col customWidth="1" min="8" max="8" width="29.43"/>
    <col customWidth="1" min="9" max="10" width="29.57"/>
    <col customWidth="1" min="12" max="12" width="29.43"/>
    <col customWidth="1" min="16" max="16" width="29.29"/>
    <col customWidth="1" min="26" max="26" width="18.0"/>
    <col customWidth="1" min="27" max="28" width="18.57"/>
    <col customWidth="1" min="29" max="29" width="17.0"/>
  </cols>
  <sheetData>
    <row r="1">
      <c r="A1" s="3"/>
      <c r="B1" s="3"/>
      <c r="C1" s="6"/>
      <c r="D1" s="6"/>
      <c r="E1" s="10"/>
      <c r="F1" s="10"/>
      <c r="G1" s="10"/>
      <c r="H1" s="10"/>
      <c r="I1" s="10"/>
      <c r="J1" s="13"/>
      <c r="K1" s="13"/>
      <c r="L1" s="13"/>
      <c r="M1" s="13"/>
      <c r="N1" s="13"/>
      <c r="O1" s="13"/>
      <c r="P1" s="13"/>
      <c r="Q1" s="13"/>
      <c r="R1" s="13"/>
      <c r="S1" s="13"/>
      <c r="T1" s="1"/>
      <c r="U1" s="1"/>
      <c r="V1" s="1"/>
      <c r="W1" s="1"/>
      <c r="X1" s="1"/>
      <c r="Y1" s="1"/>
      <c r="Z1" s="1"/>
      <c r="AA1" s="1"/>
      <c r="AB1" s="1"/>
      <c r="AC1" s="16"/>
      <c r="AD1" s="1"/>
      <c r="AE1" s="1"/>
      <c r="AF1" s="1"/>
      <c r="AG1" s="1"/>
      <c r="AH1" s="1"/>
      <c r="AI1" s="1"/>
      <c r="AJ1" s="1"/>
      <c r="AK1" s="1"/>
      <c r="AL1" s="1"/>
      <c r="AM1" s="1"/>
      <c r="AN1" s="1"/>
      <c r="AO1" s="1"/>
      <c r="AP1" s="1"/>
      <c r="AQ1" s="1"/>
      <c r="AR1" s="1"/>
    </row>
    <row r="2">
      <c r="A2" s="19" t="s">
        <v>4</v>
      </c>
      <c r="B2" s="21"/>
      <c r="C2" s="22"/>
      <c r="D2" s="24"/>
      <c r="E2" s="10"/>
      <c r="F2" s="10"/>
      <c r="G2" s="10"/>
      <c r="H2" s="10"/>
      <c r="I2" s="10"/>
      <c r="J2" s="13"/>
      <c r="K2" s="13"/>
      <c r="L2" s="13"/>
      <c r="M2" s="13"/>
      <c r="N2" s="13"/>
      <c r="O2" s="13"/>
      <c r="P2" s="13"/>
      <c r="Q2" s="13"/>
      <c r="R2" s="13"/>
      <c r="S2" s="13"/>
      <c r="T2" s="1"/>
      <c r="U2" s="1"/>
      <c r="V2" s="1"/>
      <c r="W2" s="1"/>
      <c r="X2" s="1"/>
      <c r="Y2" s="1"/>
      <c r="Z2" s="1"/>
      <c r="AA2" s="1"/>
      <c r="AB2" s="1"/>
      <c r="AC2" s="16"/>
      <c r="AD2" s="1"/>
      <c r="AE2" s="1"/>
      <c r="AF2" s="1"/>
      <c r="AG2" s="1"/>
      <c r="AH2" s="1"/>
      <c r="AI2" s="1"/>
      <c r="AJ2" s="1"/>
      <c r="AK2" s="1"/>
      <c r="AL2" s="1"/>
      <c r="AM2" s="1"/>
      <c r="AN2" s="1"/>
      <c r="AO2" s="1"/>
      <c r="AP2" s="1"/>
      <c r="AQ2" s="1"/>
      <c r="AR2" s="1"/>
    </row>
    <row r="3">
      <c r="A3" s="3"/>
      <c r="B3" s="3"/>
      <c r="C3" s="6"/>
      <c r="D3" s="6"/>
      <c r="E3" s="10"/>
      <c r="F3" s="10"/>
      <c r="G3" s="10"/>
      <c r="H3" s="10"/>
      <c r="I3" s="10"/>
      <c r="J3" s="13"/>
      <c r="K3" s="13"/>
      <c r="L3" s="13"/>
      <c r="M3" s="13"/>
      <c r="N3" s="13"/>
      <c r="O3" s="13"/>
      <c r="P3" s="13"/>
      <c r="Q3" s="13"/>
      <c r="R3" s="13"/>
      <c r="S3" s="13"/>
      <c r="T3" s="1"/>
      <c r="U3" s="1"/>
      <c r="V3" s="1"/>
      <c r="W3" s="1"/>
      <c r="X3" s="1"/>
      <c r="Y3" s="1"/>
      <c r="Z3" s="1"/>
      <c r="AA3" s="1"/>
      <c r="AB3" s="1"/>
      <c r="AC3" s="16"/>
      <c r="AD3" s="1"/>
      <c r="AE3" s="1"/>
      <c r="AF3" s="1"/>
      <c r="AG3" s="1"/>
      <c r="AH3" s="1"/>
      <c r="AI3" s="1"/>
      <c r="AJ3" s="1"/>
      <c r="AK3" s="1"/>
      <c r="AL3" s="1"/>
      <c r="AM3" s="1"/>
      <c r="AN3" s="1"/>
      <c r="AO3" s="1"/>
      <c r="AP3" s="1"/>
      <c r="AQ3" s="1"/>
      <c r="AR3" s="1"/>
    </row>
    <row r="4">
      <c r="A4" s="1"/>
      <c r="B4" s="13"/>
      <c r="C4" s="30"/>
      <c r="D4" s="30"/>
      <c r="E4" s="32" t="s">
        <v>19</v>
      </c>
      <c r="F4" s="34" t="s">
        <v>24</v>
      </c>
      <c r="G4" s="34"/>
      <c r="H4" s="34" t="s">
        <v>25</v>
      </c>
      <c r="I4" s="37" t="s">
        <v>26</v>
      </c>
      <c r="J4" s="13"/>
      <c r="K4" s="13"/>
      <c r="L4" s="13"/>
      <c r="M4" s="13"/>
      <c r="N4" s="13"/>
      <c r="O4" s="13"/>
      <c r="P4" s="13"/>
      <c r="Q4" s="13"/>
      <c r="R4" s="13"/>
      <c r="S4" s="13"/>
      <c r="T4" s="1"/>
      <c r="U4" s="1"/>
      <c r="V4" s="1"/>
      <c r="W4" s="1"/>
      <c r="X4" s="1"/>
      <c r="Y4" s="1"/>
      <c r="Z4" s="1"/>
      <c r="AA4" s="1"/>
      <c r="AB4" s="1"/>
      <c r="AC4" s="16"/>
      <c r="AD4" s="1"/>
      <c r="AE4" s="1"/>
      <c r="AF4" s="1"/>
      <c r="AG4" s="1"/>
      <c r="AH4" s="1"/>
      <c r="AI4" s="1"/>
      <c r="AJ4" s="1"/>
      <c r="AK4" s="1"/>
      <c r="AL4" s="1"/>
      <c r="AM4" s="1"/>
      <c r="AN4" s="1"/>
      <c r="AO4" s="1"/>
      <c r="AP4" s="1"/>
      <c r="AQ4" s="1"/>
      <c r="AR4" s="1"/>
    </row>
    <row r="5">
      <c r="A5" s="1"/>
      <c r="B5" s="13"/>
      <c r="C5" s="30"/>
      <c r="D5" s="40" t="s">
        <v>29</v>
      </c>
      <c r="E5" s="43">
        <f>Generate!H5</f>
        <v>3070</v>
      </c>
      <c r="F5" s="45">
        <f>Generate!H7</f>
        <v>185</v>
      </c>
      <c r="G5" s="45"/>
      <c r="H5" s="45">
        <f>Generate!H8</f>
        <v>435</v>
      </c>
      <c r="I5" s="48">
        <f>Generate!H9</f>
        <v>65</v>
      </c>
      <c r="J5" s="13"/>
      <c r="K5" s="13"/>
      <c r="L5" s="13"/>
      <c r="M5" s="13"/>
      <c r="N5" s="13"/>
      <c r="O5" s="13"/>
      <c r="P5" s="13"/>
      <c r="Q5" s="13"/>
      <c r="R5" s="13"/>
      <c r="S5" s="13" t="s">
        <v>4</v>
      </c>
      <c r="T5" s="1"/>
      <c r="U5" s="1"/>
      <c r="V5" s="1"/>
      <c r="W5" s="1"/>
      <c r="X5" s="1"/>
      <c r="Y5" s="1"/>
      <c r="Z5" s="1"/>
      <c r="AA5" s="1"/>
      <c r="AB5" s="1"/>
      <c r="AC5" s="16" t="s">
        <v>32</v>
      </c>
      <c r="AD5" s="1">
        <f>Generate!H5</f>
        <v>3070</v>
      </c>
      <c r="AE5" s="1"/>
      <c r="AF5" s="1"/>
      <c r="AG5" s="1"/>
      <c r="AH5" s="1"/>
      <c r="AI5" s="1"/>
      <c r="AJ5" s="1"/>
      <c r="AK5" s="1"/>
      <c r="AL5" s="1"/>
      <c r="AM5" s="1"/>
      <c r="AN5" s="1"/>
      <c r="AO5" s="1"/>
      <c r="AP5" s="1"/>
      <c r="AQ5" s="1"/>
      <c r="AR5" s="1"/>
    </row>
    <row r="6">
      <c r="A6" s="53"/>
      <c r="B6" s="55"/>
      <c r="C6" s="56"/>
      <c r="D6" s="57" t="s">
        <v>34</v>
      </c>
      <c r="E6" s="59">
        <f>X9</f>
        <v>3069.626</v>
      </c>
      <c r="F6" s="63">
        <f>B9*VLOOKUP(B8,ServingsWorth!$A$3:$F$15,3,false)+F9*VLOOKUP(F8,ServingsWorth!$A$3:$F$15,3,false)+J9*VLOOKUP(J8,ServingsWorth!$A$3:$F$15,3,false)+N9*VLOOKUP(N8,ServingsWorth!$A$3:$F$15,3,false)</f>
        <v>164.08475</v>
      </c>
      <c r="G6" s="63"/>
      <c r="H6" s="63">
        <f>B9*VLOOKUP(B8,ServingsWorth!$A$3:$F$15,4,false)+F9*VLOOKUP(F8,ServingsWorth!$A$3:$F$15,4,false)+J9*VLOOKUP(J8,ServingsWorth!$A$3:$F$15,4,false)+N9*VLOOKUP(N8,ServingsWorth!$A$3:$F$15,4,false)</f>
        <v>337.683</v>
      </c>
      <c r="I6" s="75">
        <f>B9*VLOOKUP(B8,ServingsWorth!$A$3:$F$15,5,false)+F9*VLOOKUP(F8,ServingsWorth!$A$3:$F$15,5,false)+J9*VLOOKUP(J8,ServingsWorth!$A$3:$F$15,5,false)+N9*VLOOKUP(N8,ServingsWorth!$A$3:$F$15,5,false)</f>
        <v>123.244325</v>
      </c>
      <c r="J6" s="55"/>
      <c r="K6" s="55"/>
      <c r="L6" s="55"/>
      <c r="M6" s="55"/>
      <c r="N6" s="55"/>
      <c r="O6" s="55"/>
      <c r="P6" s="55"/>
      <c r="Q6" s="55"/>
      <c r="R6" s="80"/>
      <c r="S6" s="80"/>
      <c r="T6" s="16">
        <v>2.0</v>
      </c>
      <c r="U6" s="16">
        <v>3.0</v>
      </c>
      <c r="V6" s="16">
        <v>4.0</v>
      </c>
      <c r="W6" s="16">
        <v>5.0</v>
      </c>
      <c r="X6" s="16">
        <v>6.0</v>
      </c>
      <c r="Y6" s="1"/>
      <c r="Z6" s="1"/>
      <c r="AA6" s="1"/>
      <c r="AB6" s="1"/>
      <c r="AC6" s="1"/>
      <c r="AD6" s="1"/>
      <c r="AE6" s="1"/>
      <c r="AF6" s="1"/>
      <c r="AG6" s="1"/>
      <c r="AH6" s="1"/>
      <c r="AI6" s="1"/>
      <c r="AJ6" s="1"/>
      <c r="AK6" s="1"/>
      <c r="AL6" s="1"/>
      <c r="AM6" s="1"/>
      <c r="AN6" s="1"/>
      <c r="AO6" s="1"/>
      <c r="AP6" s="1"/>
      <c r="AQ6" s="1"/>
      <c r="AR6" s="1"/>
    </row>
    <row r="7">
      <c r="A7" s="85"/>
      <c r="B7" s="87"/>
      <c r="C7" s="89"/>
      <c r="D7" s="89"/>
      <c r="E7" s="90"/>
      <c r="F7" s="91"/>
      <c r="G7" s="92"/>
      <c r="H7" s="92"/>
      <c r="I7" s="94"/>
      <c r="J7" s="87"/>
      <c r="K7" s="89"/>
      <c r="L7" s="89"/>
      <c r="M7" s="90"/>
      <c r="N7" s="87"/>
      <c r="O7" s="89"/>
      <c r="P7" s="89"/>
      <c r="Q7" s="87"/>
      <c r="R7" s="97"/>
      <c r="S7" s="97"/>
      <c r="T7" s="99"/>
      <c r="U7" s="99"/>
      <c r="V7" s="99"/>
      <c r="W7" s="99"/>
      <c r="X7" s="99"/>
      <c r="Y7" s="99"/>
      <c r="Z7" s="99"/>
      <c r="AA7" s="99"/>
      <c r="AB7" s="99"/>
      <c r="AC7" s="99"/>
      <c r="AD7" s="102"/>
      <c r="AE7" s="104"/>
      <c r="AF7" s="104"/>
      <c r="AG7" s="104"/>
      <c r="AH7" s="104"/>
      <c r="AI7" s="104"/>
      <c r="AJ7" s="104"/>
      <c r="AK7" s="104"/>
      <c r="AL7" s="104"/>
      <c r="AM7" s="104"/>
      <c r="AN7" s="104"/>
      <c r="AO7" s="104"/>
      <c r="AP7" s="104"/>
      <c r="AQ7" s="104"/>
      <c r="AR7" s="104"/>
    </row>
    <row r="8">
      <c r="A8" s="107" t="s">
        <v>50</v>
      </c>
      <c r="B8" s="111" t="str">
        <f>VLOOKUP($S9,'Meal Plan Combinations'!$A$5:$E$10,T$6,false)</f>
        <v>Black Bean and Quinoa Salad</v>
      </c>
      <c r="C8" s="113" t="s">
        <v>52</v>
      </c>
      <c r="D8" s="115">
        <f>VLOOKUP(B8,ServingsWorth!$A3:$B15,2,false)</f>
        <v>417.59</v>
      </c>
      <c r="E8" s="117" t="s">
        <v>54</v>
      </c>
      <c r="F8" s="119" t="str">
        <f>VLOOKUP($S9,'Meal Plan Combinations'!$A$5:$E$10,U$6,false)</f>
        <v>Superfood Smoothie</v>
      </c>
      <c r="G8" s="120" t="s">
        <v>52</v>
      </c>
      <c r="H8" s="115">
        <f>VLOOKUP(F8,ServingsWorth!$A3:$B15,2,false)</f>
        <v>454.98</v>
      </c>
      <c r="I8" s="121" t="s">
        <v>55</v>
      </c>
      <c r="J8" s="111" t="str">
        <f>VLOOKUP($S9,'Meal Plan Combinations'!$A$5:$E$10,V$6,false)</f>
        <v>Tempeh Stir Fry</v>
      </c>
      <c r="K8" s="113" t="s">
        <v>52</v>
      </c>
      <c r="L8" s="115">
        <f>VLOOKUP(J8,ServingsWorth!$A3:$B15,2,false)</f>
        <v>505.21</v>
      </c>
      <c r="M8" s="117" t="s">
        <v>56</v>
      </c>
      <c r="N8" s="119" t="str">
        <f>VLOOKUP($S9,'Meal Plan Combinations'!$A$5:$E$10,W$6,false)</f>
        <v>Trail mix</v>
      </c>
      <c r="O8" s="120" t="s">
        <v>52</v>
      </c>
      <c r="P8" s="115">
        <f>VLOOKUP(N8,ServingsWorth!$A3:$B15,2,false)</f>
        <v>273.988</v>
      </c>
      <c r="Q8" s="97"/>
      <c r="R8" s="97"/>
      <c r="S8" s="97" t="str">
        <f>IFERROR(__xludf.DUMMYFUNCTION("QUERY(AllCombinations!A1:G1025,""Select A, B, C, D, E, F, G order by G limit 1"", -1)"),"Meal plan")</f>
        <v>Meal plan</v>
      </c>
      <c r="T8" s="99" t="str">
        <f>IFERROR(__xludf.DUMMYFUNCTION("""COMPUTED_VALUE"""),"Meal one")</f>
        <v>Meal one</v>
      </c>
      <c r="U8" s="99" t="str">
        <f>IFERROR(__xludf.DUMMYFUNCTION("""COMPUTED_VALUE"""),"Meal two")</f>
        <v>Meal two</v>
      </c>
      <c r="V8" s="99" t="str">
        <f>IFERROR(__xludf.DUMMYFUNCTION("""COMPUTED_VALUE"""),"Meal three")</f>
        <v>Meal three</v>
      </c>
      <c r="W8" s="99" t="str">
        <f>IFERROR(__xludf.DUMMYFUNCTION("""COMPUTED_VALUE"""),"Snack")</f>
        <v>Snack</v>
      </c>
      <c r="X8" s="99" t="str">
        <f>IFERROR(__xludf.DUMMYFUNCTION("""COMPUTED_VALUE"""),"Calories")</f>
        <v>Calories</v>
      </c>
      <c r="Y8" s="99" t="str">
        <f>IFERROR(__xludf.DUMMYFUNCTION("""COMPUTED_VALUE"""),"Delta")</f>
        <v>Delta</v>
      </c>
      <c r="Z8" s="99" t="s">
        <v>50</v>
      </c>
      <c r="AA8" s="99" t="s">
        <v>54</v>
      </c>
      <c r="AB8" s="99" t="s">
        <v>55</v>
      </c>
      <c r="AC8" s="99" t="s">
        <v>56</v>
      </c>
      <c r="AD8" s="102" t="s">
        <v>19</v>
      </c>
      <c r="AE8" s="104"/>
      <c r="AF8" s="104"/>
      <c r="AG8" s="104"/>
      <c r="AH8" s="104"/>
      <c r="AI8" s="104"/>
      <c r="AJ8" s="104"/>
      <c r="AK8" s="104"/>
      <c r="AL8" s="104"/>
      <c r="AM8" s="104"/>
      <c r="AN8" s="104"/>
      <c r="AO8" s="104"/>
      <c r="AP8" s="104"/>
      <c r="AQ8" s="104"/>
      <c r="AR8" s="104"/>
    </row>
    <row r="9">
      <c r="A9" s="124" t="s">
        <v>69</v>
      </c>
      <c r="B9" s="126">
        <f>T9</f>
        <v>1.5</v>
      </c>
      <c r="C9" s="127" t="s">
        <v>70</v>
      </c>
      <c r="D9" s="129">
        <f>MROUND(SUM(D8*B9),1)</f>
        <v>626</v>
      </c>
      <c r="E9" s="131" t="s">
        <v>69</v>
      </c>
      <c r="F9" s="132">
        <f>U9</f>
        <v>2.5</v>
      </c>
      <c r="G9" s="133" t="s">
        <v>70</v>
      </c>
      <c r="H9" s="129">
        <f>MROUND(SUM(H8*F9),1)</f>
        <v>1137</v>
      </c>
      <c r="I9" s="124" t="s">
        <v>69</v>
      </c>
      <c r="J9" s="126">
        <f>V9</f>
        <v>1.5</v>
      </c>
      <c r="K9" s="127" t="s">
        <v>70</v>
      </c>
      <c r="L9" s="129">
        <f>MROUND(SUM(L8*J9),1)</f>
        <v>758</v>
      </c>
      <c r="M9" s="131" t="s">
        <v>69</v>
      </c>
      <c r="N9" s="132">
        <f>W9</f>
        <v>2</v>
      </c>
      <c r="O9" s="133" t="s">
        <v>70</v>
      </c>
      <c r="P9" s="129">
        <f>MROUND(SUM(P8*N9),1)</f>
        <v>548</v>
      </c>
      <c r="Q9" s="134"/>
      <c r="R9" s="134"/>
      <c r="S9" s="134" t="str">
        <f>IFERROR(__xludf.DUMMYFUNCTION("""COMPUTED_VALUE"""),"Meal plan 1")</f>
        <v>Meal plan 1</v>
      </c>
      <c r="T9" s="134">
        <f>IFERROR(__xludf.DUMMYFUNCTION("""COMPUTED_VALUE"""),1.5)</f>
        <v>1.5</v>
      </c>
      <c r="U9" s="134">
        <f>IFERROR(__xludf.DUMMYFUNCTION("""COMPUTED_VALUE"""),2.5)</f>
        <v>2.5</v>
      </c>
      <c r="V9" s="134">
        <f>IFERROR(__xludf.DUMMYFUNCTION("""COMPUTED_VALUE"""),1.5)</f>
        <v>1.5</v>
      </c>
      <c r="W9" s="134">
        <f>IFERROR(__xludf.DUMMYFUNCTION("""COMPUTED_VALUE"""),2.0)</f>
        <v>2</v>
      </c>
      <c r="X9" s="134">
        <f>IFERROR(__xludf.DUMMYFUNCTION("""COMPUTED_VALUE"""),3069.626)</f>
        <v>3069.626</v>
      </c>
      <c r="Y9" s="135">
        <f>IFERROR(__xludf.DUMMYFUNCTION("""COMPUTED_VALUE"""),0.3739999999997963)</f>
        <v>0.374</v>
      </c>
      <c r="Z9" s="134" t="str">
        <f>VLOOKUP($S9,'Meal Plan Combinations'!$A$5:$E$10,T$6,false) &amp;" ("&amp;T9&amp;" servings)"</f>
        <v>Black Bean and Quinoa Salad (1.5 servings)</v>
      </c>
      <c r="AA9" s="134" t="str">
        <f>VLOOKUP($S9,'Meal Plan Combinations'!$A$5:$E$10,U$6,false) &amp;" ("&amp;U9&amp;" servings)"</f>
        <v>Superfood Smoothie (2.5 servings)</v>
      </c>
      <c r="AB9" s="134" t="str">
        <f>VLOOKUP($S9,'Meal Plan Combinations'!$A$5:$E$10,V$6,false) &amp;" ("&amp;V9&amp;" servings)"</f>
        <v>Tempeh Stir Fry (1.5 servings)</v>
      </c>
      <c r="AC9" s="134" t="str">
        <f>VLOOKUP($S9,'Meal Plan Combinations'!$A$5:$E$10,W$6,false) &amp;" ("&amp;W9&amp;" servings)"</f>
        <v>Trail mix (2 servings)</v>
      </c>
      <c r="AD9" s="135">
        <f t="shared" ref="AD9:AD11" si="1">X9</f>
        <v>3069.626</v>
      </c>
      <c r="AE9" s="134"/>
      <c r="AF9" s="134"/>
      <c r="AG9" s="134"/>
      <c r="AH9" s="134"/>
      <c r="AI9" s="134"/>
      <c r="AJ9" s="134"/>
      <c r="AK9" s="134"/>
      <c r="AL9" s="134"/>
      <c r="AM9" s="134"/>
      <c r="AN9" s="134"/>
      <c r="AO9" s="134"/>
      <c r="AP9" s="134"/>
      <c r="AQ9" s="134"/>
      <c r="AR9" s="134"/>
    </row>
    <row r="10">
      <c r="A10" s="140" t="str">
        <f>IFERROR(__xludf.DUMMYFUNCTION("query(Recipes!$A4:$C102, ""Select B, C where A = '""&amp;B8&amp;""'"", True)"),"Ingredient")</f>
        <v>Ingredient</v>
      </c>
      <c r="B10" s="141" t="str">
        <f>IFERROR(__xludf.DUMMYFUNCTION("""COMPUTED_VALUE"""),"Base unit")</f>
        <v>Base unit</v>
      </c>
      <c r="C10" s="142" t="s">
        <v>137</v>
      </c>
      <c r="D10" s="143" t="str">
        <f>IFERROR(__xludf.DUMMYFUNCTION("QUERY(Meals!$A1:$C13,""Select C where A = '""&amp;B8&amp;""'"",True)"),"Steps")</f>
        <v>Steps</v>
      </c>
      <c r="E10" s="144" t="str">
        <f>IFERROR(__xludf.DUMMYFUNCTION("query(Recipes!$A4:$C102, ""Select B, C where A = '""&amp;F8&amp;""'"", True)"),"Ingredient")</f>
        <v>Ingredient</v>
      </c>
      <c r="F10" s="145" t="str">
        <f>IFERROR(__xludf.DUMMYFUNCTION("""COMPUTED_VALUE"""),"Base unit")</f>
        <v>Base unit</v>
      </c>
      <c r="G10" s="146" t="s">
        <v>137</v>
      </c>
      <c r="H10" s="147" t="str">
        <f>IFERROR(__xludf.DUMMYFUNCTION("QUERY(Meals!$A1:$C13,""Select C where A = '""&amp;F8&amp;""'"",True)"),"Steps")</f>
        <v>Steps</v>
      </c>
      <c r="I10" s="140" t="str">
        <f>IFERROR(__xludf.DUMMYFUNCTION("query(Recipes!$A4:$C102, ""Select B, C where A = '""&amp;J8&amp;""'"", True)"),"Ingredient")</f>
        <v>Ingredient</v>
      </c>
      <c r="J10" s="141" t="str">
        <f>IFERROR(__xludf.DUMMYFUNCTION("""COMPUTED_VALUE"""),"Base unit")</f>
        <v>Base unit</v>
      </c>
      <c r="K10" s="141"/>
      <c r="L10" s="143" t="str">
        <f>IFERROR(__xludf.DUMMYFUNCTION("QUERY(Meals!$A1:$C13,""Select C where A = '""&amp;J8&amp;""'"",True)"),"Steps")</f>
        <v>Steps</v>
      </c>
      <c r="M10" s="144" t="str">
        <f>IFERROR(__xludf.DUMMYFUNCTION("query(Recipes!$A4:$C102, ""Select B, C where A = '""&amp;N8&amp;""'"", True)"),"Ingredient")</f>
        <v>Ingredient</v>
      </c>
      <c r="N10" s="148" t="str">
        <f>IFERROR(__xludf.DUMMYFUNCTION("""COMPUTED_VALUE"""),"Base unit")</f>
        <v>Base unit</v>
      </c>
      <c r="O10" s="148"/>
      <c r="P10" s="147" t="str">
        <f>IFERROR(__xludf.DUMMYFUNCTION("QUERY(Meals!$A1:$C13,""Select C where A = '""&amp;N8&amp;""'"",True)"),"Steps")</f>
        <v>Steps</v>
      </c>
      <c r="Q10" s="104"/>
      <c r="R10" s="104"/>
      <c r="S10" s="104"/>
      <c r="T10" s="104"/>
      <c r="U10" s="104"/>
      <c r="V10" s="104"/>
      <c r="W10" s="104"/>
      <c r="X10" s="104"/>
      <c r="Y10" s="104"/>
      <c r="Z10" s="104"/>
      <c r="AA10" s="104"/>
      <c r="AB10" s="104"/>
      <c r="AC10" s="104"/>
      <c r="AD10" s="149" t="str">
        <f t="shared" si="1"/>
        <v/>
      </c>
      <c r="AE10" s="1"/>
      <c r="AF10" s="1"/>
      <c r="AG10" s="1"/>
      <c r="AH10" s="1"/>
      <c r="AI10" s="1"/>
      <c r="AJ10" s="1"/>
      <c r="AK10" s="1"/>
      <c r="AL10" s="1"/>
      <c r="AM10" s="1"/>
      <c r="AN10" s="1"/>
      <c r="AO10" s="1"/>
      <c r="AP10" s="1"/>
      <c r="AQ10" s="1"/>
      <c r="AR10" s="1"/>
    </row>
    <row r="11">
      <c r="A11" s="150" t="str">
        <f>IFERROR(__xludf.DUMMYFUNCTION("""COMPUTED_VALUE"""),"Black Beans")</f>
        <v>Black Beans</v>
      </c>
      <c r="B11" s="151" t="str">
        <f>IFERROR(__xludf.DUMMYFUNCTION("""COMPUTED_VALUE"""),"1/2 cup (45 grams)")</f>
        <v>1/2 cup (45 grams)</v>
      </c>
      <c r="C11" s="151"/>
      <c r="D11" s="152" t="str">
        <f>IFERROR(__xludf.DUMMYFUNCTION("""COMPUTED_VALUE"""),"Boil quinoa. Sautee tempeh and  in a separate pan with any spices desired. Add prepared quinoa and tempeh to bowl and mix in diced red pepper, black beans and onion. Mix everything together with the balsamic vinegar, garlic powder, cilantro or any other s"&amp;"pices desired. ")</f>
        <v>Boil quinoa. Sautee tempeh and  in a separate pan with any spices desired. Add prepared quinoa and tempeh to bowl and mix in diced red pepper, black beans and onion. Mix everything together with the balsamic vinegar, garlic powder, cilantro or any other spices desired. </v>
      </c>
      <c r="E11" s="153" t="str">
        <f>IFERROR(__xludf.DUMMYFUNCTION("""COMPUTED_VALUE"""),"Soy Milk")</f>
        <v>Soy Milk</v>
      </c>
      <c r="F11" s="104" t="str">
        <f>IFERROR(__xludf.DUMMYFUNCTION("""COMPUTED_VALUE"""),"1/2 cup (122 grams)")</f>
        <v>1/2 cup (122 grams)</v>
      </c>
      <c r="G11" s="104"/>
      <c r="H11" s="154" t="str">
        <f>IFERROR(__xludf.DUMMYFUNCTION("""COMPUTED_VALUE"""),"Add ingredients to blender. Blend well until smooth. ")</f>
        <v>Add ingredients to blender. Blend well until smooth. </v>
      </c>
      <c r="I11" s="150" t="str">
        <f>IFERROR(__xludf.DUMMYFUNCTION("""COMPUTED_VALUE"""),"Brown Rice")</f>
        <v>Brown Rice</v>
      </c>
      <c r="J11" s="151" t="str">
        <f>IFERROR(__xludf.DUMMYFUNCTION("""COMPUTED_VALUE"""),"1/4 cup (50 grams)")</f>
        <v>1/4 cup (50 grams)</v>
      </c>
      <c r="K11" s="151"/>
      <c r="L11" s="152" t="str">
        <f>IFERROR(__xludf.DUMMYFUNCTION("""COMPUTED_VALUE"""),"Boil brown rice. Cut veggies and tempeh as desired and sautee at low to medium heat. Add black beans. Add brown rice and any spices desired. Sautee all ingredients together until fully cooked and serve. ")</f>
        <v>Boil brown rice. Cut veggies and tempeh as desired and sautee at low to medium heat. Add black beans. Add brown rice and any spices desired. Sautee all ingredients together until fully cooked and serve. </v>
      </c>
      <c r="M11" s="153" t="str">
        <f>IFERROR(__xludf.DUMMYFUNCTION("""COMPUTED_VALUE"""),"Granola")</f>
        <v>Granola</v>
      </c>
      <c r="N11" s="104" t="str">
        <f>IFERROR(__xludf.DUMMYFUNCTION("""COMPUTED_VALUE"""),"1/2 serving (27.7 grams)")</f>
        <v>1/2 serving (27.7 grams)</v>
      </c>
      <c r="O11" s="104"/>
      <c r="P11" s="154" t="str">
        <f>IFERROR(__xludf.DUMMYFUNCTION("""COMPUTED_VALUE"""),"Mix ingredients and serve.")</f>
        <v>Mix ingredients and serve.</v>
      </c>
      <c r="Q11" s="104"/>
      <c r="R11" s="104"/>
      <c r="S11" s="104"/>
      <c r="T11" s="104"/>
      <c r="U11" s="104"/>
      <c r="V11" s="104"/>
      <c r="W11" s="104"/>
      <c r="X11" s="104"/>
      <c r="Y11" s="104"/>
      <c r="Z11" s="104"/>
      <c r="AA11" s="104"/>
      <c r="AB11" s="104"/>
      <c r="AC11" s="104"/>
      <c r="AD11" s="149" t="str">
        <f t="shared" si="1"/>
        <v/>
      </c>
      <c r="AE11" s="1"/>
      <c r="AF11" s="1"/>
      <c r="AG11" s="1"/>
      <c r="AH11" s="1"/>
      <c r="AI11" s="1"/>
      <c r="AJ11" s="1"/>
      <c r="AK11" s="1"/>
      <c r="AL11" s="1"/>
      <c r="AM11" s="1"/>
      <c r="AN11" s="1"/>
      <c r="AO11" s="1"/>
      <c r="AP11" s="1"/>
      <c r="AQ11" s="1"/>
      <c r="AR11" s="1"/>
    </row>
    <row r="12">
      <c r="A12" s="155" t="str">
        <f>IFERROR(__xludf.DUMMYFUNCTION("""COMPUTED_VALUE"""),"Quinoa")</f>
        <v>Quinoa</v>
      </c>
      <c r="B12" s="156" t="str">
        <f>IFERROR(__xludf.DUMMYFUNCTION("""COMPUTED_VALUE"""),"1/2 dry serving (24 grams)")</f>
        <v>1/2 dry serving (24 grams)</v>
      </c>
      <c r="C12" s="151"/>
      <c r="D12" s="157"/>
      <c r="E12" s="153" t="str">
        <f>IFERROR(__xludf.DUMMYFUNCTION("""COMPUTED_VALUE"""),"Pea Protein Powder")</f>
        <v>Pea Protein Powder</v>
      </c>
      <c r="F12" s="104" t="str">
        <f>IFERROR(__xludf.DUMMYFUNCTION("""COMPUTED_VALUE"""),"1/2 scoop (15 grams)")</f>
        <v>1/2 scoop (15 grams)</v>
      </c>
      <c r="G12" s="104"/>
      <c r="H12" s="157"/>
      <c r="I12" s="150" t="str">
        <f>IFERROR(__xludf.DUMMYFUNCTION("""COMPUTED_VALUE"""),"Black Beans")</f>
        <v>Black Beans</v>
      </c>
      <c r="J12" s="151" t="str">
        <f>IFERROR(__xludf.DUMMYFUNCTION("""COMPUTED_VALUE"""),"1/2 cup (45 grams)")</f>
        <v>1/2 cup (45 grams)</v>
      </c>
      <c r="K12" s="151"/>
      <c r="L12" s="157"/>
      <c r="M12" s="153" t="str">
        <f>IFERROR(__xludf.DUMMYFUNCTION("""COMPUTED_VALUE"""),"Raisins")</f>
        <v>Raisins</v>
      </c>
      <c r="N12" s="104" t="str">
        <f>IFERROR(__xludf.DUMMYFUNCTION("""COMPUTED_VALUE"""),"1/2 serving (16 grams)")</f>
        <v>1/2 serving (16 grams)</v>
      </c>
      <c r="O12" s="104"/>
      <c r="P12" s="157"/>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c r="A13" s="155" t="str">
        <f>IFERROR(__xludf.DUMMYFUNCTION("""COMPUTED_VALUE"""),"Tempeh")</f>
        <v>Tempeh</v>
      </c>
      <c r="B13" s="156" t="str">
        <f>IFERROR(__xludf.DUMMYFUNCTION("""COMPUTED_VALUE"""),"1/2 serving (113 grams)")</f>
        <v>1/2 serving (113 grams)</v>
      </c>
      <c r="C13" s="151"/>
      <c r="D13" s="157"/>
      <c r="E13" s="153" t="str">
        <f>IFERROR(__xludf.DUMMYFUNCTION("""COMPUTED_VALUE"""),"Frozen Banana")</f>
        <v>Frozen Banana</v>
      </c>
      <c r="F13" s="104" t="str">
        <f>IFERROR(__xludf.DUMMYFUNCTION("""COMPUTED_VALUE"""),"1/2 banana (50 grams)")</f>
        <v>1/2 banana (50 grams)</v>
      </c>
      <c r="G13" s="104"/>
      <c r="H13" s="157"/>
      <c r="I13" s="150" t="str">
        <f>IFERROR(__xludf.DUMMYFUNCTION("""COMPUTED_VALUE"""),"Tempeh")</f>
        <v>Tempeh</v>
      </c>
      <c r="J13" s="151" t="str">
        <f>IFERROR(__xludf.DUMMYFUNCTION("""COMPUTED_VALUE"""),"1/2 serving (113 grams)")</f>
        <v>1/2 serving (113 grams)</v>
      </c>
      <c r="K13" s="151"/>
      <c r="L13" s="157"/>
      <c r="M13" s="153" t="str">
        <f>IFERROR(__xludf.DUMMYFUNCTION("""COMPUTED_VALUE"""),"Mixed Nuts")</f>
        <v>Mixed Nuts</v>
      </c>
      <c r="N13" s="104" t="str">
        <f>IFERROR(__xludf.DUMMYFUNCTION("""COMPUTED_VALUE"""),"1/2 serving (16 grams)")</f>
        <v>1/2 serving (16 grams)</v>
      </c>
      <c r="O13" s="104"/>
      <c r="P13" s="157"/>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c r="A14" s="155" t="str">
        <f>IFERROR(__xludf.DUMMYFUNCTION("""COMPUTED_VALUE"""),"Red Pepper")</f>
        <v>Red Pepper</v>
      </c>
      <c r="B14" s="156" t="str">
        <f>IFERROR(__xludf.DUMMYFUNCTION("""COMPUTED_VALUE"""),"50 grams")</f>
        <v>50 grams</v>
      </c>
      <c r="C14" s="151"/>
      <c r="D14" s="157"/>
      <c r="E14" s="153" t="str">
        <f>IFERROR(__xludf.DUMMYFUNCTION("""COMPUTED_VALUE"""),"Frozen Strawberries")</f>
        <v>Frozen Strawberries</v>
      </c>
      <c r="F14" s="104" t="str">
        <f>IFERROR(__xludf.DUMMYFUNCTION("""COMPUTED_VALUE"""),"1/2 serving (70 grams)")</f>
        <v>1/2 serving (70 grams)</v>
      </c>
      <c r="G14" s="104"/>
      <c r="H14" s="157"/>
      <c r="I14" s="150" t="str">
        <f>IFERROR(__xludf.DUMMYFUNCTION("""COMPUTED_VALUE"""),"Broccoli")</f>
        <v>Broccoli</v>
      </c>
      <c r="J14" s="151" t="str">
        <f>IFERROR(__xludf.DUMMYFUNCTION("""COMPUTED_VALUE"""),"1 serving (85 grams)")</f>
        <v>1 serving (85 grams)</v>
      </c>
      <c r="K14" s="151"/>
      <c r="L14" s="157"/>
      <c r="M14" s="153"/>
      <c r="N14" s="104"/>
      <c r="O14" s="104"/>
      <c r="P14" s="157"/>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c r="A15" s="155" t="str">
        <f>IFERROR(__xludf.DUMMYFUNCTION("""COMPUTED_VALUE"""),"Onion")</f>
        <v>Onion</v>
      </c>
      <c r="B15" s="156" t="str">
        <f>IFERROR(__xludf.DUMMYFUNCTION("""COMPUTED_VALUE"""),"28 grams")</f>
        <v>28 grams</v>
      </c>
      <c r="C15" s="151"/>
      <c r="D15" s="157"/>
      <c r="E15" s="153" t="str">
        <f>IFERROR(__xludf.DUMMYFUNCTION("""COMPUTED_VALUE"""),"Frozen Blueberries")</f>
        <v>Frozen Blueberries</v>
      </c>
      <c r="F15" s="104" t="str">
        <f>IFERROR(__xludf.DUMMYFUNCTION("""COMPUTED_VALUE"""),"1/2 serving (70 grams)")</f>
        <v>1/2 serving (70 grams)</v>
      </c>
      <c r="G15" s="104"/>
      <c r="H15" s="157"/>
      <c r="I15" s="150" t="str">
        <f>IFERROR(__xludf.DUMMYFUNCTION("""COMPUTED_VALUE"""),"String Beans")</f>
        <v>String Beans</v>
      </c>
      <c r="J15" s="151" t="str">
        <f>IFERROR(__xludf.DUMMYFUNCTION("""COMPUTED_VALUE"""),"1 serving (85 grams)")</f>
        <v>1 serving (85 grams)</v>
      </c>
      <c r="K15" s="151"/>
      <c r="L15" s="157"/>
      <c r="M15" s="153"/>
      <c r="N15" s="104"/>
      <c r="O15" s="104"/>
      <c r="P15" s="157"/>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c r="A16" s="155" t="str">
        <f>IFERROR(__xludf.DUMMYFUNCTION("""COMPUTED_VALUE"""),"Balsamic Vinegar")</f>
        <v>Balsamic Vinegar</v>
      </c>
      <c r="B16" s="156" t="str">
        <f>IFERROR(__xludf.DUMMYFUNCTION("""COMPUTED_VALUE"""),"1 TBSP (16 grams)")</f>
        <v>1 TBSP (16 grams)</v>
      </c>
      <c r="C16" s="151"/>
      <c r="D16" s="157"/>
      <c r="E16" s="153" t="str">
        <f>IFERROR(__xludf.DUMMYFUNCTION("""COMPUTED_VALUE"""),"Hemp Seeds")</f>
        <v>Hemp Seeds</v>
      </c>
      <c r="F16" s="104" t="str">
        <f>IFERROR(__xludf.DUMMYFUNCTION("""COMPUTED_VALUE"""),"1/2 serving (7.5 grams)")</f>
        <v>1/2 serving (7.5 grams)</v>
      </c>
      <c r="G16" s="104"/>
      <c r="H16" s="157"/>
      <c r="I16" s="150"/>
      <c r="J16" s="151"/>
      <c r="K16" s="151"/>
      <c r="L16" s="157"/>
      <c r="M16" s="153"/>
      <c r="N16" s="104"/>
      <c r="O16" s="104"/>
      <c r="P16" s="157"/>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c r="A17" s="155"/>
      <c r="B17" s="156"/>
      <c r="C17" s="156"/>
      <c r="D17" s="160"/>
      <c r="E17" s="153" t="str">
        <f>IFERROR(__xludf.DUMMYFUNCTION("""COMPUTED_VALUE"""),"Flaxseed Powder")</f>
        <v>Flaxseed Powder</v>
      </c>
      <c r="F17" s="104" t="str">
        <f>IFERROR(__xludf.DUMMYFUNCTION("""COMPUTED_VALUE"""),"1/2 serving (7.5 grams)")</f>
        <v>1/2 serving (7.5 grams)</v>
      </c>
      <c r="G17" s="1"/>
      <c r="H17" s="161"/>
      <c r="I17" s="150"/>
      <c r="J17" s="151"/>
      <c r="K17" s="156"/>
      <c r="L17" s="160"/>
      <c r="M17" s="153"/>
      <c r="N17" s="104"/>
      <c r="O17" s="1"/>
      <c r="P17" s="16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c r="A18" s="155"/>
      <c r="B18" s="156"/>
      <c r="C18" s="156"/>
      <c r="D18" s="160"/>
      <c r="E18" s="153" t="str">
        <f>IFERROR(__xludf.DUMMYFUNCTION("""COMPUTED_VALUE"""),"Peanut Butter")</f>
        <v>Peanut Butter</v>
      </c>
      <c r="F18" s="104" t="str">
        <f>IFERROR(__xludf.DUMMYFUNCTION("""COMPUTED_VALUE"""),"1/2 serving (16 grams)")</f>
        <v>1/2 serving (16 grams)</v>
      </c>
      <c r="G18" s="1"/>
      <c r="H18" s="161"/>
      <c r="I18" s="155"/>
      <c r="J18" s="156"/>
      <c r="K18" s="156"/>
      <c r="L18" s="160"/>
      <c r="M18" s="153"/>
      <c r="N18" s="104"/>
      <c r="O18" s="1"/>
      <c r="P18" s="16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c r="A19" s="162"/>
      <c r="B19" s="163"/>
      <c r="C19" s="163"/>
      <c r="D19" s="164"/>
      <c r="E19" s="165"/>
      <c r="F19" s="166"/>
      <c r="G19" s="166"/>
      <c r="H19" s="167"/>
      <c r="I19" s="162"/>
      <c r="J19" s="163"/>
      <c r="K19" s="163"/>
      <c r="L19" s="164"/>
      <c r="M19" s="165"/>
      <c r="N19" s="166"/>
      <c r="O19" s="166"/>
      <c r="P19" s="167"/>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sheetData>
  <mergeCells count="4">
    <mergeCell ref="D11:D16"/>
    <mergeCell ref="H11:H16"/>
    <mergeCell ref="P11:P16"/>
    <mergeCell ref="L11:L16"/>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71" t="s">
        <v>21</v>
      </c>
      <c r="B1" s="73" t="s">
        <v>33</v>
      </c>
      <c r="C1" s="73" t="s">
        <v>29</v>
      </c>
    </row>
    <row r="2">
      <c r="A2" s="71" t="s">
        <v>42</v>
      </c>
      <c r="B2" s="71" t="s">
        <v>43</v>
      </c>
      <c r="C2" s="71" t="s">
        <v>44</v>
      </c>
    </row>
    <row r="3">
      <c r="A3" s="71" t="s">
        <v>23</v>
      </c>
      <c r="B3" s="71" t="s">
        <v>45</v>
      </c>
      <c r="C3" s="71" t="s">
        <v>46</v>
      </c>
    </row>
    <row r="4">
      <c r="B4" s="71" t="s">
        <v>47</v>
      </c>
      <c r="C4" s="71" t="s">
        <v>36</v>
      </c>
    </row>
    <row r="5">
      <c r="B5" s="71" t="s">
        <v>35</v>
      </c>
    </row>
    <row r="6">
      <c r="B6" s="71" t="s">
        <v>48</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D7A8"/>
    <outlinePr summaryBelow="0" summaryRight="0"/>
  </sheetPr>
  <sheetViews>
    <sheetView showGridLines="0" workbookViewId="0"/>
  </sheetViews>
  <sheetFormatPr customHeight="1" defaultColWidth="14.43" defaultRowHeight="15.75"/>
  <cols>
    <col customWidth="1" min="2" max="2" width="27.14"/>
    <col customWidth="1" min="3" max="3" width="29.43"/>
    <col customWidth="1" min="4" max="5" width="29.0"/>
  </cols>
  <sheetData>
    <row r="1">
      <c r="A1" s="16"/>
      <c r="B1" s="16"/>
      <c r="C1" s="16"/>
      <c r="D1" s="16"/>
      <c r="E1" s="1"/>
      <c r="F1" s="1"/>
      <c r="G1" s="1"/>
      <c r="H1" s="1"/>
      <c r="I1" s="1"/>
      <c r="J1" s="108"/>
    </row>
    <row r="2">
      <c r="A2" s="109" t="s">
        <v>51</v>
      </c>
      <c r="B2" s="110"/>
      <c r="C2" s="112"/>
      <c r="D2" s="16"/>
      <c r="E2" s="1"/>
      <c r="F2" s="1"/>
      <c r="G2" s="1"/>
      <c r="H2" s="1"/>
      <c r="I2" s="1"/>
      <c r="J2" s="108"/>
    </row>
    <row r="3">
      <c r="A3" s="16"/>
      <c r="B3" s="16"/>
      <c r="C3" s="16"/>
      <c r="D3" s="16"/>
      <c r="E3" s="16"/>
      <c r="F3" s="16">
        <v>2.0</v>
      </c>
      <c r="G3" s="16">
        <v>3.0</v>
      </c>
      <c r="H3" s="16">
        <v>4.0</v>
      </c>
      <c r="I3" s="16">
        <v>5.0</v>
      </c>
      <c r="J3" s="108">
        <v>6.0</v>
      </c>
    </row>
    <row r="4">
      <c r="A4" s="114" t="s">
        <v>53</v>
      </c>
      <c r="B4" s="114" t="s">
        <v>50</v>
      </c>
      <c r="C4" s="114" t="s">
        <v>54</v>
      </c>
      <c r="D4" s="114" t="s">
        <v>55</v>
      </c>
      <c r="E4" s="114" t="s">
        <v>56</v>
      </c>
      <c r="F4" s="116" t="s">
        <v>19</v>
      </c>
      <c r="G4" s="116" t="s">
        <v>24</v>
      </c>
      <c r="H4" s="116" t="s">
        <v>57</v>
      </c>
      <c r="I4" s="116" t="s">
        <v>26</v>
      </c>
      <c r="J4" s="116" t="s">
        <v>58</v>
      </c>
    </row>
    <row r="5">
      <c r="A5" s="114" t="s">
        <v>59</v>
      </c>
      <c r="B5" s="118" t="s">
        <v>60</v>
      </c>
      <c r="C5" s="118" t="s">
        <v>61</v>
      </c>
      <c r="D5" s="118" t="s">
        <v>62</v>
      </c>
      <c r="E5" s="118" t="s">
        <v>63</v>
      </c>
      <c r="F5" s="122">
        <f>VLOOKUP($B5,ServingsWorth!$A$2:$F$14,F$3,false)+VLOOKUP($C5,ServingsWorth!$A$2:$F$14,F$3,false)+VLOOKUP($D5,ServingsWorth!$A$2:$F$14,F$3,false)+VLOOKUP($E5,ServingsWorth!$A$2:$F$14,F$3,false)</f>
        <v>1651.768</v>
      </c>
      <c r="G5" s="122">
        <f>VLOOKUP($B5,ServingsWorth!$A$2:$F$13,G$3,false)+VLOOKUP($C5,ServingsWorth!$A$2:$F$13,G$3,false)+VLOOKUP($D5,ServingsWorth!$A$2:$F$13,G$3,false)+VLOOKUP($E5,ServingsWorth!$A$2:$F$13,G$3,false)</f>
        <v>88.6383</v>
      </c>
      <c r="H5" s="122">
        <f>VLOOKUP($B5,ServingsWorth!$A$2:$F$13,H$3,false)+VLOOKUP($C5,ServingsWorth!$A$2:$F$13,H$3,false)+VLOOKUP($D5,ServingsWorth!$A$2:$F$13,H$3,false)+VLOOKUP($E5,ServingsWorth!$A$2:$F$13,H$3,false)</f>
        <v>192.254</v>
      </c>
      <c r="I5" s="122">
        <f>VLOOKUP($B5,ServingsWorth!$A$2:$F$13,I$3,false)+VLOOKUP($C5,ServingsWorth!$A$2:$F$13,I$3,false)+VLOOKUP($D5,ServingsWorth!$A$2:$F$13,I$3,false)+VLOOKUP($E5,ServingsWorth!$A$2:$F$13,I$3,false)</f>
        <v>62.01495</v>
      </c>
      <c r="J5" s="122">
        <f>VLOOKUP($B5,ServingsWorth!$A$2:$F$13,J$3,false)+VLOOKUP($C5,ServingsWorth!$A$2:$F$13,J$3,false)+VLOOKUP($D5,ServingsWorth!$A$2:$F$13,J$3,false)+VLOOKUP($E5,ServingsWorth!$A$2:$F$13,J$3,false)</f>
        <v>45.779</v>
      </c>
    </row>
    <row r="6">
      <c r="A6" s="114" t="s">
        <v>64</v>
      </c>
      <c r="B6" s="118" t="s">
        <v>65</v>
      </c>
      <c r="C6" s="118" t="s">
        <v>62</v>
      </c>
      <c r="D6" s="118" t="s">
        <v>66</v>
      </c>
      <c r="E6" s="118" t="s">
        <v>67</v>
      </c>
      <c r="F6" s="122">
        <f>VLOOKUP($B6,ServingsWorth!$A$2:$F$13,F$3,false)+VLOOKUP($C6,ServingsWorth!$A$2:$F$13,F$3,false)+VLOOKUP($D6,ServingsWorth!$A$2:$F$13,F$3,false)+VLOOKUP($E6,ServingsWorth!$A$2:$F$13,F$3,false)</f>
        <v>1507.689</v>
      </c>
      <c r="G6" s="122">
        <f>VLOOKUP($B6,ServingsWorth!$A$2:$F$13,G$3,false)+VLOOKUP($C6,ServingsWorth!$A$2:$F$13,G$3,false)+VLOOKUP($D6,ServingsWorth!$A$2:$F$13,G$3,false)+VLOOKUP($E6,ServingsWorth!$A$2:$F$13,G$3,false)</f>
        <v>84.35625</v>
      </c>
      <c r="H6" s="122">
        <f>VLOOKUP($B6,ServingsWorth!$A$2:$F$13,H$3,false)+VLOOKUP($C6,ServingsWorth!$A$2:$F$13,H$3,false)+VLOOKUP($D6,ServingsWorth!$A$2:$F$13,H$3,false)+VLOOKUP($E6,ServingsWorth!$A$2:$F$13,H$3,false)</f>
        <v>237.4625</v>
      </c>
      <c r="I6" s="122">
        <f>VLOOKUP($B6,ServingsWorth!$A$2:$F$13,I$3,false)+VLOOKUP($C6,ServingsWorth!$A$2:$F$13,I$3,false)+VLOOKUP($D6,ServingsWorth!$A$2:$F$13,I$3,false)+VLOOKUP($E6,ServingsWorth!$A$2:$F$13,I$3,false)</f>
        <v>31.57565</v>
      </c>
      <c r="J6" s="122">
        <f>VLOOKUP($B6,ServingsWorth!$A$2:$F$13,J$3,false)+VLOOKUP($C6,ServingsWorth!$A$2:$F$13,J$3,false)+VLOOKUP($D6,ServingsWorth!$A$2:$F$13,J$3,false)+VLOOKUP($E6,ServingsWorth!$A$2:$F$13,J$3,false)</f>
        <v>46.787</v>
      </c>
    </row>
    <row r="7">
      <c r="A7" s="114" t="s">
        <v>73</v>
      </c>
      <c r="B7" s="118" t="s">
        <v>76</v>
      </c>
      <c r="C7" s="118" t="s">
        <v>77</v>
      </c>
      <c r="D7" s="118" t="s">
        <v>78</v>
      </c>
      <c r="E7" s="118" t="s">
        <v>81</v>
      </c>
      <c r="F7" s="122" t="str">
        <f>VLOOKUP($B7,ServingsWorth!$A$2:$F$13,F$3,false)+VLOOKUP($C7,ServingsWorth!$A$2:$F$13,F$3,false)+VLOOKUP($D7,ServingsWorth!$A$2:$F$13,F$3,false)+VLOOKUP($E7,ServingsWorth!$A$2:$F$13,F$3,false)</f>
        <v>#N/A</v>
      </c>
      <c r="G7" s="122" t="str">
        <f>VLOOKUP($B7,ServingsWorth!$A$2:$F$13,G$3,false)+VLOOKUP($C7,ServingsWorth!$A$2:$F$13,G$3,false)+VLOOKUP($D7,ServingsWorth!$A$2:$F$13,G$3,false)+VLOOKUP($E7,ServingsWorth!$A$2:$F$13,G$3,false)</f>
        <v>#N/A</v>
      </c>
      <c r="H7" s="122" t="str">
        <f>VLOOKUP($B7,ServingsWorth!$A$2:$F$13,H$3,false)+VLOOKUP($C7,ServingsWorth!$A$2:$F$13,H$3,false)+VLOOKUP($D7,ServingsWorth!$A$2:$F$13,H$3,false)+VLOOKUP($E7,ServingsWorth!$A$2:$F$13,H$3,false)</f>
        <v>#N/A</v>
      </c>
      <c r="I7" s="122" t="str">
        <f>VLOOKUP($B7,ServingsWorth!$A$2:$F$13,I$3,false)+VLOOKUP($C7,ServingsWorth!$A$2:$F$13,I$3,false)+VLOOKUP($D7,ServingsWorth!$A$2:$F$13,I$3,false)+VLOOKUP($E7,ServingsWorth!$A$2:$F$13,I$3,false)</f>
        <v>#N/A</v>
      </c>
      <c r="J7" s="122" t="str">
        <f>VLOOKUP($B7,ServingsWorth!$A$2:$F$13,J$3,false)+VLOOKUP($C7,ServingsWorth!$A$2:$F$13,J$3,false)+VLOOKUP($D7,ServingsWorth!$A$2:$F$13,J$3,false)+VLOOKUP($E7,ServingsWorth!$A$2:$F$13,J$3,false)</f>
        <v>#N/A</v>
      </c>
    </row>
    <row r="8">
      <c r="A8" s="114" t="s">
        <v>105</v>
      </c>
      <c r="B8" s="118" t="s">
        <v>61</v>
      </c>
      <c r="C8" s="118" t="s">
        <v>78</v>
      </c>
      <c r="D8" s="118" t="s">
        <v>76</v>
      </c>
      <c r="E8" s="118" t="s">
        <v>63</v>
      </c>
      <c r="F8" s="122" t="str">
        <f>VLOOKUP($B8,ServingsWorth!$A$2:$F$13,F$3,false)+VLOOKUP($C8,ServingsWorth!$A$2:$F$13,F$3,false)+VLOOKUP($D8,ServingsWorth!$A$2:$F$13,F$3,false)+VLOOKUP($E8,ServingsWorth!$A$2:$F$13,F$3,false)</f>
        <v>#N/A</v>
      </c>
      <c r="G8" s="122" t="str">
        <f>VLOOKUP($B8,ServingsWorth!$A$2:$F$13,G$3,false)+VLOOKUP($C8,ServingsWorth!$A$2:$F$13,G$3,false)+VLOOKUP($D8,ServingsWorth!$A$2:$F$13,G$3,false)+VLOOKUP($E8,ServingsWorth!$A$2:$F$13,G$3,false)</f>
        <v>#N/A</v>
      </c>
      <c r="H8" s="122" t="str">
        <f>VLOOKUP($B8,ServingsWorth!$A$2:$F$13,H$3,false)+VLOOKUP($C8,ServingsWorth!$A$2:$F$13,H$3,false)+VLOOKUP($D8,ServingsWorth!$A$2:$F$13,H$3,false)+VLOOKUP($E8,ServingsWorth!$A$2:$F$13,H$3,false)</f>
        <v>#N/A</v>
      </c>
      <c r="I8" s="122" t="str">
        <f>VLOOKUP($B8,ServingsWorth!$A$2:$F$13,I$3,false)+VLOOKUP($C8,ServingsWorth!$A$2:$F$13,I$3,false)+VLOOKUP($D8,ServingsWorth!$A$2:$F$13,I$3,false)+VLOOKUP($E8,ServingsWorth!$A$2:$F$13,I$3,false)</f>
        <v>#N/A</v>
      </c>
      <c r="J8" s="122" t="str">
        <f>VLOOKUP($B8,ServingsWorth!$A$2:$F$13,J$3,false)+VLOOKUP($C8,ServingsWorth!$A$2:$F$13,J$3,false)+VLOOKUP($D8,ServingsWorth!$A$2:$F$13,J$3,false)+VLOOKUP($E8,ServingsWorth!$A$2:$F$13,J$3,false)</f>
        <v>#N/A</v>
      </c>
    </row>
    <row r="9">
      <c r="A9" s="114" t="s">
        <v>131</v>
      </c>
      <c r="B9" s="139"/>
      <c r="C9" s="139"/>
      <c r="D9" s="139"/>
      <c r="E9" s="139"/>
      <c r="F9" s="122" t="str">
        <f>VLOOKUP($B9,ServingsWorth!$A$2:$F$13,F$3,false)+VLOOKUP($C9,ServingsWorth!$A$2:$F$13,F$3,false)+VLOOKUP($D9,ServingsWorth!$A$2:$F$13,F$3,false)+VLOOKUP($E9,ServingsWorth!$A$2:$F$13,F$3,false)</f>
        <v>#N/A</v>
      </c>
      <c r="G9" s="122" t="str">
        <f>VLOOKUP($B9,ServingsWorth!$A$2:$F$13,G$3,false)+VLOOKUP($C9,ServingsWorth!$A$2:$F$13,G$3,false)+VLOOKUP($D9,ServingsWorth!$A$2:$F$13,G$3,false)+VLOOKUP($E9,ServingsWorth!$A$2:$F$13,G$3,false)</f>
        <v>#N/A</v>
      </c>
      <c r="H9" s="122" t="str">
        <f>VLOOKUP($B9,ServingsWorth!$A$2:$F$13,H$3,false)+VLOOKUP($C9,ServingsWorth!$A$2:$F$13,H$3,false)+VLOOKUP($D9,ServingsWorth!$A$2:$F$13,H$3,false)+VLOOKUP($E9,ServingsWorth!$A$2:$F$13,H$3,false)</f>
        <v>#N/A</v>
      </c>
      <c r="I9" s="122" t="str">
        <f>VLOOKUP($B9,ServingsWorth!$A$2:$F$13,I$3,false)+VLOOKUP($C9,ServingsWorth!$A$2:$F$13,I$3,false)+VLOOKUP($D9,ServingsWorth!$A$2:$F$13,I$3,false)+VLOOKUP($E9,ServingsWorth!$A$2:$F$13,I$3,false)</f>
        <v>#N/A</v>
      </c>
      <c r="J9" s="122" t="str">
        <f>VLOOKUP($B9,ServingsWorth!$A$2:$F$13,J$3,false)+VLOOKUP($C9,ServingsWorth!$A$2:$F$13,J$3,false)+VLOOKUP($D9,ServingsWorth!$A$2:$F$13,J$3,false)+VLOOKUP($E9,ServingsWorth!$A$2:$F$13,J$3,false)</f>
        <v>#N/A</v>
      </c>
    </row>
    <row r="10">
      <c r="A10" s="114" t="s">
        <v>153</v>
      </c>
      <c r="B10" s="139"/>
      <c r="C10" s="139"/>
      <c r="D10" s="139"/>
      <c r="E10" s="139"/>
      <c r="F10" s="122" t="str">
        <f>VLOOKUP($B10,ServingsWorth!$A$2:$F$13,F$3,false)+VLOOKUP($C10,ServingsWorth!$A$2:$F$13,F$3,false)+VLOOKUP($D10,ServingsWorth!$A$2:$F$13,F$3,false)+VLOOKUP($E10,ServingsWorth!$A$2:$F$13,F$3,false)</f>
        <v>#N/A</v>
      </c>
      <c r="G10" s="122" t="str">
        <f>VLOOKUP($B10,ServingsWorth!$A$2:$F$13,G$3,false)+VLOOKUP($C10,ServingsWorth!$A$2:$F$13,G$3,false)+VLOOKUP($D10,ServingsWorth!$A$2:$F$13,G$3,false)+VLOOKUP($E10,ServingsWorth!$A$2:$F$13,G$3,false)</f>
        <v>#N/A</v>
      </c>
      <c r="H10" s="122" t="str">
        <f>VLOOKUP($B10,ServingsWorth!$A$2:$F$13,H$3,false)+VLOOKUP($C10,ServingsWorth!$A$2:$F$13,H$3,false)+VLOOKUP($D10,ServingsWorth!$A$2:$F$13,H$3,false)+VLOOKUP($E10,ServingsWorth!$A$2:$F$13,H$3,false)</f>
        <v>#N/A</v>
      </c>
      <c r="I10" s="122" t="str">
        <f>VLOOKUP($B10,ServingsWorth!$A$2:$F$13,I$3,false)+VLOOKUP($C10,ServingsWorth!$A$2:$F$13,I$3,false)+VLOOKUP($D10,ServingsWorth!$A$2:$F$13,I$3,false)+VLOOKUP($E10,ServingsWorth!$A$2:$F$13,I$3,false)</f>
        <v>#N/A</v>
      </c>
      <c r="J10" s="122" t="str">
        <f>VLOOKUP($B10,ServingsWorth!$A$2:$F$13,J$3,false)+VLOOKUP($C10,ServingsWorth!$A$2:$F$13,J$3,false)+VLOOKUP($D10,ServingsWorth!$A$2:$F$13,J$3,false)+VLOOKUP($E10,ServingsWorth!$A$2:$F$13,J$3,false)</f>
        <v>#N/A</v>
      </c>
    </row>
    <row r="11">
      <c r="A11" s="114" t="s">
        <v>183</v>
      </c>
      <c r="B11" s="139"/>
      <c r="C11" s="139"/>
      <c r="D11" s="139"/>
      <c r="E11" s="139"/>
      <c r="F11" s="122" t="str">
        <f>VLOOKUP($B11,ServingsWorth!$A$2:$F$13,F$3,false)+VLOOKUP($C11,ServingsWorth!$A$2:$F$13,F$3,false)+VLOOKUP($D11,ServingsWorth!$A$2:$F$13,F$3,false)+VLOOKUP($E11,ServingsWorth!$A$2:$F$13,F$3,false)</f>
        <v>#N/A</v>
      </c>
      <c r="G11" s="122" t="str">
        <f>VLOOKUP($B11,ServingsWorth!$A$2:$F$13,G$3,false)+VLOOKUP($C11,ServingsWorth!$A$2:$F$13,G$3,false)+VLOOKUP($D11,ServingsWorth!$A$2:$F$13,G$3,false)+VLOOKUP($E11,ServingsWorth!$A$2:$F$13,G$3,false)</f>
        <v>#N/A</v>
      </c>
      <c r="H11" s="122" t="str">
        <f>VLOOKUP($B11,ServingsWorth!$A$2:$F$13,H$3,false)+VLOOKUP($C11,ServingsWorth!$A$2:$F$13,H$3,false)+VLOOKUP($D11,ServingsWorth!$A$2:$F$13,H$3,false)+VLOOKUP($E11,ServingsWorth!$A$2:$F$13,H$3,false)</f>
        <v>#N/A</v>
      </c>
      <c r="I11" s="122" t="str">
        <f>VLOOKUP($B11,ServingsWorth!$A$2:$F$13,I$3,false)+VLOOKUP($C11,ServingsWorth!$A$2:$F$13,I$3,false)+VLOOKUP($D11,ServingsWorth!$A$2:$F$13,I$3,false)+VLOOKUP($E11,ServingsWorth!$A$2:$F$13,I$3,false)</f>
        <v>#N/A</v>
      </c>
      <c r="J11" s="122" t="str">
        <f>VLOOKUP($B11,ServingsWorth!$A$2:$F$13,J$3,false)+VLOOKUP($C11,ServingsWorth!$A$2:$F$13,J$3,false)+VLOOKUP($D11,ServingsWorth!$A$2:$F$13,J$3,false)+VLOOKUP($E11,ServingsWorth!$A$2:$F$13,J$3,false)</f>
        <v>#N/A</v>
      </c>
    </row>
    <row r="12">
      <c r="A12" s="114" t="s">
        <v>202</v>
      </c>
      <c r="B12" s="139"/>
      <c r="C12" s="139"/>
      <c r="D12" s="139"/>
      <c r="E12" s="139"/>
      <c r="F12" s="122" t="str">
        <f>VLOOKUP($B12,ServingsWorth!$A$2:$F$13,F$3,false)+VLOOKUP($C12,ServingsWorth!$A$2:$F$13,F$3,false)+VLOOKUP($D12,ServingsWorth!$A$2:$F$13,F$3,false)+VLOOKUP($E12,ServingsWorth!$A$2:$F$13,F$3,false)</f>
        <v>#N/A</v>
      </c>
      <c r="G12" s="122" t="str">
        <f>VLOOKUP($B12,ServingsWorth!$A$2:$F$13,G$3,false)+VLOOKUP($C12,ServingsWorth!$A$2:$F$13,G$3,false)+VLOOKUP($D12,ServingsWorth!$A$2:$F$13,G$3,false)+VLOOKUP($E12,ServingsWorth!$A$2:$F$13,G$3,false)</f>
        <v>#N/A</v>
      </c>
      <c r="H12" s="122" t="str">
        <f>VLOOKUP($B12,ServingsWorth!$A$2:$F$13,H$3,false)+VLOOKUP($C12,ServingsWorth!$A$2:$F$13,H$3,false)+VLOOKUP($D12,ServingsWorth!$A$2:$F$13,H$3,false)+VLOOKUP($E12,ServingsWorth!$A$2:$F$13,H$3,false)</f>
        <v>#N/A</v>
      </c>
      <c r="I12" s="122" t="str">
        <f>VLOOKUP($B12,ServingsWorth!$A$2:$F$13,I$3,false)+VLOOKUP($C12,ServingsWorth!$A$2:$F$13,I$3,false)+VLOOKUP($D12,ServingsWorth!$A$2:$F$13,I$3,false)+VLOOKUP($E12,ServingsWorth!$A$2:$F$13,I$3,false)</f>
        <v>#N/A</v>
      </c>
      <c r="J12" s="122" t="str">
        <f>VLOOKUP($B12,ServingsWorth!$A$2:$F$13,J$3,false)+VLOOKUP($C12,ServingsWorth!$A$2:$F$13,J$3,false)+VLOOKUP($D12,ServingsWorth!$A$2:$F$13,J$3,false)+VLOOKUP($E12,ServingsWorth!$A$2:$F$13,J$3,false)</f>
        <v>#N/A</v>
      </c>
    </row>
    <row r="13">
      <c r="A13" s="114" t="s">
        <v>206</v>
      </c>
      <c r="B13" s="139"/>
      <c r="C13" s="139"/>
      <c r="D13" s="139"/>
      <c r="E13" s="139"/>
      <c r="F13" s="122" t="str">
        <f>VLOOKUP($B13,ServingsWorth!$A$2:$F$13,F$3,false)+VLOOKUP($C13,ServingsWorth!$A$2:$F$13,F$3,false)+VLOOKUP($D13,ServingsWorth!$A$2:$F$13,F$3,false)+VLOOKUP($E13,ServingsWorth!$A$2:$F$13,F$3,false)</f>
        <v>#N/A</v>
      </c>
      <c r="G13" s="122" t="str">
        <f>VLOOKUP($B13,ServingsWorth!$A$2:$F$13,G$3,false)+VLOOKUP($C13,ServingsWorth!$A$2:$F$13,G$3,false)+VLOOKUP($D13,ServingsWorth!$A$2:$F$13,G$3,false)+VLOOKUP($E13,ServingsWorth!$A$2:$F$13,G$3,false)</f>
        <v>#N/A</v>
      </c>
      <c r="H13" s="122" t="str">
        <f>VLOOKUP($B13,ServingsWorth!$A$2:$F$13,H$3,false)+VLOOKUP($C13,ServingsWorth!$A$2:$F$13,H$3,false)+VLOOKUP($D13,ServingsWorth!$A$2:$F$13,H$3,false)+VLOOKUP($E13,ServingsWorth!$A$2:$F$13,H$3,false)</f>
        <v>#N/A</v>
      </c>
      <c r="I13" s="122" t="str">
        <f>VLOOKUP($B13,ServingsWorth!$A$2:$F$13,I$3,false)+VLOOKUP($C13,ServingsWorth!$A$2:$F$13,I$3,false)+VLOOKUP($D13,ServingsWorth!$A$2:$F$13,I$3,false)+VLOOKUP($E13,ServingsWorth!$A$2:$F$13,I$3,false)</f>
        <v>#N/A</v>
      </c>
      <c r="J13" s="122" t="str">
        <f>VLOOKUP($B13,ServingsWorth!$A$2:$F$13,J$3,false)+VLOOKUP($C13,ServingsWorth!$A$2:$F$13,J$3,false)+VLOOKUP($D13,ServingsWorth!$A$2:$F$13,J$3,false)+VLOOKUP($E13,ServingsWorth!$A$2:$F$13,J$3,false)</f>
        <v>#N/A</v>
      </c>
    </row>
    <row r="14">
      <c r="A14" s="114" t="s">
        <v>207</v>
      </c>
      <c r="B14" s="139"/>
      <c r="C14" s="139"/>
      <c r="D14" s="139"/>
      <c r="E14" s="139"/>
      <c r="F14" s="122" t="str">
        <f>VLOOKUP($B14,ServingsWorth!$A$2:$F$13,F$3,false)+VLOOKUP($C14,ServingsWorth!$A$2:$F$13,F$3,false)+VLOOKUP($D14,ServingsWorth!$A$2:$F$13,F$3,false)+VLOOKUP($E14,ServingsWorth!$A$2:$F$13,F$3,false)</f>
        <v>#N/A</v>
      </c>
      <c r="G14" s="122" t="str">
        <f>VLOOKUP($B14,ServingsWorth!$A$2:$F$13,G$3,false)+VLOOKUP($C14,ServingsWorth!$A$2:$F$13,G$3,false)+VLOOKUP($D14,ServingsWorth!$A$2:$F$13,G$3,false)+VLOOKUP($E14,ServingsWorth!$A$2:$F$13,G$3,false)</f>
        <v>#N/A</v>
      </c>
      <c r="H14" s="122" t="str">
        <f>VLOOKUP($B14,ServingsWorth!$A$2:$F$13,H$3,false)+VLOOKUP($C14,ServingsWorth!$A$2:$F$13,H$3,false)+VLOOKUP($D14,ServingsWorth!$A$2:$F$13,H$3,false)+VLOOKUP($E14,ServingsWorth!$A$2:$F$13,H$3,false)</f>
        <v>#N/A</v>
      </c>
      <c r="I14" s="122" t="str">
        <f>VLOOKUP($B14,ServingsWorth!$A$2:$F$13,I$3,false)+VLOOKUP($C14,ServingsWorth!$A$2:$F$13,I$3,false)+VLOOKUP($D14,ServingsWorth!$A$2:$F$13,I$3,false)+VLOOKUP($E14,ServingsWorth!$A$2:$F$13,I$3,false)</f>
        <v>#N/A</v>
      </c>
      <c r="J14" s="122" t="str">
        <f>VLOOKUP($B14,ServingsWorth!$A$2:$F$13,J$3,false)+VLOOKUP($C14,ServingsWorth!$A$2:$F$13,J$3,false)+VLOOKUP($D14,ServingsWorth!$A$2:$F$13,J$3,false)+VLOOKUP($E14,ServingsWorth!$A$2:$F$13,J$3,false)</f>
        <v>#N/A</v>
      </c>
    </row>
    <row r="15">
      <c r="A15" s="114" t="s">
        <v>208</v>
      </c>
      <c r="B15" s="139"/>
      <c r="C15" s="139"/>
      <c r="D15" s="139"/>
      <c r="E15" s="139"/>
      <c r="F15" s="122" t="str">
        <f>VLOOKUP($B15,ServingsWorth!$A$2:$F$13,F$3,false)+VLOOKUP($C15,ServingsWorth!$A$2:$F$13,F$3,false)+VLOOKUP($D15,ServingsWorth!$A$2:$F$13,F$3,false)+VLOOKUP($E15,ServingsWorth!$A$2:$F$13,F$3,false)</f>
        <v>#N/A</v>
      </c>
      <c r="G15" s="122" t="str">
        <f>VLOOKUP($B15,ServingsWorth!$A$2:$F$13,G$3,false)+VLOOKUP($C15,ServingsWorth!$A$2:$F$13,G$3,false)+VLOOKUP($D15,ServingsWorth!$A$2:$F$13,G$3,false)+VLOOKUP($E15,ServingsWorth!$A$2:$F$13,G$3,false)</f>
        <v>#N/A</v>
      </c>
      <c r="H15" s="122" t="str">
        <f>VLOOKUP($B15,ServingsWorth!$A$2:$F$13,H$3,false)+VLOOKUP($C15,ServingsWorth!$A$2:$F$13,H$3,false)+VLOOKUP($D15,ServingsWorth!$A$2:$F$13,H$3,false)+VLOOKUP($E15,ServingsWorth!$A$2:$F$13,H$3,false)</f>
        <v>#N/A</v>
      </c>
      <c r="I15" s="122" t="str">
        <f>VLOOKUP($B15,ServingsWorth!$A$2:$F$13,I$3,false)+VLOOKUP($C15,ServingsWorth!$A$2:$F$13,I$3,false)+VLOOKUP($D15,ServingsWorth!$A$2:$F$13,I$3,false)+VLOOKUP($E15,ServingsWorth!$A$2:$F$13,I$3,false)</f>
        <v>#N/A</v>
      </c>
      <c r="J15" s="122" t="str">
        <f>VLOOKUP($B15,ServingsWorth!$A$2:$F$13,J$3,false)+VLOOKUP($C15,ServingsWorth!$A$2:$F$13,J$3,false)+VLOOKUP($D15,ServingsWorth!$A$2:$F$13,J$3,false)+VLOOKUP($E15,ServingsWorth!$A$2:$F$13,J$3,false)</f>
        <v>#N/A</v>
      </c>
    </row>
    <row r="16">
      <c r="A16" s="114" t="s">
        <v>209</v>
      </c>
      <c r="B16" s="139"/>
      <c r="C16" s="139"/>
      <c r="D16" s="139"/>
      <c r="E16" s="139"/>
      <c r="F16" s="122" t="str">
        <f>VLOOKUP($B16,ServingsWorth!$A$2:$F$13,F$3,false)+VLOOKUP($C16,ServingsWorth!$A$2:$F$13,F$3,false)+VLOOKUP($D16,ServingsWorth!$A$2:$F$13,F$3,false)+VLOOKUP($E16,ServingsWorth!$A$2:$F$13,F$3,false)</f>
        <v>#N/A</v>
      </c>
      <c r="G16" s="122" t="str">
        <f>VLOOKUP($B16,ServingsWorth!$A$2:$F$13,G$3,false)+VLOOKUP($C16,ServingsWorth!$A$2:$F$13,G$3,false)+VLOOKUP($D16,ServingsWorth!$A$2:$F$13,G$3,false)+VLOOKUP($E16,ServingsWorth!$A$2:$F$13,G$3,false)</f>
        <v>#N/A</v>
      </c>
      <c r="H16" s="122" t="str">
        <f>VLOOKUP($B16,ServingsWorth!$A$2:$F$13,H$3,false)+VLOOKUP($C16,ServingsWorth!$A$2:$F$13,H$3,false)+VLOOKUP($D16,ServingsWorth!$A$2:$F$13,H$3,false)+VLOOKUP($E16,ServingsWorth!$A$2:$F$13,H$3,false)</f>
        <v>#N/A</v>
      </c>
      <c r="I16" s="122" t="str">
        <f>VLOOKUP($B16,ServingsWorth!$A$2:$F$13,I$3,false)+VLOOKUP($C16,ServingsWorth!$A$2:$F$13,I$3,false)+VLOOKUP($D16,ServingsWorth!$A$2:$F$13,I$3,false)+VLOOKUP($E16,ServingsWorth!$A$2:$F$13,I$3,false)</f>
        <v>#N/A</v>
      </c>
      <c r="J16" s="122" t="str">
        <f>VLOOKUP($B16,ServingsWorth!$A$2:$F$13,J$3,false)+VLOOKUP($C16,ServingsWorth!$A$2:$F$13,J$3,false)+VLOOKUP($D16,ServingsWorth!$A$2:$F$13,J$3,false)+VLOOKUP($E16,ServingsWorth!$A$2:$F$13,J$3,false)</f>
        <v>#N/A</v>
      </c>
    </row>
    <row r="17">
      <c r="A17" s="114" t="s">
        <v>210</v>
      </c>
      <c r="B17" s="139"/>
      <c r="C17" s="139"/>
      <c r="D17" s="139"/>
      <c r="E17" s="139"/>
      <c r="F17" s="122" t="str">
        <f>VLOOKUP($B17,ServingsWorth!$A$2:$F$13,F$3,false)+VLOOKUP($C17,ServingsWorth!$A$2:$F$13,F$3,false)+VLOOKUP($D17,ServingsWorth!$A$2:$F$13,F$3,false)+VLOOKUP($E17,ServingsWorth!$A$2:$F$13,F$3,false)</f>
        <v>#N/A</v>
      </c>
      <c r="G17" s="122" t="str">
        <f>VLOOKUP($B17,ServingsWorth!$A$2:$F$13,G$3,false)+VLOOKUP($C17,ServingsWorth!$A$2:$F$13,G$3,false)+VLOOKUP($D17,ServingsWorth!$A$2:$F$13,G$3,false)+VLOOKUP($E17,ServingsWorth!$A$2:$F$13,G$3,false)</f>
        <v>#N/A</v>
      </c>
      <c r="H17" s="122" t="str">
        <f>VLOOKUP($B17,ServingsWorth!$A$2:$F$13,H$3,false)+VLOOKUP($C17,ServingsWorth!$A$2:$F$13,H$3,false)+VLOOKUP($D17,ServingsWorth!$A$2:$F$13,H$3,false)+VLOOKUP($E17,ServingsWorth!$A$2:$F$13,H$3,false)</f>
        <v>#N/A</v>
      </c>
      <c r="I17" s="122" t="str">
        <f>VLOOKUP($B17,ServingsWorth!$A$2:$F$13,I$3,false)+VLOOKUP($C17,ServingsWorth!$A$2:$F$13,I$3,false)+VLOOKUP($D17,ServingsWorth!$A$2:$F$13,I$3,false)+VLOOKUP($E17,ServingsWorth!$A$2:$F$13,I$3,false)</f>
        <v>#N/A</v>
      </c>
      <c r="J17" s="122" t="str">
        <f>VLOOKUP($B17,ServingsWorth!$A$2:$F$13,J$3,false)+VLOOKUP($C17,ServingsWorth!$A$2:$F$13,J$3,false)+VLOOKUP($D17,ServingsWorth!$A$2:$F$13,J$3,false)+VLOOKUP($E17,ServingsWorth!$A$2:$F$13,J$3,false)</f>
        <v>#N/A</v>
      </c>
    </row>
  </sheetData>
  <dataValidations>
    <dataValidation type="list" allowBlank="1" sqref="B5:D8">
      <formula1>Meals!$A$2:$A$10</formula1>
    </dataValidation>
    <dataValidation type="list" allowBlank="1" sqref="B9:E17">
      <formula1>MealNames</formula1>
    </dataValidation>
    <dataValidation type="list" allowBlank="1" sqref="E5:E8">
      <formula1>Meals!$A$11:$A$13</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showGridLines="0" workbookViewId="0"/>
  </sheetViews>
  <sheetFormatPr customHeight="1" defaultColWidth="14.43" defaultRowHeight="15.75"/>
  <cols>
    <col customWidth="1" min="1" max="1" width="28.86"/>
    <col customWidth="1" min="2" max="2" width="20.29"/>
  </cols>
  <sheetData>
    <row r="1">
      <c r="A1" s="18"/>
      <c r="B1" s="18"/>
      <c r="C1" s="18"/>
      <c r="D1" s="18"/>
      <c r="E1" s="18"/>
      <c r="F1" s="18"/>
      <c r="G1" s="18"/>
      <c r="H1" s="18"/>
      <c r="I1" s="18"/>
      <c r="J1" s="1"/>
      <c r="K1" s="1"/>
      <c r="L1" s="1"/>
    </row>
    <row r="2">
      <c r="A2" s="8" t="s">
        <v>68</v>
      </c>
      <c r="B2" s="123"/>
      <c r="C2" s="125"/>
      <c r="D2" s="18"/>
      <c r="E2" s="18"/>
      <c r="F2" s="18"/>
      <c r="G2" s="18"/>
      <c r="H2" s="18"/>
      <c r="I2" s="18"/>
      <c r="J2" s="1"/>
      <c r="K2" s="1"/>
      <c r="L2" s="1"/>
    </row>
    <row r="3">
      <c r="A3" s="18"/>
      <c r="B3" s="18"/>
      <c r="C3" s="18"/>
      <c r="D3" s="18"/>
      <c r="E3" s="18"/>
      <c r="F3" s="18"/>
      <c r="G3" s="18"/>
      <c r="H3" s="18"/>
      <c r="I3" s="18"/>
      <c r="J3" s="1"/>
      <c r="K3" s="1"/>
      <c r="L3" s="1"/>
    </row>
    <row r="4">
      <c r="A4" s="128" t="s">
        <v>71</v>
      </c>
      <c r="B4" s="128" t="s">
        <v>72</v>
      </c>
      <c r="C4" s="128" t="s">
        <v>19</v>
      </c>
      <c r="D4" s="128" t="s">
        <v>24</v>
      </c>
      <c r="E4" s="128" t="s">
        <v>57</v>
      </c>
      <c r="F4" s="128" t="s">
        <v>26</v>
      </c>
      <c r="G4" s="128" t="s">
        <v>58</v>
      </c>
      <c r="H4" s="128" t="s">
        <v>74</v>
      </c>
      <c r="I4" s="128" t="s">
        <v>75</v>
      </c>
      <c r="J4" s="1"/>
      <c r="K4" s="1"/>
      <c r="L4" s="1"/>
    </row>
    <row r="5">
      <c r="A5" s="128" t="s">
        <v>79</v>
      </c>
      <c r="B5" s="49" t="s">
        <v>80</v>
      </c>
      <c r="C5" s="130">
        <v>14.56</v>
      </c>
      <c r="D5" s="130">
        <v>0.07</v>
      </c>
      <c r="E5" s="130">
        <v>3.92</v>
      </c>
      <c r="F5" s="130">
        <v>0.056</v>
      </c>
      <c r="G5" s="130">
        <v>0.672</v>
      </c>
      <c r="H5" s="49" t="s">
        <v>82</v>
      </c>
      <c r="I5" s="49" t="s">
        <v>83</v>
      </c>
      <c r="J5" s="1"/>
      <c r="K5" s="1"/>
      <c r="L5" s="1"/>
    </row>
    <row r="6">
      <c r="A6" s="128" t="s">
        <v>84</v>
      </c>
      <c r="B6" s="49" t="s">
        <v>85</v>
      </c>
      <c r="C6" s="130">
        <v>47.32</v>
      </c>
      <c r="D6" s="130">
        <v>0.56</v>
      </c>
      <c r="E6" s="130">
        <v>2.45</v>
      </c>
      <c r="F6" s="130">
        <v>4.368</v>
      </c>
      <c r="G6" s="130">
        <v>1.96</v>
      </c>
      <c r="H6" s="49" t="s">
        <v>86</v>
      </c>
      <c r="I6" s="49" t="s">
        <v>83</v>
      </c>
      <c r="J6" s="1"/>
      <c r="K6" s="1"/>
      <c r="L6" s="1"/>
    </row>
    <row r="7">
      <c r="A7" s="128" t="s">
        <v>87</v>
      </c>
      <c r="B7" s="49" t="s">
        <v>88</v>
      </c>
      <c r="C7" s="130">
        <v>14.08</v>
      </c>
      <c r="D7" s="130">
        <v>0.08</v>
      </c>
      <c r="E7" s="130">
        <v>2.72</v>
      </c>
      <c r="F7" s="130">
        <v>0.0</v>
      </c>
      <c r="G7" s="130">
        <v>0.0</v>
      </c>
      <c r="H7" s="49" t="s">
        <v>89</v>
      </c>
      <c r="I7" s="49" t="s">
        <v>83</v>
      </c>
      <c r="J7" s="1"/>
      <c r="K7" s="1"/>
      <c r="L7" s="1"/>
    </row>
    <row r="8">
      <c r="A8" s="128" t="s">
        <v>90</v>
      </c>
      <c r="B8" s="49" t="s">
        <v>91</v>
      </c>
      <c r="C8" s="130">
        <v>0.89</v>
      </c>
      <c r="D8" s="130">
        <v>0.01</v>
      </c>
      <c r="E8" s="130">
        <v>0.23</v>
      </c>
      <c r="F8" s="130">
        <v>0.01</v>
      </c>
      <c r="G8" s="130">
        <v>0.03</v>
      </c>
      <c r="H8" s="49" t="s">
        <v>92</v>
      </c>
      <c r="I8" s="49" t="s">
        <v>83</v>
      </c>
      <c r="J8" s="1"/>
      <c r="K8" s="1"/>
      <c r="L8" s="1"/>
    </row>
    <row r="9">
      <c r="A9" s="128" t="s">
        <v>93</v>
      </c>
      <c r="B9" s="49" t="s">
        <v>94</v>
      </c>
      <c r="C9" s="130">
        <v>40.05</v>
      </c>
      <c r="D9" s="130">
        <v>0.45</v>
      </c>
      <c r="E9" s="130">
        <v>10.35</v>
      </c>
      <c r="F9" s="130">
        <v>0.45</v>
      </c>
      <c r="G9" s="130">
        <v>1.35</v>
      </c>
      <c r="H9" s="49" t="s">
        <v>95</v>
      </c>
      <c r="I9" s="49" t="s">
        <v>96</v>
      </c>
      <c r="J9" s="1"/>
      <c r="K9" s="1"/>
      <c r="L9" s="1"/>
    </row>
    <row r="10">
      <c r="A10" s="128" t="s">
        <v>97</v>
      </c>
      <c r="B10" s="49" t="s">
        <v>98</v>
      </c>
      <c r="C10" s="130">
        <v>23.8</v>
      </c>
      <c r="D10" s="130">
        <v>2.55</v>
      </c>
      <c r="E10" s="130">
        <v>4.5475</v>
      </c>
      <c r="F10" s="130">
        <v>0.102</v>
      </c>
      <c r="G10" s="130">
        <v>2.55</v>
      </c>
      <c r="H10" s="49" t="s">
        <v>98</v>
      </c>
      <c r="I10" s="49" t="s">
        <v>83</v>
      </c>
      <c r="J10" s="1"/>
      <c r="K10" s="1"/>
      <c r="L10" s="1"/>
    </row>
    <row r="11">
      <c r="A11" s="128" t="s">
        <v>99</v>
      </c>
      <c r="B11" s="49" t="s">
        <v>100</v>
      </c>
      <c r="C11" s="130">
        <v>178.0</v>
      </c>
      <c r="D11" s="130">
        <v>4.5</v>
      </c>
      <c r="E11" s="130">
        <v>37.5</v>
      </c>
      <c r="F11" s="130">
        <v>0.15</v>
      </c>
      <c r="G11" s="130">
        <v>3.0</v>
      </c>
      <c r="H11" s="49" t="s">
        <v>95</v>
      </c>
      <c r="I11" s="49" t="s">
        <v>101</v>
      </c>
      <c r="J11" s="1"/>
      <c r="K11" s="1"/>
      <c r="L11" s="1"/>
    </row>
    <row r="12">
      <c r="A12" s="128" t="s">
        <v>102</v>
      </c>
      <c r="B12" s="49" t="s">
        <v>98</v>
      </c>
      <c r="C12" s="130">
        <v>0.24</v>
      </c>
      <c r="D12" s="130">
        <v>0.02</v>
      </c>
      <c r="E12" s="130">
        <v>0.05</v>
      </c>
      <c r="F12" s="130">
        <v>0.001</v>
      </c>
      <c r="G12" s="130">
        <v>0.02</v>
      </c>
      <c r="H12" s="49" t="s">
        <v>98</v>
      </c>
      <c r="I12" s="49" t="s">
        <v>83</v>
      </c>
      <c r="J12" s="1"/>
      <c r="K12" s="1"/>
      <c r="L12" s="1"/>
    </row>
    <row r="13">
      <c r="A13" s="128" t="s">
        <v>103</v>
      </c>
      <c r="B13" s="49" t="s">
        <v>104</v>
      </c>
      <c r="C13" s="130">
        <v>16.0</v>
      </c>
      <c r="D13" s="130">
        <v>0.8</v>
      </c>
      <c r="E13" s="130">
        <v>3.65</v>
      </c>
      <c r="F13" s="130">
        <v>0.14</v>
      </c>
      <c r="G13" s="130">
        <v>1.0</v>
      </c>
      <c r="H13" s="49" t="s">
        <v>106</v>
      </c>
      <c r="I13" s="49" t="s">
        <v>83</v>
      </c>
      <c r="J13" s="1"/>
      <c r="K13" s="1"/>
      <c r="L13" s="1"/>
    </row>
    <row r="14">
      <c r="A14" s="128" t="s">
        <v>107</v>
      </c>
      <c r="B14" s="49" t="s">
        <v>108</v>
      </c>
      <c r="C14" s="130">
        <v>9.072</v>
      </c>
      <c r="D14" s="130">
        <v>0.476</v>
      </c>
      <c r="E14" s="130">
        <v>2.072</v>
      </c>
      <c r="F14" s="130">
        <v>0.084</v>
      </c>
      <c r="G14" s="130">
        <v>0.56</v>
      </c>
      <c r="H14" s="49" t="s">
        <v>109</v>
      </c>
      <c r="I14" s="49" t="s">
        <v>110</v>
      </c>
      <c r="J14" s="1"/>
      <c r="K14" s="1"/>
      <c r="L14" s="1"/>
    </row>
    <row r="15">
      <c r="A15" s="128" t="s">
        <v>111</v>
      </c>
      <c r="B15" s="49" t="s">
        <v>112</v>
      </c>
      <c r="C15" s="130">
        <v>66.64</v>
      </c>
      <c r="D15" s="130">
        <v>3.36</v>
      </c>
      <c r="E15" s="130">
        <v>12.516</v>
      </c>
      <c r="F15" s="130">
        <v>0.42</v>
      </c>
      <c r="G15" s="130">
        <v>2.52</v>
      </c>
      <c r="H15" s="49" t="s">
        <v>113</v>
      </c>
      <c r="I15" s="49" t="s">
        <v>114</v>
      </c>
      <c r="J15" s="1"/>
      <c r="K15" s="1"/>
      <c r="L15" s="1"/>
    </row>
    <row r="16">
      <c r="A16" s="128" t="s">
        <v>115</v>
      </c>
      <c r="B16" s="136" t="s">
        <v>116</v>
      </c>
      <c r="C16" s="136">
        <v>98.1</v>
      </c>
      <c r="D16" s="136">
        <v>3.78</v>
      </c>
      <c r="E16" s="136">
        <v>21.35</v>
      </c>
      <c r="F16" s="136">
        <v>0.46</v>
      </c>
      <c r="G16" s="136">
        <v>3.66</v>
      </c>
      <c r="H16" s="49" t="s">
        <v>82</v>
      </c>
      <c r="I16" s="137" t="s">
        <v>83</v>
      </c>
      <c r="J16" s="1"/>
      <c r="K16" s="1"/>
      <c r="L16" s="1"/>
    </row>
    <row r="17">
      <c r="A17" s="128" t="s">
        <v>117</v>
      </c>
      <c r="B17" s="49" t="s">
        <v>118</v>
      </c>
      <c r="C17" s="138">
        <v>45.0</v>
      </c>
      <c r="D17" s="138">
        <v>1.5</v>
      </c>
      <c r="E17" s="138">
        <v>2.25</v>
      </c>
      <c r="F17" s="138">
        <v>3.0</v>
      </c>
      <c r="G17" s="138">
        <v>1.5</v>
      </c>
      <c r="H17" s="49" t="s">
        <v>82</v>
      </c>
      <c r="I17" s="49" t="s">
        <v>119</v>
      </c>
      <c r="J17" s="1"/>
      <c r="K17" s="1"/>
      <c r="L17" s="1"/>
    </row>
    <row r="18">
      <c r="A18" s="128" t="s">
        <v>120</v>
      </c>
      <c r="B18" s="49" t="s">
        <v>91</v>
      </c>
      <c r="C18" s="138">
        <v>44.5</v>
      </c>
      <c r="D18" s="138">
        <v>0.5</v>
      </c>
      <c r="E18" s="138">
        <v>11.5</v>
      </c>
      <c r="F18" s="138">
        <v>0.15</v>
      </c>
      <c r="G18" s="138">
        <v>1.3</v>
      </c>
      <c r="H18" s="49" t="s">
        <v>82</v>
      </c>
      <c r="I18" s="49" t="s">
        <v>83</v>
      </c>
      <c r="J18" s="1"/>
      <c r="K18" s="1"/>
      <c r="L18" s="1"/>
    </row>
    <row r="19">
      <c r="A19" s="128" t="s">
        <v>121</v>
      </c>
      <c r="B19" s="49" t="s">
        <v>122</v>
      </c>
      <c r="C19" s="138">
        <v>35.7</v>
      </c>
      <c r="D19" s="138">
        <v>0.3003</v>
      </c>
      <c r="E19" s="138">
        <v>8.4</v>
      </c>
      <c r="F19" s="138">
        <v>0.4501</v>
      </c>
      <c r="G19" s="138">
        <v>1.89</v>
      </c>
      <c r="H19" s="49" t="s">
        <v>82</v>
      </c>
      <c r="I19" s="49" t="s">
        <v>83</v>
      </c>
      <c r="J19" s="1"/>
      <c r="K19" s="1"/>
      <c r="L19" s="1"/>
    </row>
    <row r="20">
      <c r="A20" s="128" t="s">
        <v>123</v>
      </c>
      <c r="B20" s="49" t="s">
        <v>122</v>
      </c>
      <c r="C20" s="138">
        <v>24.5</v>
      </c>
      <c r="D20" s="138">
        <v>0.301</v>
      </c>
      <c r="E20" s="138">
        <v>6.3</v>
      </c>
      <c r="F20" s="138">
        <v>0.105</v>
      </c>
      <c r="G20" s="138">
        <v>1.4</v>
      </c>
      <c r="H20" s="49" t="s">
        <v>82</v>
      </c>
      <c r="I20" s="49" t="s">
        <v>83</v>
      </c>
      <c r="J20" s="1"/>
      <c r="K20" s="1"/>
      <c r="L20" s="1"/>
    </row>
    <row r="21">
      <c r="A21" s="128" t="s">
        <v>124</v>
      </c>
      <c r="B21" s="49" t="s">
        <v>125</v>
      </c>
      <c r="C21" s="130">
        <v>1.4</v>
      </c>
      <c r="D21" s="130">
        <v>0.07</v>
      </c>
      <c r="E21" s="130">
        <v>0.23</v>
      </c>
      <c r="F21" s="130">
        <v>0.028</v>
      </c>
      <c r="G21" s="130">
        <v>0.0645</v>
      </c>
      <c r="H21" s="49" t="s">
        <v>82</v>
      </c>
      <c r="I21" s="49" t="s">
        <v>83</v>
      </c>
      <c r="J21" s="1"/>
      <c r="K21" s="1"/>
      <c r="L21" s="1"/>
    </row>
    <row r="22">
      <c r="A22" s="128" t="s">
        <v>126</v>
      </c>
      <c r="B22" s="49" t="s">
        <v>127</v>
      </c>
      <c r="C22" s="130">
        <v>123.06</v>
      </c>
      <c r="D22" s="130">
        <v>4.116</v>
      </c>
      <c r="E22" s="130">
        <v>19.012</v>
      </c>
      <c r="F22" s="130">
        <v>3.64</v>
      </c>
      <c r="G22" s="130">
        <v>2.52</v>
      </c>
      <c r="H22" s="49" t="s">
        <v>82</v>
      </c>
      <c r="I22" s="49" t="s">
        <v>128</v>
      </c>
      <c r="J22" s="1"/>
      <c r="K22" s="1"/>
      <c r="L22" s="1"/>
    </row>
    <row r="23">
      <c r="A23" s="128" t="s">
        <v>129</v>
      </c>
      <c r="B23" s="49" t="s">
        <v>118</v>
      </c>
      <c r="C23" s="138">
        <v>45.0</v>
      </c>
      <c r="D23" s="138">
        <v>2.25</v>
      </c>
      <c r="E23" s="138">
        <v>0.75</v>
      </c>
      <c r="F23" s="138">
        <v>3.75</v>
      </c>
      <c r="G23" s="138">
        <v>0.75</v>
      </c>
      <c r="H23" s="49" t="s">
        <v>82</v>
      </c>
      <c r="I23" s="49" t="s">
        <v>130</v>
      </c>
      <c r="J23" s="1"/>
      <c r="K23" s="1"/>
      <c r="L23" s="1"/>
    </row>
    <row r="24">
      <c r="A24" s="128" t="s">
        <v>132</v>
      </c>
      <c r="B24" s="49" t="s">
        <v>125</v>
      </c>
      <c r="C24" s="130">
        <v>35.0</v>
      </c>
      <c r="D24" s="130">
        <v>2.24</v>
      </c>
      <c r="E24" s="130">
        <v>6.09</v>
      </c>
      <c r="F24" s="130">
        <v>0.28</v>
      </c>
      <c r="G24" s="130">
        <v>1.68</v>
      </c>
      <c r="H24" s="49" t="s">
        <v>82</v>
      </c>
      <c r="I24" s="49" t="s">
        <v>83</v>
      </c>
      <c r="J24" s="1"/>
      <c r="K24" s="1"/>
      <c r="L24" s="1"/>
    </row>
    <row r="25">
      <c r="A25" s="128" t="s">
        <v>133</v>
      </c>
      <c r="B25" s="49" t="s">
        <v>134</v>
      </c>
      <c r="C25" s="130">
        <v>98.288</v>
      </c>
      <c r="D25" s="130">
        <v>3.2</v>
      </c>
      <c r="E25" s="130">
        <v>3.632</v>
      </c>
      <c r="F25" s="130">
        <v>8.64</v>
      </c>
      <c r="G25" s="130">
        <v>1.04</v>
      </c>
      <c r="H25" s="49" t="s">
        <v>82</v>
      </c>
      <c r="I25" s="49" t="s">
        <v>83</v>
      </c>
      <c r="J25" s="1"/>
      <c r="K25" s="1"/>
      <c r="L25" s="1"/>
    </row>
    <row r="26">
      <c r="A26" s="128" t="s">
        <v>135</v>
      </c>
      <c r="B26" s="49" t="s">
        <v>125</v>
      </c>
      <c r="C26" s="130">
        <v>10.35</v>
      </c>
      <c r="D26" s="130">
        <v>0.45</v>
      </c>
      <c r="E26" s="130">
        <v>2.25</v>
      </c>
      <c r="F26" s="130">
        <v>0.18</v>
      </c>
      <c r="G26" s="130">
        <v>1.08</v>
      </c>
      <c r="H26" s="49" t="s">
        <v>136</v>
      </c>
      <c r="I26" s="49" t="s">
        <v>83</v>
      </c>
      <c r="J26" s="1"/>
      <c r="K26" s="1"/>
      <c r="L26" s="1"/>
    </row>
    <row r="27">
      <c r="A27" s="128" t="s">
        <v>138</v>
      </c>
      <c r="B27" s="49" t="s">
        <v>139</v>
      </c>
      <c r="C27" s="130">
        <v>4.0</v>
      </c>
      <c r="D27" s="130">
        <v>3.0</v>
      </c>
      <c r="E27" s="130">
        <v>2.0</v>
      </c>
      <c r="F27" s="130">
        <v>0.005</v>
      </c>
      <c r="G27" s="130">
        <v>1.0</v>
      </c>
      <c r="H27" s="49" t="s">
        <v>140</v>
      </c>
      <c r="I27" s="49" t="s">
        <v>141</v>
      </c>
      <c r="J27" s="1"/>
      <c r="K27" s="1"/>
      <c r="L27" s="1"/>
    </row>
    <row r="28">
      <c r="A28" s="128" t="s">
        <v>142</v>
      </c>
      <c r="B28" s="49" t="s">
        <v>143</v>
      </c>
      <c r="C28" s="130">
        <v>11.2</v>
      </c>
      <c r="D28" s="130">
        <v>0.28</v>
      </c>
      <c r="E28" s="130">
        <v>2.52</v>
      </c>
      <c r="F28" s="130">
        <v>0.0308</v>
      </c>
      <c r="G28" s="130">
        <v>0.42</v>
      </c>
      <c r="H28" s="49" t="s">
        <v>144</v>
      </c>
      <c r="I28" s="49" t="s">
        <v>83</v>
      </c>
      <c r="J28" s="1"/>
      <c r="K28" s="1"/>
      <c r="L28" s="1"/>
    </row>
    <row r="29">
      <c r="A29" s="128" t="s">
        <v>145</v>
      </c>
      <c r="B29" s="49" t="s">
        <v>146</v>
      </c>
      <c r="C29" s="130">
        <v>55.5</v>
      </c>
      <c r="D29" s="130">
        <v>12.45</v>
      </c>
      <c r="E29" s="130">
        <v>0.45</v>
      </c>
      <c r="F29" s="130">
        <v>0.45</v>
      </c>
      <c r="G29" s="130">
        <v>0.45</v>
      </c>
      <c r="H29" s="49" t="s">
        <v>82</v>
      </c>
      <c r="I29" s="49" t="s">
        <v>147</v>
      </c>
      <c r="J29" s="1"/>
      <c r="K29" s="1"/>
      <c r="L29" s="1"/>
    </row>
    <row r="30">
      <c r="A30" s="128" t="s">
        <v>148</v>
      </c>
      <c r="B30" s="49" t="s">
        <v>134</v>
      </c>
      <c r="C30" s="130">
        <v>169.4</v>
      </c>
      <c r="D30" s="130">
        <v>6.3</v>
      </c>
      <c r="E30" s="130">
        <v>0.63</v>
      </c>
      <c r="F30" s="130">
        <v>14.42</v>
      </c>
      <c r="G30" s="130">
        <v>1.4</v>
      </c>
      <c r="H30" s="49" t="s">
        <v>82</v>
      </c>
      <c r="I30" s="49" t="s">
        <v>83</v>
      </c>
      <c r="J30" s="1"/>
      <c r="K30" s="1"/>
      <c r="L30" s="1"/>
    </row>
    <row r="31">
      <c r="A31" s="128" t="s">
        <v>149</v>
      </c>
      <c r="B31" s="49" t="s">
        <v>98</v>
      </c>
      <c r="C31" s="130">
        <v>65.45</v>
      </c>
      <c r="D31" s="130">
        <v>4.42</v>
      </c>
      <c r="E31" s="130">
        <v>11.56</v>
      </c>
      <c r="F31" s="130">
        <v>0.34</v>
      </c>
      <c r="G31" s="130">
        <v>3.825</v>
      </c>
      <c r="H31" s="49" t="s">
        <v>98</v>
      </c>
      <c r="I31" s="49" t="s">
        <v>83</v>
      </c>
      <c r="J31" s="1"/>
      <c r="K31" s="1"/>
      <c r="L31" s="1"/>
    </row>
    <row r="32">
      <c r="A32" s="128" t="s">
        <v>150</v>
      </c>
      <c r="B32" s="49" t="s">
        <v>151</v>
      </c>
      <c r="C32" s="130">
        <v>97.2</v>
      </c>
      <c r="D32" s="130">
        <v>2.88</v>
      </c>
      <c r="E32" s="130">
        <v>17.04</v>
      </c>
      <c r="F32" s="130">
        <v>1.68</v>
      </c>
      <c r="G32" s="130">
        <v>1.68</v>
      </c>
      <c r="H32" s="49" t="s">
        <v>82</v>
      </c>
      <c r="I32" s="49" t="s">
        <v>83</v>
      </c>
      <c r="J32" s="1"/>
      <c r="K32" s="1"/>
      <c r="L32" s="1"/>
    </row>
    <row r="33">
      <c r="A33" s="128" t="s">
        <v>152</v>
      </c>
      <c r="B33" s="49" t="s">
        <v>134</v>
      </c>
      <c r="C33" s="130">
        <v>52.64</v>
      </c>
      <c r="D33" s="130">
        <v>0.416</v>
      </c>
      <c r="E33" s="130">
        <v>12.96</v>
      </c>
      <c r="F33" s="130">
        <v>0.0</v>
      </c>
      <c r="G33" s="130">
        <v>0.8</v>
      </c>
      <c r="H33" s="49" t="s">
        <v>82</v>
      </c>
      <c r="I33" s="49" t="s">
        <v>83</v>
      </c>
      <c r="J33" s="1"/>
      <c r="K33" s="1"/>
      <c r="L33" s="1"/>
    </row>
    <row r="34">
      <c r="A34" s="128" t="s">
        <v>154</v>
      </c>
      <c r="B34" s="49" t="s">
        <v>104</v>
      </c>
      <c r="C34" s="130">
        <v>15.5</v>
      </c>
      <c r="D34" s="130">
        <v>0.5</v>
      </c>
      <c r="E34" s="130">
        <v>3.0</v>
      </c>
      <c r="F34" s="130">
        <v>0.05</v>
      </c>
      <c r="G34" s="130">
        <v>1.2</v>
      </c>
      <c r="H34" s="49" t="s">
        <v>155</v>
      </c>
      <c r="I34" s="49" t="s">
        <v>83</v>
      </c>
      <c r="J34" s="1"/>
      <c r="K34" s="1"/>
      <c r="L34" s="1"/>
    </row>
    <row r="35">
      <c r="A35" s="128" t="s">
        <v>156</v>
      </c>
      <c r="B35" s="49" t="s">
        <v>157</v>
      </c>
      <c r="C35" s="130">
        <v>7.225</v>
      </c>
      <c r="D35" s="130">
        <v>0.53125</v>
      </c>
      <c r="E35" s="130">
        <v>1.4025</v>
      </c>
      <c r="F35" s="130">
        <v>0.1275</v>
      </c>
      <c r="G35" s="130">
        <v>0.85</v>
      </c>
      <c r="H35" s="49" t="s">
        <v>158</v>
      </c>
      <c r="I35" s="49" t="s">
        <v>83</v>
      </c>
      <c r="J35" s="1"/>
      <c r="K35" s="1"/>
      <c r="L35" s="1"/>
    </row>
    <row r="36">
      <c r="A36" s="128" t="s">
        <v>159</v>
      </c>
      <c r="B36" s="136" t="s">
        <v>160</v>
      </c>
      <c r="C36" s="136">
        <v>53.76</v>
      </c>
      <c r="D36" s="136">
        <v>1.512</v>
      </c>
      <c r="E36" s="136">
        <v>12.04</v>
      </c>
      <c r="F36" s="136">
        <v>0.084</v>
      </c>
      <c r="G36" s="136">
        <v>1.288</v>
      </c>
      <c r="H36" s="49" t="s">
        <v>106</v>
      </c>
      <c r="I36" s="49" t="s">
        <v>161</v>
      </c>
      <c r="J36" s="1"/>
      <c r="K36" s="1"/>
      <c r="L36" s="1"/>
    </row>
    <row r="37">
      <c r="A37" s="128" t="s">
        <v>162</v>
      </c>
      <c r="B37" s="49" t="s">
        <v>163</v>
      </c>
      <c r="C37" s="130">
        <v>4.704</v>
      </c>
      <c r="D37" s="130">
        <v>0.024</v>
      </c>
      <c r="E37" s="130">
        <v>1.088</v>
      </c>
      <c r="F37" s="130">
        <v>0.0304</v>
      </c>
      <c r="G37" s="130">
        <v>0.032</v>
      </c>
      <c r="H37" s="49" t="s">
        <v>164</v>
      </c>
      <c r="I37" s="49" t="s">
        <v>165</v>
      </c>
      <c r="J37" s="1"/>
      <c r="K37" s="1"/>
      <c r="L37" s="1"/>
    </row>
    <row r="38">
      <c r="A38" s="128" t="s">
        <v>166</v>
      </c>
      <c r="B38" s="49" t="s">
        <v>167</v>
      </c>
      <c r="C38" s="130">
        <v>1.58</v>
      </c>
      <c r="D38" s="130">
        <v>0.32</v>
      </c>
      <c r="E38" s="130">
        <v>0.09</v>
      </c>
      <c r="F38" s="130">
        <v>0.001</v>
      </c>
      <c r="G38" s="130">
        <v>0.001</v>
      </c>
      <c r="H38" s="49" t="s">
        <v>168</v>
      </c>
      <c r="I38" s="49" t="s">
        <v>110</v>
      </c>
      <c r="J38" s="1"/>
      <c r="K38" s="1"/>
      <c r="L38" s="1"/>
    </row>
    <row r="39">
      <c r="A39" s="128" t="s">
        <v>169</v>
      </c>
      <c r="B39" s="49" t="s">
        <v>170</v>
      </c>
      <c r="C39" s="130">
        <v>35.38</v>
      </c>
      <c r="D39" s="138">
        <v>3.66</v>
      </c>
      <c r="E39" s="138">
        <v>1.22</v>
      </c>
      <c r="F39" s="138">
        <v>1.7568</v>
      </c>
      <c r="G39" s="138">
        <v>0.549</v>
      </c>
      <c r="H39" s="49" t="s">
        <v>82</v>
      </c>
      <c r="I39" s="49" t="s">
        <v>171</v>
      </c>
      <c r="J39" s="1"/>
      <c r="K39" s="1"/>
      <c r="L39" s="1"/>
    </row>
    <row r="40">
      <c r="A40" s="128" t="s">
        <v>172</v>
      </c>
      <c r="B40" s="49" t="s">
        <v>98</v>
      </c>
      <c r="C40" s="130">
        <v>28.9</v>
      </c>
      <c r="D40" s="130">
        <v>0.34</v>
      </c>
      <c r="E40" s="130">
        <v>4.08</v>
      </c>
      <c r="F40" s="130">
        <v>0.7395</v>
      </c>
      <c r="G40" s="130">
        <v>3.145</v>
      </c>
      <c r="H40" s="49" t="s">
        <v>98</v>
      </c>
      <c r="I40" s="49" t="s">
        <v>83</v>
      </c>
      <c r="J40" s="1"/>
      <c r="K40" s="1"/>
      <c r="L40" s="1"/>
    </row>
    <row r="41">
      <c r="A41" s="128" t="s">
        <v>173</v>
      </c>
      <c r="B41" s="49" t="s">
        <v>174</v>
      </c>
      <c r="C41" s="130">
        <v>3.797</v>
      </c>
      <c r="D41" s="130">
        <v>0.1265</v>
      </c>
      <c r="E41" s="130">
        <v>0.71</v>
      </c>
      <c r="F41" s="130">
        <v>0.0763</v>
      </c>
      <c r="G41" s="130">
        <v>0.1</v>
      </c>
      <c r="H41" s="49" t="s">
        <v>82</v>
      </c>
      <c r="I41" s="49" t="s">
        <v>175</v>
      </c>
      <c r="J41" s="1"/>
      <c r="K41" s="1"/>
      <c r="L41" s="1"/>
    </row>
    <row r="42">
      <c r="A42" s="128" t="s">
        <v>176</v>
      </c>
      <c r="B42" s="49" t="s">
        <v>98</v>
      </c>
      <c r="C42" s="130">
        <v>23.8</v>
      </c>
      <c r="D42" s="130">
        <v>1.275</v>
      </c>
      <c r="E42" s="130">
        <v>5.4825</v>
      </c>
      <c r="F42" s="130">
        <v>0.14025</v>
      </c>
      <c r="G42" s="130">
        <v>2.55</v>
      </c>
      <c r="H42" s="49" t="s">
        <v>98</v>
      </c>
      <c r="I42" s="49" t="s">
        <v>83</v>
      </c>
      <c r="J42" s="1"/>
      <c r="K42" s="1"/>
      <c r="L42" s="1"/>
    </row>
    <row r="43">
      <c r="A43" s="128" t="s">
        <v>177</v>
      </c>
      <c r="B43" s="49" t="s">
        <v>157</v>
      </c>
      <c r="C43" s="130">
        <v>100.3</v>
      </c>
      <c r="D43" s="130">
        <v>14.025</v>
      </c>
      <c r="E43" s="130">
        <v>5.1</v>
      </c>
      <c r="F43" s="130">
        <v>4.08</v>
      </c>
      <c r="G43" s="130">
        <v>1.02</v>
      </c>
      <c r="H43" s="49" t="s">
        <v>178</v>
      </c>
      <c r="I43" s="49" t="s">
        <v>179</v>
      </c>
      <c r="J43" s="1"/>
      <c r="K43" s="1"/>
      <c r="L43" s="1"/>
    </row>
    <row r="44">
      <c r="A44" s="128" t="s">
        <v>180</v>
      </c>
      <c r="B44" s="49" t="s">
        <v>181</v>
      </c>
      <c r="C44" s="130">
        <v>0.9</v>
      </c>
      <c r="D44" s="130">
        <v>0.02</v>
      </c>
      <c r="E44" s="130">
        <v>0.021</v>
      </c>
      <c r="F44" s="130">
        <v>0.0015</v>
      </c>
      <c r="G44" s="130">
        <v>0.033</v>
      </c>
      <c r="H44" s="49" t="s">
        <v>182</v>
      </c>
      <c r="I44" s="49" t="s">
        <v>83</v>
      </c>
      <c r="J44" s="1"/>
      <c r="K44" s="1"/>
      <c r="L44" s="1"/>
    </row>
    <row r="45">
      <c r="A45" s="128" t="s">
        <v>184</v>
      </c>
      <c r="B45" s="49" t="s">
        <v>185</v>
      </c>
      <c r="C45" s="130">
        <v>239.56</v>
      </c>
      <c r="D45" s="130">
        <v>20.34</v>
      </c>
      <c r="E45" s="130">
        <v>15.82</v>
      </c>
      <c r="F45" s="130">
        <v>11.3</v>
      </c>
      <c r="G45" s="130">
        <v>9.04</v>
      </c>
      <c r="H45" s="49" t="s">
        <v>82</v>
      </c>
      <c r="I45" s="49" t="s">
        <v>186</v>
      </c>
      <c r="J45" s="1"/>
      <c r="K45" s="1"/>
      <c r="L45" s="1"/>
    </row>
    <row r="46">
      <c r="A46" s="128" t="s">
        <v>187</v>
      </c>
      <c r="B46" s="49" t="s">
        <v>188</v>
      </c>
      <c r="C46" s="130">
        <v>79.92</v>
      </c>
      <c r="D46" s="130">
        <v>12.0</v>
      </c>
      <c r="E46" s="130">
        <v>6.96</v>
      </c>
      <c r="F46" s="130">
        <v>0.0</v>
      </c>
      <c r="G46" s="130">
        <v>4.08</v>
      </c>
      <c r="H46" s="49" t="s">
        <v>189</v>
      </c>
      <c r="I46" s="49" t="s">
        <v>190</v>
      </c>
      <c r="J46" s="1"/>
      <c r="K46" s="1"/>
      <c r="L46" s="1"/>
    </row>
    <row r="47">
      <c r="A47" s="128" t="s">
        <v>191</v>
      </c>
      <c r="B47" s="49" t="s">
        <v>192</v>
      </c>
      <c r="C47" s="130">
        <v>141.5</v>
      </c>
      <c r="D47" s="130">
        <v>15.0</v>
      </c>
      <c r="E47" s="130">
        <v>4.0</v>
      </c>
      <c r="F47" s="130">
        <v>7.0</v>
      </c>
      <c r="G47" s="130">
        <v>0.5</v>
      </c>
      <c r="H47" s="49" t="s">
        <v>193</v>
      </c>
      <c r="I47" s="49" t="s">
        <v>147</v>
      </c>
      <c r="J47" s="1"/>
      <c r="K47" s="1"/>
      <c r="L47" s="1"/>
    </row>
    <row r="48">
      <c r="A48" s="128" t="s">
        <v>194</v>
      </c>
      <c r="B48" s="49" t="s">
        <v>195</v>
      </c>
      <c r="C48" s="130">
        <v>99.88</v>
      </c>
      <c r="D48" s="130">
        <v>10.12</v>
      </c>
      <c r="E48" s="130">
        <v>7.04</v>
      </c>
      <c r="F48" s="130">
        <v>3.52</v>
      </c>
      <c r="G48" s="130">
        <v>1.98</v>
      </c>
      <c r="H48" s="49" t="s">
        <v>196</v>
      </c>
      <c r="I48" s="49" t="s">
        <v>197</v>
      </c>
      <c r="J48" s="1"/>
      <c r="K48" s="1"/>
      <c r="L48" s="1"/>
    </row>
    <row r="49">
      <c r="A49" s="128" t="s">
        <v>198</v>
      </c>
      <c r="B49" s="49" t="s">
        <v>199</v>
      </c>
      <c r="C49" s="130">
        <v>189.84</v>
      </c>
      <c r="D49" s="130">
        <v>7.28</v>
      </c>
      <c r="E49" s="130">
        <v>40.88</v>
      </c>
      <c r="F49" s="130">
        <v>1.512</v>
      </c>
      <c r="G49" s="130">
        <v>4.984</v>
      </c>
      <c r="H49" s="49" t="s">
        <v>200</v>
      </c>
      <c r="I49" s="49" t="s">
        <v>201</v>
      </c>
      <c r="J49" s="1"/>
      <c r="K49" s="1"/>
      <c r="L49" s="1"/>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2.71"/>
    <col customWidth="1" min="2" max="2" width="28.57"/>
    <col customWidth="1" min="3" max="3" width="20.29"/>
  </cols>
  <sheetData>
    <row r="1">
      <c r="A1" s="158"/>
      <c r="B1" s="18"/>
      <c r="C1" s="18"/>
      <c r="D1" s="158"/>
      <c r="E1" s="18"/>
      <c r="F1" s="18"/>
      <c r="G1" s="18"/>
      <c r="H1" s="18"/>
      <c r="I1" s="18"/>
      <c r="J1" s="1"/>
    </row>
    <row r="2">
      <c r="A2" s="109" t="s">
        <v>203</v>
      </c>
      <c r="B2" s="125"/>
      <c r="C2" s="18"/>
      <c r="D2" s="158"/>
      <c r="E2" s="18"/>
      <c r="F2" s="18"/>
      <c r="G2" s="18"/>
      <c r="H2" s="18"/>
      <c r="I2" s="18"/>
      <c r="J2" s="1"/>
    </row>
    <row r="3">
      <c r="A3" s="158"/>
      <c r="B3" s="18"/>
      <c r="C3" s="18"/>
      <c r="D3" s="158"/>
      <c r="E3" s="18"/>
      <c r="F3" s="18"/>
      <c r="G3" s="18"/>
      <c r="H3" s="18"/>
      <c r="I3" s="18"/>
      <c r="J3" s="1"/>
    </row>
    <row r="4">
      <c r="A4" s="114" t="s">
        <v>204</v>
      </c>
      <c r="B4" s="128" t="s">
        <v>71</v>
      </c>
      <c r="C4" s="128" t="s">
        <v>72</v>
      </c>
      <c r="D4" s="114" t="s">
        <v>205</v>
      </c>
      <c r="E4" s="128" t="s">
        <v>19</v>
      </c>
      <c r="F4" s="128" t="s">
        <v>24</v>
      </c>
      <c r="G4" s="128" t="s">
        <v>57</v>
      </c>
      <c r="H4" s="128" t="s">
        <v>26</v>
      </c>
      <c r="I4" s="128" t="s">
        <v>58</v>
      </c>
      <c r="J4" s="1"/>
    </row>
    <row r="5">
      <c r="A5" s="128" t="s">
        <v>61</v>
      </c>
      <c r="B5" s="49" t="s">
        <v>169</v>
      </c>
      <c r="C5" s="1" t="str">
        <f>VLOOKUP(B5,IngredientsData,2,false)</f>
        <v>1/2 cup (122 grams)</v>
      </c>
      <c r="D5" s="159">
        <v>1.0</v>
      </c>
      <c r="E5" s="1">
        <f>$D5*VLOOKUP($B5,IngredientsData,3,false)</f>
        <v>35.38</v>
      </c>
      <c r="F5" s="1">
        <f>$D5*VLOOKUP($B5,IngredientsData,4,false)</f>
        <v>3.66</v>
      </c>
      <c r="G5" s="1">
        <f>$D5*VLOOKUP($B5,IngredientsData,5,false)</f>
        <v>1.22</v>
      </c>
      <c r="H5" s="1">
        <f>$D5*VLOOKUP($B5,IngredientsData,6,false)</f>
        <v>1.7568</v>
      </c>
      <c r="I5" s="1">
        <f>$D5*VLOOKUP($B5,IngredientsData,7,false)</f>
        <v>0.549</v>
      </c>
      <c r="J5" s="1"/>
    </row>
    <row r="6">
      <c r="A6" s="128" t="s">
        <v>61</v>
      </c>
      <c r="B6" s="49" t="s">
        <v>145</v>
      </c>
      <c r="C6" s="1" t="str">
        <f>VLOOKUP(B6,IngredientsData,2,false)</f>
        <v>1/2 scoop (15 grams)</v>
      </c>
      <c r="D6" s="159">
        <v>1.0</v>
      </c>
      <c r="E6" s="1">
        <f>$D6*VLOOKUP($B6,IngredientsData,3,false)</f>
        <v>55.5</v>
      </c>
      <c r="F6" s="1">
        <f>$D6*VLOOKUP($B6,IngredientsData,4,false)</f>
        <v>12.45</v>
      </c>
      <c r="G6" s="1">
        <f>$D6*VLOOKUP($B6,IngredientsData,5,false)</f>
        <v>0.45</v>
      </c>
      <c r="H6" s="1">
        <f>$D6*VLOOKUP($B6,IngredientsData,6,false)</f>
        <v>0.45</v>
      </c>
      <c r="I6" s="1">
        <f>$D6*VLOOKUP($B6,IngredientsData,7,false)</f>
        <v>0.45</v>
      </c>
      <c r="J6" s="1"/>
    </row>
    <row r="7">
      <c r="A7" s="128" t="s">
        <v>61</v>
      </c>
      <c r="B7" s="49" t="s">
        <v>120</v>
      </c>
      <c r="C7" s="1" t="str">
        <f>VLOOKUP(B7,IngredientsData,2,false)</f>
        <v>1/2 banana (50 grams)</v>
      </c>
      <c r="D7" s="159">
        <v>1.0</v>
      </c>
      <c r="E7" s="1">
        <f>$D7*VLOOKUP($B7,IngredientsData,3,false)</f>
        <v>44.5</v>
      </c>
      <c r="F7" s="1">
        <f>$D7*VLOOKUP($B7,IngredientsData,4,false)</f>
        <v>0.5</v>
      </c>
      <c r="G7" s="1">
        <f>$D7*VLOOKUP($B7,IngredientsData,5,false)</f>
        <v>11.5</v>
      </c>
      <c r="H7" s="1">
        <f>$D7*VLOOKUP($B7,IngredientsData,6,false)</f>
        <v>0.15</v>
      </c>
      <c r="I7" s="1">
        <f>$D7*VLOOKUP($B7,IngredientsData,7,false)</f>
        <v>1.3</v>
      </c>
      <c r="J7" s="1"/>
    </row>
    <row r="8">
      <c r="A8" s="128" t="s">
        <v>61</v>
      </c>
      <c r="B8" s="49" t="s">
        <v>123</v>
      </c>
      <c r="C8" s="1" t="str">
        <f>VLOOKUP(B8,IngredientsData,2,false)</f>
        <v>1/2 serving (70 grams)</v>
      </c>
      <c r="D8" s="159">
        <v>1.0</v>
      </c>
      <c r="E8" s="1">
        <f>$D8*VLOOKUP($B8,IngredientsData,3,false)</f>
        <v>24.5</v>
      </c>
      <c r="F8" s="1">
        <f>$D8*VLOOKUP($B8,IngredientsData,4,false)</f>
        <v>0.301</v>
      </c>
      <c r="G8" s="1">
        <f>$D8*VLOOKUP($B8,IngredientsData,5,false)</f>
        <v>6.3</v>
      </c>
      <c r="H8" s="1">
        <f>$D8*VLOOKUP($B8,IngredientsData,6,false)</f>
        <v>0.105</v>
      </c>
      <c r="I8" s="1">
        <f>$D8*VLOOKUP($B8,IngredientsData,7,false)</f>
        <v>1.4</v>
      </c>
      <c r="J8" s="1"/>
    </row>
    <row r="9">
      <c r="A9" s="128" t="s">
        <v>61</v>
      </c>
      <c r="B9" s="49" t="s">
        <v>121</v>
      </c>
      <c r="C9" s="1" t="str">
        <f>VLOOKUP(B9,IngredientsData,2,false)</f>
        <v>1/2 serving (70 grams)</v>
      </c>
      <c r="D9" s="159">
        <v>1.0</v>
      </c>
      <c r="E9" s="1">
        <f>$D9*VLOOKUP($B9,IngredientsData,3,false)</f>
        <v>35.7</v>
      </c>
      <c r="F9" s="1">
        <f>$D9*VLOOKUP($B9,IngredientsData,4,false)</f>
        <v>0.3003</v>
      </c>
      <c r="G9" s="1">
        <f>$D9*VLOOKUP($B9,IngredientsData,5,false)</f>
        <v>8.4</v>
      </c>
      <c r="H9" s="1">
        <f>$D9*VLOOKUP($B9,IngredientsData,6,false)</f>
        <v>0.4501</v>
      </c>
      <c r="I9" s="1">
        <f>$D9*VLOOKUP($B9,IngredientsData,7,false)</f>
        <v>1.89</v>
      </c>
      <c r="J9" s="1"/>
    </row>
    <row r="10">
      <c r="A10" s="128" t="s">
        <v>61</v>
      </c>
      <c r="B10" s="49" t="s">
        <v>129</v>
      </c>
      <c r="C10" s="1" t="str">
        <f>VLOOKUP(B10,IngredientsData,2,false)</f>
        <v>1/2 serving (7.5 grams)</v>
      </c>
      <c r="D10" s="159">
        <v>1.0</v>
      </c>
      <c r="E10" s="1">
        <f>$D10*VLOOKUP($B10,IngredientsData,3,false)</f>
        <v>45</v>
      </c>
      <c r="F10" s="1">
        <f>$D10*VLOOKUP($B10,IngredientsData,4,false)</f>
        <v>2.25</v>
      </c>
      <c r="G10" s="1">
        <f>$D10*VLOOKUP($B10,IngredientsData,5,false)</f>
        <v>0.75</v>
      </c>
      <c r="H10" s="1">
        <f>$D10*VLOOKUP($B10,IngredientsData,6,false)</f>
        <v>3.75</v>
      </c>
      <c r="I10" s="1">
        <f>$D10*VLOOKUP($B10,IngredientsData,7,false)</f>
        <v>0.75</v>
      </c>
      <c r="J10" s="1"/>
    </row>
    <row r="11">
      <c r="A11" s="128" t="s">
        <v>61</v>
      </c>
      <c r="B11" s="49" t="s">
        <v>117</v>
      </c>
      <c r="C11" s="1" t="str">
        <f>VLOOKUP(B11,IngredientsData,2,false)</f>
        <v>1/2 serving (7.5 grams)</v>
      </c>
      <c r="D11" s="159">
        <v>1.0</v>
      </c>
      <c r="E11" s="1">
        <f>$D11*VLOOKUP($B11,IngredientsData,3,false)</f>
        <v>45</v>
      </c>
      <c r="F11" s="1">
        <f>$D11*VLOOKUP($B11,IngredientsData,4,false)</f>
        <v>1.5</v>
      </c>
      <c r="G11" s="1">
        <f>$D11*VLOOKUP($B11,IngredientsData,5,false)</f>
        <v>2.25</v>
      </c>
      <c r="H11" s="1">
        <f>$D11*VLOOKUP($B11,IngredientsData,6,false)</f>
        <v>3</v>
      </c>
      <c r="I11" s="1">
        <f>$D11*VLOOKUP($B11,IngredientsData,7,false)</f>
        <v>1.5</v>
      </c>
      <c r="J11" s="1"/>
    </row>
    <row r="12">
      <c r="A12" s="128" t="s">
        <v>61</v>
      </c>
      <c r="B12" s="49" t="s">
        <v>148</v>
      </c>
      <c r="C12" s="1" t="str">
        <f>VLOOKUP(B12,IngredientsData,2,false)</f>
        <v>1/2 serving (16 grams)</v>
      </c>
      <c r="D12" s="159">
        <v>1.0</v>
      </c>
      <c r="E12" s="1">
        <f>$D12*VLOOKUP($B12,IngredientsData,3,false)</f>
        <v>169.4</v>
      </c>
      <c r="F12" s="1">
        <f>$D12*VLOOKUP($B12,IngredientsData,4,false)</f>
        <v>6.3</v>
      </c>
      <c r="G12" s="1">
        <f>$D12*VLOOKUP($B12,IngredientsData,5,false)</f>
        <v>0.63</v>
      </c>
      <c r="H12" s="1">
        <f>$D12*VLOOKUP($B12,IngredientsData,6,false)</f>
        <v>14.42</v>
      </c>
      <c r="I12" s="1">
        <f>$D12*VLOOKUP($B12,IngredientsData,7,false)</f>
        <v>1.4</v>
      </c>
      <c r="J12" s="1"/>
    </row>
    <row r="13">
      <c r="A13" s="128" t="s">
        <v>62</v>
      </c>
      <c r="B13" s="49" t="s">
        <v>99</v>
      </c>
      <c r="C13" s="1" t="str">
        <f>VLOOKUP(B13,IngredientsData,2,false)</f>
        <v>1/4 cup (50 grams)</v>
      </c>
      <c r="D13" s="159">
        <v>1.0</v>
      </c>
      <c r="E13" s="1">
        <f>$D13*VLOOKUP($B13,IngredientsData,3,false)</f>
        <v>178</v>
      </c>
      <c r="F13" s="1">
        <f>$D13*VLOOKUP($B13,IngredientsData,4,false)</f>
        <v>4.5</v>
      </c>
      <c r="G13" s="1">
        <f>$D13*VLOOKUP($B13,IngredientsData,5,false)</f>
        <v>37.5</v>
      </c>
      <c r="H13" s="1">
        <f>$D13*VLOOKUP($B13,IngredientsData,6,false)</f>
        <v>0.15</v>
      </c>
      <c r="I13" s="1">
        <f>$D13*VLOOKUP($B13,IngredientsData,7,false)</f>
        <v>3</v>
      </c>
      <c r="J13" s="1"/>
    </row>
    <row r="14">
      <c r="A14" s="128" t="s">
        <v>62</v>
      </c>
      <c r="B14" s="49" t="s">
        <v>93</v>
      </c>
      <c r="C14" s="1" t="str">
        <f>VLOOKUP(B14,IngredientsData,2,false)</f>
        <v>1/2 cup (45 grams)</v>
      </c>
      <c r="D14" s="159">
        <v>1.0</v>
      </c>
      <c r="E14" s="1">
        <f>$D14*VLOOKUP($B14,IngredientsData,3,false)</f>
        <v>40.05</v>
      </c>
      <c r="F14" s="1">
        <f>$D14*VLOOKUP($B14,IngredientsData,4,false)</f>
        <v>0.45</v>
      </c>
      <c r="G14" s="1">
        <f>$D14*VLOOKUP($B14,IngredientsData,5,false)</f>
        <v>10.35</v>
      </c>
      <c r="H14" s="1">
        <f>$D14*VLOOKUP($B14,IngredientsData,6,false)</f>
        <v>0.45</v>
      </c>
      <c r="I14" s="1">
        <f>$D14*VLOOKUP($B14,IngredientsData,7,false)</f>
        <v>1.35</v>
      </c>
      <c r="J14" s="1"/>
    </row>
    <row r="15">
      <c r="A15" s="128" t="s">
        <v>62</v>
      </c>
      <c r="B15" s="49" t="s">
        <v>184</v>
      </c>
      <c r="C15" s="1" t="str">
        <f>VLOOKUP(B15,IngredientsData,2,false)</f>
        <v>1/2 serving (113 grams)</v>
      </c>
      <c r="D15" s="159">
        <v>1.0</v>
      </c>
      <c r="E15" s="1">
        <f>$D15*VLOOKUP($B15,IngredientsData,3,false)</f>
        <v>239.56</v>
      </c>
      <c r="F15" s="1">
        <f>$D15*VLOOKUP($B15,IngredientsData,4,false)</f>
        <v>20.34</v>
      </c>
      <c r="G15" s="1">
        <f>$D15*VLOOKUP($B15,IngredientsData,5,false)</f>
        <v>15.82</v>
      </c>
      <c r="H15" s="1">
        <f>$D15*VLOOKUP($B15,IngredientsData,6,false)</f>
        <v>11.3</v>
      </c>
      <c r="I15" s="1">
        <f>$D15*VLOOKUP($B15,IngredientsData,7,false)</f>
        <v>9.04</v>
      </c>
      <c r="J15" s="1"/>
    </row>
    <row r="16">
      <c r="A16" s="128" t="s">
        <v>62</v>
      </c>
      <c r="B16" s="49" t="s">
        <v>97</v>
      </c>
      <c r="C16" s="1" t="str">
        <f>VLOOKUP(B16,IngredientsData,2,false)</f>
        <v>1 serving (85 grams)</v>
      </c>
      <c r="D16" s="159">
        <v>1.0</v>
      </c>
      <c r="E16" s="1">
        <f>$D16*VLOOKUP($B16,IngredientsData,3,false)</f>
        <v>23.8</v>
      </c>
      <c r="F16" s="1">
        <f>$D16*VLOOKUP($B16,IngredientsData,4,false)</f>
        <v>2.55</v>
      </c>
      <c r="G16" s="1">
        <f>$D16*VLOOKUP($B16,IngredientsData,5,false)</f>
        <v>4.5475</v>
      </c>
      <c r="H16" s="1">
        <f>$D16*VLOOKUP($B16,IngredientsData,6,false)</f>
        <v>0.102</v>
      </c>
      <c r="I16" s="1">
        <f>$D16*VLOOKUP($B16,IngredientsData,7,false)</f>
        <v>2.55</v>
      </c>
      <c r="J16" s="1"/>
    </row>
    <row r="17">
      <c r="A17" s="128" t="s">
        <v>62</v>
      </c>
      <c r="B17" s="49" t="s">
        <v>176</v>
      </c>
      <c r="C17" s="1" t="str">
        <f>VLOOKUP(B17,IngredientsData,2,false)</f>
        <v>1 serving (85 grams)</v>
      </c>
      <c r="D17" s="159">
        <v>1.0</v>
      </c>
      <c r="E17" s="1">
        <f>$D17*VLOOKUP($B17,IngredientsData,3,false)</f>
        <v>23.8</v>
      </c>
      <c r="F17" s="1">
        <f>$D17*VLOOKUP($B17,IngredientsData,4,false)</f>
        <v>1.275</v>
      </c>
      <c r="G17" s="1">
        <f>$D17*VLOOKUP($B17,IngredientsData,5,false)</f>
        <v>5.4825</v>
      </c>
      <c r="H17" s="1">
        <f>$D17*VLOOKUP($B17,IngredientsData,6,false)</f>
        <v>0.14025</v>
      </c>
      <c r="I17" s="1">
        <f>$D17*VLOOKUP($B17,IngredientsData,7,false)</f>
        <v>2.55</v>
      </c>
      <c r="J17" s="1"/>
    </row>
    <row r="18">
      <c r="A18" s="128" t="s">
        <v>66</v>
      </c>
      <c r="B18" s="49" t="s">
        <v>198</v>
      </c>
      <c r="C18" s="1" t="str">
        <f>VLOOKUP(B18,IngredientsData,2,false)</f>
        <v>1 serving (56 grams)</v>
      </c>
      <c r="D18" s="159">
        <v>1.0</v>
      </c>
      <c r="E18" s="1">
        <f>$D18*VLOOKUP($B18,IngredientsData,3,false)</f>
        <v>189.84</v>
      </c>
      <c r="F18" s="1">
        <f>$D18*VLOOKUP($B18,IngredientsData,4,false)</f>
        <v>7.28</v>
      </c>
      <c r="G18" s="1">
        <f>$D18*VLOOKUP($B18,IngredientsData,5,false)</f>
        <v>40.88</v>
      </c>
      <c r="H18" s="1">
        <f>$D18*VLOOKUP($B18,IngredientsData,6,false)</f>
        <v>1.512</v>
      </c>
      <c r="I18" s="1">
        <f>$D18*VLOOKUP($B18,IngredientsData,7,false)</f>
        <v>4.984</v>
      </c>
      <c r="J18" s="1"/>
    </row>
    <row r="19">
      <c r="A19" s="128" t="s">
        <v>66</v>
      </c>
      <c r="B19" s="49" t="s">
        <v>191</v>
      </c>
      <c r="C19" s="1" t="str">
        <f>VLOOKUP(B19,IngredientsData,2,false)</f>
        <v>1/2 sausage (50 grams)</v>
      </c>
      <c r="D19" s="159">
        <v>1.0</v>
      </c>
      <c r="E19" s="1">
        <f>$D19*VLOOKUP($B19,IngredientsData,3,false)</f>
        <v>141.5</v>
      </c>
      <c r="F19" s="1">
        <f>$D19*VLOOKUP($B19,IngredientsData,4,false)</f>
        <v>15</v>
      </c>
      <c r="G19" s="1">
        <f>$D19*VLOOKUP($B19,IngredientsData,5,false)</f>
        <v>4</v>
      </c>
      <c r="H19" s="1">
        <f>$D19*VLOOKUP($B19,IngredientsData,6,false)</f>
        <v>7</v>
      </c>
      <c r="I19" s="1">
        <f>$D19*VLOOKUP($B19,IngredientsData,7,false)</f>
        <v>0.5</v>
      </c>
      <c r="J19" s="1"/>
    </row>
    <row r="20">
      <c r="A20" s="128" t="s">
        <v>66</v>
      </c>
      <c r="B20" s="49" t="s">
        <v>103</v>
      </c>
      <c r="C20" s="1" t="str">
        <f>VLOOKUP(B20,IngredientsData,2,false)</f>
        <v>50 grams</v>
      </c>
      <c r="D20" s="159">
        <v>1.0</v>
      </c>
      <c r="E20" s="1">
        <f>$D20*VLOOKUP($B20,IngredientsData,3,false)</f>
        <v>16</v>
      </c>
      <c r="F20" s="1">
        <f>$D20*VLOOKUP($B20,IngredientsData,4,false)</f>
        <v>0.8</v>
      </c>
      <c r="G20" s="1">
        <f>$D20*VLOOKUP($B20,IngredientsData,5,false)</f>
        <v>3.65</v>
      </c>
      <c r="H20" s="1">
        <f>$D20*VLOOKUP($B20,IngredientsData,6,false)</f>
        <v>0.14</v>
      </c>
      <c r="I20" s="1">
        <f>$D20*VLOOKUP($B20,IngredientsData,7,false)</f>
        <v>1</v>
      </c>
      <c r="J20" s="1"/>
    </row>
    <row r="21">
      <c r="A21" s="128" t="s">
        <v>66</v>
      </c>
      <c r="B21" s="49" t="s">
        <v>172</v>
      </c>
      <c r="C21" s="1" t="str">
        <f>VLOOKUP(B21,IngredientsData,2,false)</f>
        <v>1 serving (85 grams)</v>
      </c>
      <c r="D21" s="159">
        <v>1.0</v>
      </c>
      <c r="E21" s="1">
        <f>$D21*VLOOKUP($B21,IngredientsData,3,false)</f>
        <v>28.9</v>
      </c>
      <c r="F21" s="1">
        <f>$D21*VLOOKUP($B21,IngredientsData,4,false)</f>
        <v>0.34</v>
      </c>
      <c r="G21" s="1">
        <f>$D21*VLOOKUP($B21,IngredientsData,5,false)</f>
        <v>4.08</v>
      </c>
      <c r="H21" s="1">
        <f>$D21*VLOOKUP($B21,IngredientsData,6,false)</f>
        <v>0.7395</v>
      </c>
      <c r="I21" s="1">
        <f>$D21*VLOOKUP($B21,IngredientsData,7,false)</f>
        <v>3.145</v>
      </c>
      <c r="J21" s="1"/>
    </row>
    <row r="22">
      <c r="A22" s="128" t="s">
        <v>66</v>
      </c>
      <c r="B22" s="49" t="s">
        <v>149</v>
      </c>
      <c r="C22" s="1" t="str">
        <f>VLOOKUP(B22,IngredientsData,2,false)</f>
        <v>1 serving (85 grams)</v>
      </c>
      <c r="D22" s="159">
        <v>1.0</v>
      </c>
      <c r="E22" s="1">
        <f>$D22*VLOOKUP($B22,IngredientsData,3,false)</f>
        <v>65.45</v>
      </c>
      <c r="F22" s="1">
        <f>$D22*VLOOKUP($B22,IngredientsData,4,false)</f>
        <v>4.42</v>
      </c>
      <c r="G22" s="1">
        <f>$D22*VLOOKUP($B22,IngredientsData,5,false)</f>
        <v>11.56</v>
      </c>
      <c r="H22" s="1">
        <f>$D22*VLOOKUP($B22,IngredientsData,6,false)</f>
        <v>0.34</v>
      </c>
      <c r="I22" s="1">
        <f>$D22*VLOOKUP($B22,IngredientsData,7,false)</f>
        <v>3.825</v>
      </c>
      <c r="J22" s="1"/>
    </row>
    <row r="23">
      <c r="A23" s="128" t="s">
        <v>66</v>
      </c>
      <c r="B23" s="49" t="s">
        <v>138</v>
      </c>
      <c r="C23" s="1" t="str">
        <f>VLOOKUP(B23,IngredientsData,2,false)</f>
        <v>5 grams</v>
      </c>
      <c r="D23" s="159">
        <v>1.0</v>
      </c>
      <c r="E23" s="1">
        <f>$D23*VLOOKUP($B23,IngredientsData,3,false)</f>
        <v>4</v>
      </c>
      <c r="F23" s="1">
        <f>$D23*VLOOKUP($B23,IngredientsData,4,false)</f>
        <v>3</v>
      </c>
      <c r="G23" s="1">
        <f>$D23*VLOOKUP($B23,IngredientsData,5,false)</f>
        <v>2</v>
      </c>
      <c r="H23" s="1">
        <f>$D23*VLOOKUP($B23,IngredientsData,6,false)</f>
        <v>0.005</v>
      </c>
      <c r="I23" s="1">
        <f>$D23*VLOOKUP($B23,IngredientsData,7,false)</f>
        <v>1</v>
      </c>
      <c r="J23" s="1"/>
    </row>
    <row r="24">
      <c r="A24" s="128" t="s">
        <v>217</v>
      </c>
      <c r="B24" s="49" t="s">
        <v>177</v>
      </c>
      <c r="C24" s="1" t="str">
        <f>VLOOKUP(B24,IngredientsData,2,false)</f>
        <v>1/2 serving (42.5 grams)</v>
      </c>
      <c r="D24" s="159">
        <v>1.0</v>
      </c>
      <c r="E24" s="1">
        <f>$D24*VLOOKUP($B24,IngredientsData,3,false)</f>
        <v>100.3</v>
      </c>
      <c r="F24" s="1">
        <f>$D24*VLOOKUP($B24,IngredientsData,4,false)</f>
        <v>14.025</v>
      </c>
      <c r="G24" s="1">
        <f>$D24*VLOOKUP($B24,IngredientsData,5,false)</f>
        <v>5.1</v>
      </c>
      <c r="H24" s="1">
        <f>$D24*VLOOKUP($B24,IngredientsData,6,false)</f>
        <v>4.08</v>
      </c>
      <c r="I24" s="1">
        <f>$D24*VLOOKUP($B24,IngredientsData,7,false)</f>
        <v>1.02</v>
      </c>
      <c r="J24" s="1"/>
    </row>
    <row r="25">
      <c r="A25" s="128" t="s">
        <v>217</v>
      </c>
      <c r="B25" s="49" t="s">
        <v>194</v>
      </c>
      <c r="C25" s="1" t="str">
        <f>VLOOKUP(B25,IngredientsData,2,false)</f>
        <v>1 serving (44 grams)</v>
      </c>
      <c r="D25" s="159">
        <v>1.0</v>
      </c>
      <c r="E25" s="1">
        <f>$D25*VLOOKUP($B25,IngredientsData,3,false)</f>
        <v>99.88</v>
      </c>
      <c r="F25" s="1">
        <f>$D25*VLOOKUP($B25,IngredientsData,4,false)</f>
        <v>10.12</v>
      </c>
      <c r="G25" s="1">
        <f>$D25*VLOOKUP($B25,IngredientsData,5,false)</f>
        <v>7.04</v>
      </c>
      <c r="H25" s="1">
        <f>$D25*VLOOKUP($B25,IngredientsData,6,false)</f>
        <v>3.52</v>
      </c>
      <c r="I25" s="1">
        <f>$D25*VLOOKUP($B25,IngredientsData,7,false)</f>
        <v>1.98</v>
      </c>
      <c r="J25" s="1"/>
    </row>
    <row r="26">
      <c r="A26" s="128" t="s">
        <v>217</v>
      </c>
      <c r="B26" s="49" t="s">
        <v>159</v>
      </c>
      <c r="C26" s="1" t="str">
        <f>VLOOKUP(B26,IngredientsData,2,false)</f>
        <v>2 Ounces (48 grams)</v>
      </c>
      <c r="D26" s="159">
        <v>1.0</v>
      </c>
      <c r="E26" s="1">
        <f>$D26*VLOOKUP($B26,IngredientsData,3,false)</f>
        <v>53.76</v>
      </c>
      <c r="F26" s="1">
        <f>$D26*VLOOKUP($B26,IngredientsData,4,false)</f>
        <v>1.512</v>
      </c>
      <c r="G26" s="1">
        <f>$D26*VLOOKUP($B26,IngredientsData,5,false)</f>
        <v>12.04</v>
      </c>
      <c r="H26" s="1">
        <f>$D26*VLOOKUP($B26,IngredientsData,6,false)</f>
        <v>0.084</v>
      </c>
      <c r="I26" s="1">
        <f>$D26*VLOOKUP($B26,IngredientsData,7,false)</f>
        <v>1.288</v>
      </c>
      <c r="J26" s="1"/>
    </row>
    <row r="27">
      <c r="A27" s="128" t="s">
        <v>217</v>
      </c>
      <c r="B27" s="49" t="s">
        <v>111</v>
      </c>
      <c r="C27" s="1" t="str">
        <f>VLOOKUP(B27,IngredientsData,2,false)</f>
        <v>1 piece (34 grams)</v>
      </c>
      <c r="D27" s="159">
        <v>1.0</v>
      </c>
      <c r="E27" s="1">
        <f>$D27*VLOOKUP($B27,IngredientsData,3,false)</f>
        <v>66.64</v>
      </c>
      <c r="F27" s="1">
        <f>$D27*VLOOKUP($B27,IngredientsData,4,false)</f>
        <v>3.36</v>
      </c>
      <c r="G27" s="1">
        <f>$D27*VLOOKUP($B27,IngredientsData,5,false)</f>
        <v>12.516</v>
      </c>
      <c r="H27" s="1">
        <f>$D27*VLOOKUP($B27,IngredientsData,6,false)</f>
        <v>0.42</v>
      </c>
      <c r="I27" s="1">
        <f>$D27*VLOOKUP($B27,IngredientsData,7,false)</f>
        <v>2.52</v>
      </c>
      <c r="J27" s="1"/>
    </row>
    <row r="28">
      <c r="A28" s="128" t="s">
        <v>217</v>
      </c>
      <c r="B28" s="49" t="s">
        <v>84</v>
      </c>
      <c r="C28" s="1" t="str">
        <f>VLOOKUP(B28,IngredientsData,2,false)</f>
        <v>1/2 avocado (68 grams)</v>
      </c>
      <c r="D28" s="159">
        <v>1.0</v>
      </c>
      <c r="E28" s="1">
        <f>$D28*VLOOKUP($B28,IngredientsData,3,false)</f>
        <v>47.32</v>
      </c>
      <c r="F28" s="1">
        <f>$D28*VLOOKUP($B28,IngredientsData,4,false)</f>
        <v>0.56</v>
      </c>
      <c r="G28" s="1">
        <f>$D28*VLOOKUP($B28,IngredientsData,5,false)</f>
        <v>2.45</v>
      </c>
      <c r="H28" s="1">
        <f>$D28*VLOOKUP($B28,IngredientsData,6,false)</f>
        <v>4.368</v>
      </c>
      <c r="I28" s="1">
        <f>$D28*VLOOKUP($B28,IngredientsData,7,false)</f>
        <v>1.96</v>
      </c>
      <c r="J28" s="1"/>
    </row>
    <row r="29">
      <c r="A29" s="128" t="s">
        <v>77</v>
      </c>
      <c r="B29" s="49" t="s">
        <v>99</v>
      </c>
      <c r="C29" s="1" t="str">
        <f>VLOOKUP(B29,IngredientsData,2,false)</f>
        <v>1/4 cup (50 grams)</v>
      </c>
      <c r="D29" s="159">
        <v>1.0</v>
      </c>
      <c r="E29" s="1">
        <f>$D29*VLOOKUP($B29,IngredientsData,3,false)</f>
        <v>178</v>
      </c>
      <c r="F29" s="1">
        <f>$D29*VLOOKUP($B29,IngredientsData,4,false)</f>
        <v>4.5</v>
      </c>
      <c r="G29" s="1">
        <f>$D29*VLOOKUP($B29,IngredientsData,5,false)</f>
        <v>37.5</v>
      </c>
      <c r="H29" s="1">
        <f>$D29*VLOOKUP($B29,IngredientsData,6,false)</f>
        <v>0.15</v>
      </c>
      <c r="I29" s="1">
        <f>$D29*VLOOKUP($B29,IngredientsData,7,false)</f>
        <v>3</v>
      </c>
      <c r="J29" s="1"/>
    </row>
    <row r="30">
      <c r="A30" s="128" t="s">
        <v>77</v>
      </c>
      <c r="B30" s="49" t="s">
        <v>124</v>
      </c>
      <c r="C30" s="1" t="str">
        <f>VLOOKUP(B30,IngredientsData,2,false)</f>
        <v>1/2 serving (45 grams)</v>
      </c>
      <c r="D30" s="159">
        <v>1.0</v>
      </c>
      <c r="E30" s="1">
        <f>$D30*VLOOKUP($B30,IngredientsData,3,false)</f>
        <v>1.4</v>
      </c>
      <c r="F30" s="1">
        <f>$D30*VLOOKUP($B30,IngredientsData,4,false)</f>
        <v>0.07</v>
      </c>
      <c r="G30" s="1">
        <f>$D30*VLOOKUP($B30,IngredientsData,5,false)</f>
        <v>0.23</v>
      </c>
      <c r="H30" s="1">
        <f>$D30*VLOOKUP($B30,IngredientsData,6,false)</f>
        <v>0.028</v>
      </c>
      <c r="I30" s="1">
        <f>$D30*VLOOKUP($B30,IngredientsData,7,false)</f>
        <v>0.0645</v>
      </c>
      <c r="J30" s="1"/>
    </row>
    <row r="31">
      <c r="A31" s="128" t="s">
        <v>77</v>
      </c>
      <c r="B31" s="49" t="s">
        <v>166</v>
      </c>
      <c r="C31" s="1" t="str">
        <f>VLOOKUP(B31,IngredientsData,2,false)</f>
        <v>1/2 serving (27.5 grams)</v>
      </c>
      <c r="D31" s="159">
        <v>1.0</v>
      </c>
      <c r="E31" s="1">
        <f>$D31*VLOOKUP($B31,IngredientsData,3,false)</f>
        <v>1.58</v>
      </c>
      <c r="F31" s="1">
        <f>$D31*VLOOKUP($B31,IngredientsData,4,false)</f>
        <v>0.32</v>
      </c>
      <c r="G31" s="1">
        <f>$D31*VLOOKUP($B31,IngredientsData,5,false)</f>
        <v>0.09</v>
      </c>
      <c r="H31" s="1">
        <f>$D31*VLOOKUP($B31,IngredientsData,6,false)</f>
        <v>0.001</v>
      </c>
      <c r="I31" s="1">
        <f>$D31*VLOOKUP($B31,IngredientsData,7,false)</f>
        <v>0.001</v>
      </c>
      <c r="J31" s="1"/>
    </row>
    <row r="32">
      <c r="A32" s="128" t="s">
        <v>77</v>
      </c>
      <c r="B32" s="49" t="s">
        <v>102</v>
      </c>
      <c r="C32" s="1" t="str">
        <f>VLOOKUP(B32,IngredientsData,2,false)</f>
        <v>1 serving (85 grams)</v>
      </c>
      <c r="D32" s="159">
        <v>1.0</v>
      </c>
      <c r="E32" s="1">
        <f>$D32*VLOOKUP($B32,IngredientsData,3,false)</f>
        <v>0.24</v>
      </c>
      <c r="F32" s="1">
        <f>$D32*VLOOKUP($B32,IngredientsData,4,false)</f>
        <v>0.02</v>
      </c>
      <c r="G32" s="1">
        <f>$D32*VLOOKUP($B32,IngredientsData,5,false)</f>
        <v>0.05</v>
      </c>
      <c r="H32" s="1">
        <f>$D32*VLOOKUP($B32,IngredientsData,6,false)</f>
        <v>0.001</v>
      </c>
      <c r="I32" s="1">
        <f>$D32*VLOOKUP($B32,IngredientsData,7,false)</f>
        <v>0.02</v>
      </c>
      <c r="J32" s="1"/>
    </row>
    <row r="33">
      <c r="A33" s="128" t="s">
        <v>77</v>
      </c>
      <c r="B33" s="49" t="s">
        <v>180</v>
      </c>
      <c r="C33" s="1" t="str">
        <f>VLOOKUP(B33,IngredientsData,2,false)</f>
        <v>1/2 sweet potato (55 grams)</v>
      </c>
      <c r="D33" s="159">
        <v>1.0</v>
      </c>
      <c r="E33" s="1">
        <f>$D33*VLOOKUP($B33,IngredientsData,3,false)</f>
        <v>0.9</v>
      </c>
      <c r="F33" s="1">
        <f>$D33*VLOOKUP($B33,IngredientsData,4,false)</f>
        <v>0.02</v>
      </c>
      <c r="G33" s="1">
        <f>$D33*VLOOKUP($B33,IngredientsData,5,false)</f>
        <v>0.021</v>
      </c>
      <c r="H33" s="1">
        <f>$D33*VLOOKUP($B33,IngredientsData,6,false)</f>
        <v>0.0015</v>
      </c>
      <c r="I33" s="1">
        <f>$D33*VLOOKUP($B33,IngredientsData,7,false)</f>
        <v>0.033</v>
      </c>
      <c r="J33" s="1"/>
    </row>
    <row r="34">
      <c r="A34" s="128" t="s">
        <v>78</v>
      </c>
      <c r="B34" s="49" t="s">
        <v>115</v>
      </c>
      <c r="C34" s="1" t="str">
        <f>VLOOKUP(B34,IngredientsData,2,false)</f>
        <v>1 serving (30 grams)</v>
      </c>
      <c r="D34" s="159">
        <v>1.0</v>
      </c>
      <c r="E34" s="1">
        <f>$D34*VLOOKUP($B34,IngredientsData,3,false)</f>
        <v>98.1</v>
      </c>
      <c r="F34" s="1">
        <f>$D34*VLOOKUP($B34,IngredientsData,4,false)</f>
        <v>3.78</v>
      </c>
      <c r="G34" s="1">
        <f>$D34*VLOOKUP($B34,IngredientsData,5,false)</f>
        <v>21.35</v>
      </c>
      <c r="H34" s="1">
        <f>$D34*VLOOKUP($B34,IngredientsData,6,false)</f>
        <v>0.46</v>
      </c>
      <c r="I34" s="1">
        <f>$D34*VLOOKUP($B34,IngredientsData,7,false)</f>
        <v>3.66</v>
      </c>
      <c r="J34" s="1"/>
    </row>
    <row r="35">
      <c r="A35" s="128" t="s">
        <v>78</v>
      </c>
      <c r="B35" s="49" t="s">
        <v>187</v>
      </c>
      <c r="C35" s="1" t="str">
        <f>VLOOKUP(B35,IngredientsData,2,false)</f>
        <v>1/2 serving (12 grams)</v>
      </c>
      <c r="D35" s="159">
        <v>1.0</v>
      </c>
      <c r="E35" s="1">
        <f>$D35*VLOOKUP($B35,IngredientsData,3,false)</f>
        <v>79.92</v>
      </c>
      <c r="F35" s="1">
        <f>$D35*VLOOKUP($B35,IngredientsData,4,false)</f>
        <v>12</v>
      </c>
      <c r="G35" s="1">
        <f>$D35*VLOOKUP($B35,IngredientsData,5,false)</f>
        <v>6.96</v>
      </c>
      <c r="H35" s="1">
        <f>$D35*VLOOKUP($B35,IngredientsData,6,false)</f>
        <v>0</v>
      </c>
      <c r="I35" s="1">
        <f>$D35*VLOOKUP($B35,IngredientsData,7,false)</f>
        <v>4.08</v>
      </c>
      <c r="J35" s="1"/>
    </row>
    <row r="36">
      <c r="A36" s="128" t="s">
        <v>78</v>
      </c>
      <c r="B36" s="49" t="s">
        <v>132</v>
      </c>
      <c r="C36" s="1" t="str">
        <f>VLOOKUP(B36,IngredientsData,2,false)</f>
        <v>1/2 serving (45 grams)</v>
      </c>
      <c r="D36" s="159">
        <v>1.0</v>
      </c>
      <c r="E36" s="1">
        <f>$D36*VLOOKUP($B36,IngredientsData,3,false)</f>
        <v>35</v>
      </c>
      <c r="F36" s="1">
        <f>$D36*VLOOKUP($B36,IngredientsData,4,false)</f>
        <v>2.24</v>
      </c>
      <c r="G36" s="1">
        <f>$D36*VLOOKUP($B36,IngredientsData,5,false)</f>
        <v>6.09</v>
      </c>
      <c r="H36" s="1">
        <f>$D36*VLOOKUP($B36,IngredientsData,6,false)</f>
        <v>0.28</v>
      </c>
      <c r="I36" s="1">
        <f>$D36*VLOOKUP($B36,IngredientsData,7,false)</f>
        <v>1.68</v>
      </c>
      <c r="J36" s="1"/>
    </row>
    <row r="37">
      <c r="A37" s="128" t="s">
        <v>78</v>
      </c>
      <c r="B37" s="49" t="s">
        <v>107</v>
      </c>
      <c r="C37" s="1" t="str">
        <f>VLOOKUP(B37,IngredientsData,2,false)</f>
        <v>100 grams</v>
      </c>
      <c r="D37" s="159">
        <v>1.0</v>
      </c>
      <c r="E37" s="1">
        <f>$D37*VLOOKUP($B37,IngredientsData,3,false)</f>
        <v>9.072</v>
      </c>
      <c r="F37" s="1">
        <f>$D37*VLOOKUP($B37,IngredientsData,4,false)</f>
        <v>0.476</v>
      </c>
      <c r="G37" s="1">
        <f>$D37*VLOOKUP($B37,IngredientsData,5,false)</f>
        <v>2.072</v>
      </c>
      <c r="H37" s="1">
        <f>$D37*VLOOKUP($B37,IngredientsData,6,false)</f>
        <v>0.084</v>
      </c>
      <c r="I37" s="1">
        <f>$D37*VLOOKUP($B37,IngredientsData,7,false)</f>
        <v>0.56</v>
      </c>
      <c r="J37" s="1"/>
    </row>
    <row r="38">
      <c r="A38" s="128" t="s">
        <v>78</v>
      </c>
      <c r="B38" s="49" t="s">
        <v>172</v>
      </c>
      <c r="C38" s="1" t="str">
        <f>VLOOKUP(B38,IngredientsData,2,false)</f>
        <v>1 serving (85 grams)</v>
      </c>
      <c r="D38" s="159">
        <v>1.0</v>
      </c>
      <c r="E38" s="1">
        <f>$D38*VLOOKUP($B38,IngredientsData,3,false)</f>
        <v>28.9</v>
      </c>
      <c r="F38" s="1">
        <f>$D38*VLOOKUP($B38,IngredientsData,4,false)</f>
        <v>0.34</v>
      </c>
      <c r="G38" s="1">
        <f>$D38*VLOOKUP($B38,IngredientsData,5,false)</f>
        <v>4.08</v>
      </c>
      <c r="H38" s="1">
        <f>$D38*VLOOKUP($B38,IngredientsData,6,false)</f>
        <v>0.7395</v>
      </c>
      <c r="I38" s="1">
        <f>$D38*VLOOKUP($B38,IngredientsData,7,false)</f>
        <v>3.145</v>
      </c>
      <c r="J38" s="1"/>
    </row>
    <row r="39">
      <c r="A39" s="128" t="s">
        <v>78</v>
      </c>
      <c r="B39" s="49" t="s">
        <v>142</v>
      </c>
      <c r="C39" s="1" t="str">
        <f>VLOOKUP(B39,IngredientsData,2,false)</f>
        <v>28 grams</v>
      </c>
      <c r="D39" s="159">
        <v>1.0</v>
      </c>
      <c r="E39" s="1">
        <f>$D39*VLOOKUP($B39,IngredientsData,3,false)</f>
        <v>11.2</v>
      </c>
      <c r="F39" s="1">
        <f>$D39*VLOOKUP($B39,IngredientsData,4,false)</f>
        <v>0.28</v>
      </c>
      <c r="G39" s="1">
        <f>$D39*VLOOKUP($B39,IngredientsData,5,false)</f>
        <v>2.52</v>
      </c>
      <c r="H39" s="1">
        <f>$D39*VLOOKUP($B39,IngredientsData,6,false)</f>
        <v>0.0308</v>
      </c>
      <c r="I39" s="1">
        <f>$D39*VLOOKUP($B39,IngredientsData,7,false)</f>
        <v>0.42</v>
      </c>
      <c r="J39" s="1"/>
    </row>
    <row r="40">
      <c r="A40" s="128" t="s">
        <v>76</v>
      </c>
      <c r="B40" s="49" t="s">
        <v>173</v>
      </c>
      <c r="C40" s="1" t="str">
        <f>VLOOKUP(B40,IngredientsData,2,false)</f>
        <v>1/2 serving (20 grams)</v>
      </c>
      <c r="D40" s="159">
        <v>1.0</v>
      </c>
      <c r="E40" s="1">
        <f>$D40*VLOOKUP($B40,IngredientsData,3,false)</f>
        <v>3.797</v>
      </c>
      <c r="F40" s="1">
        <f>$D40*VLOOKUP($B40,IngredientsData,4,false)</f>
        <v>0.1265</v>
      </c>
      <c r="G40" s="1">
        <f>$D40*VLOOKUP($B40,IngredientsData,5,false)</f>
        <v>0.71</v>
      </c>
      <c r="H40" s="1">
        <f>$D40*VLOOKUP($B40,IngredientsData,6,false)</f>
        <v>0.0763</v>
      </c>
      <c r="I40" s="1">
        <f>$D40*VLOOKUP($B40,IngredientsData,7,false)</f>
        <v>0.1</v>
      </c>
      <c r="J40" s="1"/>
    </row>
    <row r="41">
      <c r="A41" s="128" t="s">
        <v>76</v>
      </c>
      <c r="B41" s="49" t="s">
        <v>90</v>
      </c>
      <c r="C41" s="1" t="str">
        <f>VLOOKUP(B41,IngredientsData,2,false)</f>
        <v>1/2 banana (50 grams)</v>
      </c>
      <c r="D41" s="159">
        <v>1.0</v>
      </c>
      <c r="E41" s="1">
        <f>$D41*VLOOKUP($B41,IngredientsData,3,false)</f>
        <v>0.89</v>
      </c>
      <c r="F41" s="1">
        <f>$D41*VLOOKUP($B41,IngredientsData,4,false)</f>
        <v>0.01</v>
      </c>
      <c r="G41" s="1">
        <f>$D41*VLOOKUP($B41,IngredientsData,5,false)</f>
        <v>0.23</v>
      </c>
      <c r="H41" s="1">
        <f>$D41*VLOOKUP($B41,IngredientsData,6,false)</f>
        <v>0.01</v>
      </c>
      <c r="I41" s="1">
        <f>$D41*VLOOKUP($B41,IngredientsData,7,false)</f>
        <v>0.03</v>
      </c>
      <c r="J41" s="1"/>
    </row>
    <row r="42">
      <c r="A42" s="128" t="s">
        <v>76</v>
      </c>
      <c r="B42" s="49" t="s">
        <v>152</v>
      </c>
      <c r="C42" s="1" t="str">
        <f>VLOOKUP(B42,IngredientsData,2,false)</f>
        <v>1/2 serving (16 grams)</v>
      </c>
      <c r="D42" s="159">
        <v>1.0</v>
      </c>
      <c r="E42" s="1">
        <f>$D42*VLOOKUP($B42,IngredientsData,3,false)</f>
        <v>52.64</v>
      </c>
      <c r="F42" s="1">
        <f>$D42*VLOOKUP($B42,IngredientsData,4,false)</f>
        <v>0.416</v>
      </c>
      <c r="G42" s="1">
        <f>$D42*VLOOKUP($B42,IngredientsData,5,false)</f>
        <v>12.96</v>
      </c>
      <c r="H42" s="1">
        <f>$D42*VLOOKUP($B42,IngredientsData,6,false)</f>
        <v>0</v>
      </c>
      <c r="I42" s="1">
        <f>$D42*VLOOKUP($B42,IngredientsData,7,false)</f>
        <v>0.8</v>
      </c>
      <c r="J42" s="1"/>
    </row>
    <row r="43">
      <c r="A43" s="128" t="s">
        <v>76</v>
      </c>
      <c r="B43" s="49" t="s">
        <v>129</v>
      </c>
      <c r="C43" s="1" t="str">
        <f>VLOOKUP(B43,IngredientsData,2,false)</f>
        <v>1/2 serving (7.5 grams)</v>
      </c>
      <c r="D43" s="159">
        <v>1.0</v>
      </c>
      <c r="E43" s="1">
        <f>$D43*VLOOKUP($B43,IngredientsData,3,false)</f>
        <v>45</v>
      </c>
      <c r="F43" s="1">
        <f>$D43*VLOOKUP($B43,IngredientsData,4,false)</f>
        <v>2.25</v>
      </c>
      <c r="G43" s="1">
        <f>$D43*VLOOKUP($B43,IngredientsData,5,false)</f>
        <v>0.75</v>
      </c>
      <c r="H43" s="1">
        <f>$D43*VLOOKUP($B43,IngredientsData,6,false)</f>
        <v>3.75</v>
      </c>
      <c r="I43" s="1">
        <f>$D43*VLOOKUP($B43,IngredientsData,7,false)</f>
        <v>0.75</v>
      </c>
      <c r="J43" s="1"/>
    </row>
    <row r="44">
      <c r="A44" s="128" t="s">
        <v>76</v>
      </c>
      <c r="B44" s="49" t="s">
        <v>126</v>
      </c>
      <c r="C44" s="1" t="str">
        <f>VLOOKUP(B44,IngredientsData,2,false)</f>
        <v>1/2 serving (27.7 grams)</v>
      </c>
      <c r="D44" s="159">
        <v>1.0</v>
      </c>
      <c r="E44" s="1">
        <f>$D44*VLOOKUP($B44,IngredientsData,3,false)</f>
        <v>123.06</v>
      </c>
      <c r="F44" s="1">
        <f>$D44*VLOOKUP($B44,IngredientsData,4,false)</f>
        <v>4.116</v>
      </c>
      <c r="G44" s="1">
        <f>$D44*VLOOKUP($B44,IngredientsData,5,false)</f>
        <v>19.012</v>
      </c>
      <c r="H44" s="1">
        <f>$D44*VLOOKUP($B44,IngredientsData,6,false)</f>
        <v>3.64</v>
      </c>
      <c r="I44" s="1">
        <f>$D44*VLOOKUP($B44,IngredientsData,7,false)</f>
        <v>2.52</v>
      </c>
      <c r="J44" s="1"/>
    </row>
    <row r="45">
      <c r="A45" s="128" t="s">
        <v>76</v>
      </c>
      <c r="B45" s="49" t="s">
        <v>145</v>
      </c>
      <c r="C45" s="1" t="str">
        <f>VLOOKUP(B45,IngredientsData,2,false)</f>
        <v>1/2 scoop (15 grams)</v>
      </c>
      <c r="D45" s="159">
        <v>1.0</v>
      </c>
      <c r="E45" s="1">
        <f>$D45*VLOOKUP($B45,IngredientsData,3,false)</f>
        <v>55.5</v>
      </c>
      <c r="F45" s="1">
        <f>$D45*VLOOKUP($B45,IngredientsData,4,false)</f>
        <v>12.45</v>
      </c>
      <c r="G45" s="1">
        <f>$D45*VLOOKUP($B45,IngredientsData,5,false)</f>
        <v>0.45</v>
      </c>
      <c r="H45" s="1">
        <f>$D45*VLOOKUP($B45,IngredientsData,6,false)</f>
        <v>0.45</v>
      </c>
      <c r="I45" s="1">
        <f>$D45*VLOOKUP($B45,IngredientsData,7,false)</f>
        <v>0.45</v>
      </c>
      <c r="J45" s="1"/>
    </row>
    <row r="46">
      <c r="A46" s="128" t="s">
        <v>65</v>
      </c>
      <c r="B46" s="49" t="s">
        <v>99</v>
      </c>
      <c r="C46" s="1" t="str">
        <f>VLOOKUP(B46,IngredientsData,2,false)</f>
        <v>1/4 cup (50 grams)</v>
      </c>
      <c r="D46" s="159">
        <v>1.0</v>
      </c>
      <c r="E46" s="1">
        <f>$D46*VLOOKUP($B46,IngredientsData,3,false)</f>
        <v>178</v>
      </c>
      <c r="F46" s="1">
        <f>$D46*VLOOKUP($B46,IngredientsData,4,false)</f>
        <v>4.5</v>
      </c>
      <c r="G46" s="1">
        <f>$D46*VLOOKUP($B46,IngredientsData,5,false)</f>
        <v>37.5</v>
      </c>
      <c r="H46" s="1">
        <f>$D46*VLOOKUP($B46,IngredientsData,6,false)</f>
        <v>0.15</v>
      </c>
      <c r="I46" s="1">
        <f>$D46*VLOOKUP($B46,IngredientsData,7,false)</f>
        <v>3</v>
      </c>
      <c r="J46" s="1"/>
    </row>
    <row r="47">
      <c r="A47" s="128" t="s">
        <v>65</v>
      </c>
      <c r="B47" s="49" t="s">
        <v>93</v>
      </c>
      <c r="C47" s="1" t="str">
        <f>VLOOKUP(B47,IngredientsData,2,false)</f>
        <v>1/2 cup (45 grams)</v>
      </c>
      <c r="D47" s="159">
        <v>1.0</v>
      </c>
      <c r="E47" s="1">
        <f>$D47*VLOOKUP($B47,IngredientsData,3,false)</f>
        <v>40.05</v>
      </c>
      <c r="F47" s="1">
        <f>$D47*VLOOKUP($B47,IngredientsData,4,false)</f>
        <v>0.45</v>
      </c>
      <c r="G47" s="1">
        <f>$D47*VLOOKUP($B47,IngredientsData,5,false)</f>
        <v>10.35</v>
      </c>
      <c r="H47" s="1">
        <f>$D47*VLOOKUP($B47,IngredientsData,6,false)</f>
        <v>0.45</v>
      </c>
      <c r="I47" s="1">
        <f>$D47*VLOOKUP($B47,IngredientsData,7,false)</f>
        <v>1.35</v>
      </c>
      <c r="J47" s="1"/>
    </row>
    <row r="48">
      <c r="A48" s="128" t="s">
        <v>65</v>
      </c>
      <c r="B48" s="49" t="s">
        <v>166</v>
      </c>
      <c r="C48" s="1" t="str">
        <f>VLOOKUP(B48,IngredientsData,2,false)</f>
        <v>1/2 serving (27.5 grams)</v>
      </c>
      <c r="D48" s="159">
        <v>1.0</v>
      </c>
      <c r="E48" s="1">
        <f>$D48*VLOOKUP($B48,IngredientsData,3,false)</f>
        <v>1.58</v>
      </c>
      <c r="F48" s="1">
        <f>$D48*VLOOKUP($B48,IngredientsData,4,false)</f>
        <v>0.32</v>
      </c>
      <c r="G48" s="1">
        <f>$D48*VLOOKUP($B48,IngredientsData,5,false)</f>
        <v>0.09</v>
      </c>
      <c r="H48" s="1">
        <f>$D48*VLOOKUP($B48,IngredientsData,6,false)</f>
        <v>0.001</v>
      </c>
      <c r="I48" s="1">
        <f>$D48*VLOOKUP($B48,IngredientsData,7,false)</f>
        <v>0.001</v>
      </c>
      <c r="J48" s="1"/>
    </row>
    <row r="49">
      <c r="A49" s="128" t="s">
        <v>65</v>
      </c>
      <c r="B49" s="49" t="s">
        <v>135</v>
      </c>
      <c r="C49" s="1" t="str">
        <f>VLOOKUP(B49,IngredientsData,2,false)</f>
        <v>1/2 serving (45 grams)</v>
      </c>
      <c r="D49" s="159">
        <v>1.0</v>
      </c>
      <c r="E49" s="1">
        <f>$D49*VLOOKUP($B49,IngredientsData,3,false)</f>
        <v>10.35</v>
      </c>
      <c r="F49" s="1">
        <f>$D49*VLOOKUP($B49,IngredientsData,4,false)</f>
        <v>0.45</v>
      </c>
      <c r="G49" s="1">
        <f>$D49*VLOOKUP($B49,IngredientsData,5,false)</f>
        <v>2.25</v>
      </c>
      <c r="H49" s="1">
        <f>$D49*VLOOKUP($B49,IngredientsData,6,false)</f>
        <v>0.18</v>
      </c>
      <c r="I49" s="1">
        <f>$D49*VLOOKUP($B49,IngredientsData,7,false)</f>
        <v>1.08</v>
      </c>
      <c r="J49" s="1"/>
    </row>
    <row r="50">
      <c r="A50" s="128" t="s">
        <v>65</v>
      </c>
      <c r="B50" s="49" t="s">
        <v>156</v>
      </c>
      <c r="C50" s="1" t="str">
        <f>VLOOKUP(B50,IngredientsData,2,false)</f>
        <v>1/2 serving (42.5 grams)</v>
      </c>
      <c r="D50" s="159">
        <v>1.0</v>
      </c>
      <c r="E50" s="1">
        <f>$D50*VLOOKUP($B50,IngredientsData,3,false)</f>
        <v>7.225</v>
      </c>
      <c r="F50" s="1">
        <f>$D50*VLOOKUP($B50,IngredientsData,4,false)</f>
        <v>0.53125</v>
      </c>
      <c r="G50" s="1">
        <f>$D50*VLOOKUP($B50,IngredientsData,5,false)</f>
        <v>1.4025</v>
      </c>
      <c r="H50" s="1">
        <f>$D50*VLOOKUP($B50,IngredientsData,6,false)</f>
        <v>0.1275</v>
      </c>
      <c r="I50" s="1">
        <f>$D50*VLOOKUP($B50,IngredientsData,7,false)</f>
        <v>0.85</v>
      </c>
      <c r="J50" s="1"/>
    </row>
    <row r="51">
      <c r="A51" s="128" t="s">
        <v>65</v>
      </c>
      <c r="B51" s="49" t="s">
        <v>84</v>
      </c>
      <c r="C51" s="1" t="str">
        <f>VLOOKUP(B51,IngredientsData,2,false)</f>
        <v>1/2 avocado (68 grams)</v>
      </c>
      <c r="D51" s="159">
        <v>1.0</v>
      </c>
      <c r="E51" s="1">
        <f>$D51*VLOOKUP($B51,IngredientsData,3,false)</f>
        <v>47.32</v>
      </c>
      <c r="F51" s="1">
        <f>$D51*VLOOKUP($B51,IngredientsData,4,false)</f>
        <v>0.56</v>
      </c>
      <c r="G51" s="1">
        <f>$D51*VLOOKUP($B51,IngredientsData,5,false)</f>
        <v>2.45</v>
      </c>
      <c r="H51" s="1">
        <f>$D51*VLOOKUP($B51,IngredientsData,6,false)</f>
        <v>4.368</v>
      </c>
      <c r="I51" s="1">
        <f>$D51*VLOOKUP($B51,IngredientsData,7,false)</f>
        <v>1.96</v>
      </c>
      <c r="J51" s="1"/>
    </row>
    <row r="52">
      <c r="A52" s="128" t="s">
        <v>65</v>
      </c>
      <c r="B52" s="49" t="s">
        <v>162</v>
      </c>
      <c r="C52" s="1" t="str">
        <f>VLOOKUP(B52,IngredientsData,2,false)</f>
        <v>2 TBSP (16 grams)</v>
      </c>
      <c r="D52" s="159">
        <v>1.0</v>
      </c>
      <c r="E52" s="1">
        <f>$D52*VLOOKUP($B52,IngredientsData,3,false)</f>
        <v>4.704</v>
      </c>
      <c r="F52" s="1">
        <f>$D52*VLOOKUP($B52,IngredientsData,4,false)</f>
        <v>0.024</v>
      </c>
      <c r="G52" s="1">
        <f>$D52*VLOOKUP($B52,IngredientsData,5,false)</f>
        <v>1.088</v>
      </c>
      <c r="H52" s="1">
        <f>$D52*VLOOKUP($B52,IngredientsData,6,false)</f>
        <v>0.0304</v>
      </c>
      <c r="I52" s="1">
        <f>$D52*VLOOKUP($B52,IngredientsData,7,false)</f>
        <v>0.032</v>
      </c>
      <c r="J52" s="1"/>
    </row>
    <row r="53">
      <c r="A53" s="128" t="s">
        <v>60</v>
      </c>
      <c r="B53" s="49" t="s">
        <v>93</v>
      </c>
      <c r="C53" s="1" t="str">
        <f>VLOOKUP(B53,IngredientsData,2,false)</f>
        <v>1/2 cup (45 grams)</v>
      </c>
      <c r="D53" s="159">
        <v>1.0</v>
      </c>
      <c r="E53" s="1">
        <f>$D53*VLOOKUP($B53,IngredientsData,3,false)</f>
        <v>40.05</v>
      </c>
      <c r="F53" s="1">
        <f>$D53*VLOOKUP($B53,IngredientsData,4,false)</f>
        <v>0.45</v>
      </c>
      <c r="G53" s="1">
        <f>$D53*VLOOKUP($B53,IngredientsData,5,false)</f>
        <v>10.35</v>
      </c>
      <c r="H53" s="1">
        <f>$D53*VLOOKUP($B53,IngredientsData,6,false)</f>
        <v>0.45</v>
      </c>
      <c r="I53" s="1">
        <f>$D53*VLOOKUP($B53,IngredientsData,7,false)</f>
        <v>1.35</v>
      </c>
      <c r="J53" s="1"/>
    </row>
    <row r="54">
      <c r="A54" s="128" t="s">
        <v>60</v>
      </c>
      <c r="B54" s="49" t="s">
        <v>150</v>
      </c>
      <c r="C54" s="1" t="str">
        <f>VLOOKUP(B54,IngredientsData,2,false)</f>
        <v>1/2 dry serving (24 grams)</v>
      </c>
      <c r="D54" s="159">
        <v>1.0</v>
      </c>
      <c r="E54" s="1">
        <f>$D54*VLOOKUP($B54,IngredientsData,3,false)</f>
        <v>97.2</v>
      </c>
      <c r="F54" s="1">
        <f>$D54*VLOOKUP($B54,IngredientsData,4,false)</f>
        <v>2.88</v>
      </c>
      <c r="G54" s="1">
        <f>$D54*VLOOKUP($B54,IngredientsData,5,false)</f>
        <v>17.04</v>
      </c>
      <c r="H54" s="1">
        <f>$D54*VLOOKUP($B54,IngredientsData,6,false)</f>
        <v>1.68</v>
      </c>
      <c r="I54" s="1">
        <f>$D54*VLOOKUP($B54,IngredientsData,7,false)</f>
        <v>1.68</v>
      </c>
      <c r="J54" s="1"/>
    </row>
    <row r="55">
      <c r="A55" s="128" t="s">
        <v>60</v>
      </c>
      <c r="B55" s="49" t="s">
        <v>184</v>
      </c>
      <c r="C55" s="1" t="str">
        <f>VLOOKUP(B55,IngredientsData,2,false)</f>
        <v>1/2 serving (113 grams)</v>
      </c>
      <c r="D55" s="159">
        <v>1.0</v>
      </c>
      <c r="E55" s="1">
        <f>$D55*VLOOKUP($B55,IngredientsData,3,false)</f>
        <v>239.56</v>
      </c>
      <c r="F55" s="1">
        <f>$D55*VLOOKUP($B55,IngredientsData,4,false)</f>
        <v>20.34</v>
      </c>
      <c r="G55" s="1">
        <f>$D55*VLOOKUP($B55,IngredientsData,5,false)</f>
        <v>15.82</v>
      </c>
      <c r="H55" s="1">
        <f>$D55*VLOOKUP($B55,IngredientsData,6,false)</f>
        <v>11.3</v>
      </c>
      <c r="I55" s="1">
        <f>$D55*VLOOKUP($B55,IngredientsData,7,false)</f>
        <v>9.04</v>
      </c>
      <c r="J55" s="1"/>
    </row>
    <row r="56">
      <c r="A56" s="128" t="s">
        <v>60</v>
      </c>
      <c r="B56" s="49" t="s">
        <v>154</v>
      </c>
      <c r="C56" s="1" t="str">
        <f>VLOOKUP(B56,IngredientsData,2,false)</f>
        <v>50 grams</v>
      </c>
      <c r="D56" s="159">
        <v>1.0</v>
      </c>
      <c r="E56" s="1">
        <f>$D56*VLOOKUP($B56,IngredientsData,3,false)</f>
        <v>15.5</v>
      </c>
      <c r="F56" s="1">
        <f>$D56*VLOOKUP($B56,IngredientsData,4,false)</f>
        <v>0.5</v>
      </c>
      <c r="G56" s="1">
        <f>$D56*VLOOKUP($B56,IngredientsData,5,false)</f>
        <v>3</v>
      </c>
      <c r="H56" s="1">
        <f>$D56*VLOOKUP($B56,IngredientsData,6,false)</f>
        <v>0.05</v>
      </c>
      <c r="I56" s="1">
        <f>$D56*VLOOKUP($B56,IngredientsData,7,false)</f>
        <v>1.2</v>
      </c>
      <c r="J56" s="1"/>
    </row>
    <row r="57">
      <c r="A57" s="128" t="s">
        <v>60</v>
      </c>
      <c r="B57" s="49" t="s">
        <v>142</v>
      </c>
      <c r="C57" s="1" t="str">
        <f>VLOOKUP(B57,IngredientsData,2,false)</f>
        <v>28 grams</v>
      </c>
      <c r="D57" s="159">
        <v>1.0</v>
      </c>
      <c r="E57" s="1">
        <f>$D57*VLOOKUP($B57,IngredientsData,3,false)</f>
        <v>11.2</v>
      </c>
      <c r="F57" s="1">
        <f>$D57*VLOOKUP($B57,IngredientsData,4,false)</f>
        <v>0.28</v>
      </c>
      <c r="G57" s="1">
        <f>$D57*VLOOKUP($B57,IngredientsData,5,false)</f>
        <v>2.52</v>
      </c>
      <c r="H57" s="1">
        <f>$D57*VLOOKUP($B57,IngredientsData,6,false)</f>
        <v>0.0308</v>
      </c>
      <c r="I57" s="1">
        <f>$D57*VLOOKUP($B57,IngredientsData,7,false)</f>
        <v>0.42</v>
      </c>
      <c r="J57" s="1"/>
    </row>
    <row r="58">
      <c r="A58" s="128" t="s">
        <v>60</v>
      </c>
      <c r="B58" s="49" t="s">
        <v>87</v>
      </c>
      <c r="C58" s="1" t="str">
        <f>VLOOKUP(B58,IngredientsData,2,false)</f>
        <v>1 TBSP (16 grams)</v>
      </c>
      <c r="D58" s="159">
        <v>1.0</v>
      </c>
      <c r="E58" s="1">
        <f>$D58*VLOOKUP($B58,IngredientsData,3,false)</f>
        <v>14.08</v>
      </c>
      <c r="F58" s="1">
        <f>$D58*VLOOKUP($B58,IngredientsData,4,false)</f>
        <v>0.08</v>
      </c>
      <c r="G58" s="1">
        <f>$D58*VLOOKUP($B58,IngredientsData,5,false)</f>
        <v>2.72</v>
      </c>
      <c r="H58" s="1">
        <f>$D58*VLOOKUP($B58,IngredientsData,6,false)</f>
        <v>0</v>
      </c>
      <c r="I58" s="1">
        <f>$D58*VLOOKUP($B58,IngredientsData,7,false)</f>
        <v>0</v>
      </c>
      <c r="J58" s="1"/>
    </row>
    <row r="59">
      <c r="A59" s="128" t="s">
        <v>63</v>
      </c>
      <c r="B59" s="49" t="s">
        <v>126</v>
      </c>
      <c r="C59" s="1" t="str">
        <f>VLOOKUP(B59,IngredientsData,2,false)</f>
        <v>1/2 serving (27.7 grams)</v>
      </c>
      <c r="D59" s="159">
        <v>1.0</v>
      </c>
      <c r="E59" s="1">
        <f>$D59*VLOOKUP($B59,IngredientsData,3,false)</f>
        <v>123.06</v>
      </c>
      <c r="F59" s="1">
        <f>$D59*VLOOKUP($B59,IngredientsData,4,false)</f>
        <v>4.116</v>
      </c>
      <c r="G59" s="1">
        <f>$D59*VLOOKUP($B59,IngredientsData,5,false)</f>
        <v>19.012</v>
      </c>
      <c r="H59" s="1">
        <f>$D59*VLOOKUP($B59,IngredientsData,6,false)</f>
        <v>3.64</v>
      </c>
      <c r="I59" s="1">
        <f>$D59*VLOOKUP($B59,IngredientsData,7,false)</f>
        <v>2.52</v>
      </c>
      <c r="J59" s="1"/>
    </row>
    <row r="60">
      <c r="A60" s="128" t="s">
        <v>63</v>
      </c>
      <c r="B60" s="49" t="s">
        <v>152</v>
      </c>
      <c r="C60" s="1" t="str">
        <f>VLOOKUP(B60,IngredientsData,2,false)</f>
        <v>1/2 serving (16 grams)</v>
      </c>
      <c r="D60" s="159">
        <v>1.0</v>
      </c>
      <c r="E60" s="1">
        <f>$D60*VLOOKUP($B60,IngredientsData,3,false)</f>
        <v>52.64</v>
      </c>
      <c r="F60" s="1">
        <f>$D60*VLOOKUP($B60,IngredientsData,4,false)</f>
        <v>0.416</v>
      </c>
      <c r="G60" s="1">
        <f>$D60*VLOOKUP($B60,IngredientsData,5,false)</f>
        <v>12.96</v>
      </c>
      <c r="H60" s="1">
        <f>$D60*VLOOKUP($B60,IngredientsData,6,false)</f>
        <v>0</v>
      </c>
      <c r="I60" s="1">
        <f>$D60*VLOOKUP($B60,IngredientsData,7,false)</f>
        <v>0.8</v>
      </c>
      <c r="J60" s="1"/>
    </row>
    <row r="61">
      <c r="A61" s="128" t="s">
        <v>63</v>
      </c>
      <c r="B61" s="49" t="s">
        <v>133</v>
      </c>
      <c r="C61" s="1" t="str">
        <f>VLOOKUP(B61,IngredientsData,2,false)</f>
        <v>1/2 serving (16 grams)</v>
      </c>
      <c r="D61" s="159">
        <v>1.0</v>
      </c>
      <c r="E61" s="1">
        <f>$D61*VLOOKUP($B61,IngredientsData,3,false)</f>
        <v>98.288</v>
      </c>
      <c r="F61" s="1">
        <f>$D61*VLOOKUP($B61,IngredientsData,4,false)</f>
        <v>3.2</v>
      </c>
      <c r="G61" s="1">
        <f>$D61*VLOOKUP($B61,IngredientsData,5,false)</f>
        <v>3.632</v>
      </c>
      <c r="H61" s="1">
        <f>$D61*VLOOKUP($B61,IngredientsData,6,false)</f>
        <v>8.64</v>
      </c>
      <c r="I61" s="1">
        <f>$D61*VLOOKUP($B61,IngredientsData,7,false)</f>
        <v>1.04</v>
      </c>
      <c r="J61" s="1"/>
    </row>
    <row r="62">
      <c r="A62" s="128" t="s">
        <v>67</v>
      </c>
      <c r="B62" s="49" t="s">
        <v>120</v>
      </c>
      <c r="C62" s="1" t="str">
        <f>VLOOKUP(B62,IngredientsData,2,false)</f>
        <v>1/2 banana (50 grams)</v>
      </c>
      <c r="D62" s="174">
        <v>2.0</v>
      </c>
      <c r="E62" s="1">
        <f>$D62*VLOOKUP($B62,IngredientsData,3,false)</f>
        <v>89</v>
      </c>
      <c r="F62" s="1">
        <f>$D62*VLOOKUP($B62,IngredientsData,4,false)</f>
        <v>1</v>
      </c>
      <c r="G62" s="1">
        <f>$D62*VLOOKUP($B62,IngredientsData,5,false)</f>
        <v>23</v>
      </c>
      <c r="H62" s="1">
        <f>$D62*VLOOKUP($B62,IngredientsData,6,false)</f>
        <v>0.3</v>
      </c>
      <c r="I62" s="1">
        <f>$D62*VLOOKUP($B62,IngredientsData,7,false)</f>
        <v>2.6</v>
      </c>
      <c r="J62" s="1"/>
    </row>
    <row r="63">
      <c r="A63" s="128" t="s">
        <v>67</v>
      </c>
      <c r="B63" s="49" t="s">
        <v>145</v>
      </c>
      <c r="C63" s="1" t="str">
        <f>VLOOKUP(B63,IngredientsData,2,false)</f>
        <v>1/2 scoop (15 grams)</v>
      </c>
      <c r="D63" s="159">
        <v>1.0</v>
      </c>
      <c r="E63" s="1">
        <f>$D63*VLOOKUP($B63,IngredientsData,3,false)</f>
        <v>55.5</v>
      </c>
      <c r="F63" s="1">
        <f>$D63*VLOOKUP($B63,IngredientsData,4,false)</f>
        <v>12.45</v>
      </c>
      <c r="G63" s="1">
        <f>$D63*VLOOKUP($B63,IngredientsData,5,false)</f>
        <v>0.45</v>
      </c>
      <c r="H63" s="1">
        <f>$D63*VLOOKUP($B63,IngredientsData,6,false)</f>
        <v>0.45</v>
      </c>
      <c r="I63" s="1">
        <f>$D63*VLOOKUP($B63,IngredientsData,7,false)</f>
        <v>0.45</v>
      </c>
      <c r="J63" s="1"/>
    </row>
    <row r="64">
      <c r="A64" s="128" t="s">
        <v>67</v>
      </c>
      <c r="B64" s="49" t="s">
        <v>126</v>
      </c>
      <c r="C64" s="1" t="str">
        <f>VLOOKUP(B64,IngredientsData,2,false)</f>
        <v>1/2 serving (27.7 grams)</v>
      </c>
      <c r="D64" s="159">
        <v>1.0</v>
      </c>
      <c r="E64" s="1">
        <f>$D64*VLOOKUP($B64,IngredientsData,3,false)</f>
        <v>123.06</v>
      </c>
      <c r="F64" s="1">
        <f>$D64*VLOOKUP($B64,IngredientsData,4,false)</f>
        <v>4.116</v>
      </c>
      <c r="G64" s="1">
        <f>$D64*VLOOKUP($B64,IngredientsData,5,false)</f>
        <v>19.012</v>
      </c>
      <c r="H64" s="1">
        <f>$D64*VLOOKUP($B64,IngredientsData,6,false)</f>
        <v>3.64</v>
      </c>
      <c r="I64" s="1">
        <f>$D64*VLOOKUP($B64,IngredientsData,7,false)</f>
        <v>2.52</v>
      </c>
      <c r="J64" s="1"/>
    </row>
    <row r="65">
      <c r="A65" s="128" t="s">
        <v>81</v>
      </c>
      <c r="B65" s="49" t="s">
        <v>79</v>
      </c>
      <c r="C65" s="1" t="str">
        <f>VLOOKUP(B65,IngredientsData,2,false)</f>
        <v>1/2 apple</v>
      </c>
      <c r="D65" s="159">
        <v>1.0</v>
      </c>
      <c r="E65" s="1">
        <f>$D65*VLOOKUP($B65,IngredientsData,3,false)</f>
        <v>14.56</v>
      </c>
      <c r="F65" s="1">
        <f>$D65*VLOOKUP($B65,IngredientsData,4,false)</f>
        <v>0.07</v>
      </c>
      <c r="G65" s="1">
        <f>$D65*VLOOKUP($B65,IngredientsData,5,false)</f>
        <v>3.92</v>
      </c>
      <c r="H65" s="1">
        <f>$D65*VLOOKUP($B65,IngredientsData,6,false)</f>
        <v>0.056</v>
      </c>
      <c r="I65" s="1">
        <f>$D65*VLOOKUP($B65,IngredientsData,7,false)</f>
        <v>0.672</v>
      </c>
      <c r="J65" s="1"/>
    </row>
    <row r="66">
      <c r="A66" s="128" t="s">
        <v>81</v>
      </c>
      <c r="B66" s="49" t="s">
        <v>148</v>
      </c>
      <c r="C66" s="1" t="str">
        <f>VLOOKUP(B66,IngredientsData,2,false)</f>
        <v>1/2 serving (16 grams)</v>
      </c>
      <c r="D66" s="159">
        <v>1.0</v>
      </c>
      <c r="E66" s="1">
        <f>$D66*VLOOKUP($B66,IngredientsData,3,false)</f>
        <v>169.4</v>
      </c>
      <c r="F66" s="1">
        <f>$D66*VLOOKUP($B66,IngredientsData,4,false)</f>
        <v>6.3</v>
      </c>
      <c r="G66" s="1">
        <f>$D66*VLOOKUP($B66,IngredientsData,5,false)</f>
        <v>0.63</v>
      </c>
      <c r="H66" s="1">
        <f>$D66*VLOOKUP($B66,IngredientsData,6,false)</f>
        <v>14.42</v>
      </c>
      <c r="I66" s="1">
        <f>$D66*VLOOKUP($B66,IngredientsData,7,false)</f>
        <v>1.4</v>
      </c>
      <c r="J66" s="1"/>
    </row>
    <row r="67">
      <c r="A67" s="16"/>
      <c r="B67" s="16"/>
      <c r="C67" s="1"/>
      <c r="D67" s="159"/>
      <c r="E67" s="1"/>
      <c r="F67" s="1"/>
      <c r="G67" s="1"/>
      <c r="H67" s="1"/>
      <c r="I67" s="1"/>
      <c r="J67" s="1"/>
    </row>
    <row r="68">
      <c r="A68" s="1"/>
      <c r="B68" s="1"/>
      <c r="C68" s="1"/>
      <c r="D68" s="1"/>
      <c r="E68" s="1"/>
      <c r="F68" s="1"/>
      <c r="G68" s="1"/>
      <c r="H68" s="1"/>
      <c r="I68" s="1"/>
      <c r="J68" s="1"/>
    </row>
    <row r="69">
      <c r="A69" s="1"/>
      <c r="B69" s="1"/>
      <c r="C69" s="1"/>
      <c r="D69" s="1"/>
      <c r="E69" s="1"/>
      <c r="F69" s="1"/>
      <c r="G69" s="1"/>
      <c r="H69" s="1"/>
      <c r="I69" s="1"/>
      <c r="J69" s="1"/>
    </row>
    <row r="70">
      <c r="A70" s="1"/>
      <c r="B70" s="1"/>
      <c r="C70" s="1"/>
      <c r="D70" s="1"/>
      <c r="E70" s="1"/>
      <c r="F70" s="1"/>
      <c r="G70" s="1"/>
      <c r="H70" s="1"/>
      <c r="I70" s="1"/>
      <c r="J70" s="1"/>
    </row>
    <row r="71">
      <c r="A71" s="1"/>
      <c r="B71" s="1"/>
      <c r="C71" s="1"/>
      <c r="D71" s="1"/>
      <c r="E71" s="1"/>
      <c r="F71" s="1"/>
      <c r="G71" s="1"/>
      <c r="H71" s="1"/>
      <c r="I71" s="1"/>
      <c r="J71" s="1"/>
    </row>
    <row r="72">
      <c r="A72" s="1"/>
      <c r="B72" s="1"/>
      <c r="C72" s="1"/>
      <c r="D72" s="1"/>
      <c r="E72" s="1"/>
      <c r="F72" s="1"/>
      <c r="G72" s="1"/>
      <c r="H72" s="1"/>
      <c r="I72" s="1"/>
      <c r="J72" s="1"/>
    </row>
    <row r="73">
      <c r="A73" s="1"/>
      <c r="B73" s="1"/>
      <c r="C73" s="1"/>
      <c r="D73" s="1"/>
      <c r="E73" s="1"/>
      <c r="F73" s="1"/>
      <c r="G73" s="1"/>
      <c r="H73" s="1"/>
      <c r="I73" s="1"/>
      <c r="J73" s="1"/>
    </row>
    <row r="74">
      <c r="A74" s="1"/>
      <c r="B74" s="1"/>
      <c r="C74" s="1"/>
      <c r="D74" s="1"/>
      <c r="E74" s="1"/>
      <c r="F74" s="1"/>
      <c r="G74" s="1"/>
      <c r="H74" s="1"/>
      <c r="I74" s="1"/>
      <c r="J74" s="1"/>
    </row>
    <row r="75">
      <c r="A75" s="1"/>
      <c r="B75" s="1"/>
      <c r="C75" s="1"/>
      <c r="D75" s="1"/>
      <c r="E75" s="1"/>
      <c r="F75" s="1"/>
      <c r="G75" s="1"/>
      <c r="H75" s="1"/>
      <c r="I75" s="1"/>
      <c r="J75" s="1"/>
    </row>
    <row r="76">
      <c r="A76" s="1"/>
      <c r="B76" s="1"/>
      <c r="C76" s="1"/>
      <c r="D76" s="1"/>
      <c r="E76" s="1"/>
      <c r="F76" s="1"/>
      <c r="G76" s="1"/>
      <c r="H76" s="1"/>
      <c r="I76" s="1"/>
      <c r="J76" s="1"/>
    </row>
    <row r="77">
      <c r="A77" s="1"/>
      <c r="B77" s="1"/>
      <c r="C77" s="1"/>
      <c r="D77" s="1"/>
      <c r="E77" s="1"/>
      <c r="F77" s="1"/>
      <c r="G77" s="1"/>
      <c r="H77" s="1"/>
      <c r="I77" s="1"/>
      <c r="J77" s="1"/>
    </row>
    <row r="78">
      <c r="A78" s="1"/>
      <c r="B78" s="1"/>
      <c r="C78" s="1"/>
      <c r="D78" s="1"/>
      <c r="E78" s="1"/>
      <c r="F78" s="1"/>
      <c r="G78" s="1"/>
      <c r="H78" s="1"/>
      <c r="I78" s="1"/>
      <c r="J78" s="1"/>
    </row>
    <row r="79">
      <c r="A79" s="1"/>
      <c r="B79" s="1"/>
      <c r="C79" s="1"/>
      <c r="D79" s="1"/>
      <c r="E79" s="1"/>
      <c r="F79" s="1"/>
      <c r="G79" s="1"/>
      <c r="H79" s="1"/>
      <c r="I79" s="1"/>
      <c r="J79" s="1"/>
    </row>
    <row r="80">
      <c r="A80" s="1"/>
      <c r="B80" s="1"/>
      <c r="C80" s="1"/>
      <c r="D80" s="1"/>
      <c r="E80" s="1"/>
      <c r="F80" s="1"/>
      <c r="G80" s="1"/>
      <c r="H80" s="1"/>
      <c r="I80" s="1"/>
      <c r="J80" s="1"/>
    </row>
    <row r="81">
      <c r="A81" s="1"/>
      <c r="B81" s="1"/>
      <c r="C81" s="1"/>
      <c r="D81" s="1"/>
      <c r="E81" s="1"/>
      <c r="F81" s="1"/>
      <c r="G81" s="1"/>
      <c r="H81" s="1"/>
      <c r="I81" s="1"/>
      <c r="J81" s="1"/>
    </row>
    <row r="82">
      <c r="A82" s="1"/>
      <c r="B82" s="1"/>
      <c r="C82" s="1"/>
      <c r="D82" s="1"/>
      <c r="E82" s="1"/>
      <c r="F82" s="1"/>
      <c r="G82" s="1"/>
      <c r="H82" s="1"/>
      <c r="I82" s="1"/>
      <c r="J82" s="1"/>
    </row>
    <row r="83">
      <c r="A83" s="1"/>
      <c r="B83" s="1"/>
      <c r="C83" s="1"/>
      <c r="D83" s="1"/>
      <c r="E83" s="1"/>
      <c r="F83" s="1"/>
      <c r="G83" s="1"/>
      <c r="H83" s="1"/>
      <c r="I83" s="1"/>
      <c r="J83" s="1"/>
    </row>
    <row r="84">
      <c r="A84" s="1"/>
      <c r="B84" s="1"/>
      <c r="C84" s="1"/>
      <c r="D84" s="1"/>
      <c r="E84" s="1"/>
      <c r="F84" s="1"/>
      <c r="G84" s="1"/>
      <c r="H84" s="1"/>
      <c r="I84" s="1"/>
      <c r="J84" s="1"/>
    </row>
    <row r="85">
      <c r="A85" s="1"/>
      <c r="B85" s="1"/>
      <c r="C85" s="1"/>
      <c r="D85" s="1"/>
      <c r="E85" s="1"/>
      <c r="F85" s="1"/>
      <c r="G85" s="1"/>
      <c r="H85" s="1"/>
      <c r="I85" s="1"/>
      <c r="J85" s="1"/>
    </row>
    <row r="86">
      <c r="A86" s="1"/>
      <c r="B86" s="1"/>
      <c r="C86" s="1"/>
      <c r="D86" s="1"/>
      <c r="E86" s="1"/>
      <c r="F86" s="1"/>
      <c r="G86" s="1"/>
      <c r="H86" s="1"/>
      <c r="I86" s="1"/>
      <c r="J86" s="1"/>
    </row>
    <row r="87">
      <c r="A87" s="1"/>
      <c r="B87" s="1"/>
      <c r="C87" s="1"/>
      <c r="D87" s="1"/>
      <c r="E87" s="1"/>
      <c r="F87" s="1"/>
      <c r="G87" s="1"/>
      <c r="H87" s="1"/>
      <c r="I87" s="1"/>
      <c r="J87" s="1"/>
    </row>
    <row r="88">
      <c r="A88" s="1"/>
      <c r="B88" s="1"/>
      <c r="C88" s="1"/>
      <c r="D88" s="1"/>
      <c r="E88" s="1"/>
      <c r="F88" s="1"/>
      <c r="G88" s="1"/>
      <c r="H88" s="1"/>
      <c r="I88" s="1"/>
      <c r="J88" s="1"/>
    </row>
    <row r="89">
      <c r="A89" s="1"/>
      <c r="B89" s="1"/>
      <c r="C89" s="1"/>
      <c r="D89" s="1"/>
      <c r="E89" s="1"/>
      <c r="F89" s="1"/>
      <c r="G89" s="1"/>
      <c r="H89" s="1"/>
      <c r="I89" s="1"/>
      <c r="J89" s="1"/>
    </row>
    <row r="90">
      <c r="A90" s="1"/>
      <c r="B90" s="1"/>
      <c r="C90" s="1"/>
      <c r="D90" s="1"/>
      <c r="E90" s="1"/>
      <c r="F90" s="1"/>
      <c r="G90" s="1"/>
      <c r="H90" s="1"/>
      <c r="I90" s="1"/>
      <c r="J90" s="1"/>
    </row>
    <row r="91">
      <c r="A91" s="1"/>
      <c r="B91" s="1"/>
      <c r="C91" s="1"/>
      <c r="D91" s="1"/>
      <c r="E91" s="1"/>
      <c r="F91" s="1"/>
      <c r="G91" s="1"/>
      <c r="H91" s="1"/>
      <c r="I91" s="1"/>
      <c r="J91" s="1"/>
    </row>
    <row r="92">
      <c r="A92" s="1"/>
      <c r="B92" s="1"/>
      <c r="C92" s="1"/>
      <c r="D92" s="1"/>
      <c r="E92" s="1"/>
      <c r="F92" s="1"/>
      <c r="G92" s="1"/>
      <c r="H92" s="1"/>
      <c r="I92" s="1"/>
      <c r="J92" s="1"/>
    </row>
    <row r="93">
      <c r="A93" s="1"/>
      <c r="B93" s="1"/>
      <c r="C93" s="1"/>
      <c r="D93" s="1"/>
      <c r="E93" s="1"/>
      <c r="F93" s="1"/>
      <c r="G93" s="1"/>
      <c r="H93" s="1"/>
      <c r="I93" s="1"/>
      <c r="J93" s="1"/>
    </row>
    <row r="94">
      <c r="A94" s="1"/>
      <c r="B94" s="1"/>
      <c r="C94" s="1"/>
      <c r="D94" s="1"/>
      <c r="E94" s="1"/>
      <c r="F94" s="1"/>
      <c r="G94" s="1"/>
      <c r="H94" s="1"/>
      <c r="I94" s="1"/>
      <c r="J94" s="1"/>
    </row>
    <row r="95">
      <c r="A95" s="1"/>
      <c r="B95" s="1"/>
      <c r="C95" s="1"/>
      <c r="D95" s="1"/>
      <c r="E95" s="1"/>
      <c r="F95" s="1"/>
      <c r="G95" s="1"/>
      <c r="H95" s="1"/>
      <c r="I95" s="1"/>
      <c r="J95" s="1"/>
    </row>
    <row r="96">
      <c r="A96" s="1"/>
      <c r="B96" s="1"/>
      <c r="C96" s="1"/>
      <c r="D96" s="1"/>
      <c r="E96" s="1"/>
      <c r="F96" s="1"/>
      <c r="G96" s="1"/>
      <c r="H96" s="1"/>
      <c r="I96" s="1"/>
      <c r="J96" s="1"/>
    </row>
    <row r="97">
      <c r="A97" s="1"/>
      <c r="B97" s="1"/>
      <c r="C97" s="1"/>
      <c r="D97" s="1"/>
      <c r="E97" s="1"/>
      <c r="F97" s="1"/>
      <c r="G97" s="1"/>
      <c r="H97" s="1"/>
      <c r="I97" s="1"/>
      <c r="J97" s="1"/>
    </row>
    <row r="98">
      <c r="A98" s="1"/>
      <c r="B98" s="1"/>
      <c r="C98" s="1"/>
      <c r="D98" s="1"/>
      <c r="E98" s="1"/>
      <c r="F98" s="1"/>
      <c r="G98" s="1"/>
      <c r="H98" s="1"/>
      <c r="I98" s="1"/>
      <c r="J98" s="1"/>
    </row>
    <row r="99">
      <c r="A99" s="1"/>
      <c r="B99" s="1"/>
      <c r="C99" s="1"/>
      <c r="D99" s="1"/>
      <c r="E99" s="1"/>
      <c r="F99" s="1"/>
      <c r="G99" s="1"/>
      <c r="H99" s="1"/>
      <c r="I99" s="1"/>
      <c r="J99" s="1"/>
    </row>
    <row r="100">
      <c r="A100" s="1"/>
      <c r="B100" s="1"/>
      <c r="C100" s="1"/>
      <c r="D100" s="1"/>
      <c r="E100" s="1"/>
      <c r="F100" s="1"/>
      <c r="G100" s="1"/>
      <c r="H100" s="1"/>
      <c r="I100" s="1"/>
      <c r="J100" s="1"/>
    </row>
    <row r="101">
      <c r="A101" s="1"/>
      <c r="B101" s="1"/>
      <c r="C101" s="1"/>
      <c r="D101" s="1"/>
      <c r="E101" s="1"/>
      <c r="F101" s="1"/>
      <c r="G101" s="1"/>
      <c r="H101" s="1"/>
      <c r="I101" s="1"/>
      <c r="J101" s="1"/>
    </row>
    <row r="102">
      <c r="A102" s="1"/>
      <c r="B102" s="1"/>
      <c r="C102" s="1"/>
      <c r="D102" s="1"/>
      <c r="E102" s="1"/>
      <c r="F102" s="1"/>
      <c r="G102" s="1"/>
      <c r="H102" s="1"/>
      <c r="I102" s="1"/>
      <c r="J102" s="1"/>
    </row>
    <row r="103">
      <c r="A103" s="1"/>
      <c r="B103" s="1"/>
      <c r="C103" s="1"/>
      <c r="D103" s="1"/>
      <c r="E103" s="1"/>
      <c r="F103" s="1"/>
      <c r="G103" s="1"/>
      <c r="H103" s="1"/>
      <c r="I103" s="1"/>
      <c r="J103" s="1"/>
    </row>
  </sheetData>
  <dataValidations>
    <dataValidation type="list" allowBlank="1" sqref="B5:B102">
      <formula1>IngredientsNames</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5.86"/>
  </cols>
  <sheetData>
    <row r="1">
      <c r="H1" s="172" t="str">
        <f>"ServingsWorth!A3:B"&amp;2+counta(A3:A51)</f>
        <v>ServingsWorth!A3:B14</v>
      </c>
    </row>
    <row r="2"/>
    <row r="3"/>
    <row r="4"/>
    <row r="5"/>
    <row r="6"/>
    <row r="7"/>
    <row r="8"/>
    <row r="9"/>
    <row r="10"/>
    <row r="11"/>
    <row r="12"/>
    <row r="13"/>
    <row r="14"/>
  </sheetData>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7.29"/>
  </cols>
  <sheetData>
    <row r="1">
      <c r="A1" s="71" t="s">
        <v>204</v>
      </c>
      <c r="B1" s="71" t="s">
        <v>211</v>
      </c>
      <c r="C1" s="71" t="s">
        <v>212</v>
      </c>
    </row>
    <row r="2">
      <c r="A2" s="168" t="s">
        <v>61</v>
      </c>
      <c r="B2" s="71" t="s">
        <v>213</v>
      </c>
      <c r="C2" s="169" t="s">
        <v>214</v>
      </c>
      <c r="D2" s="170"/>
    </row>
    <row r="3">
      <c r="A3" s="168" t="s">
        <v>62</v>
      </c>
      <c r="B3" s="71" t="s">
        <v>213</v>
      </c>
      <c r="C3" s="71" t="s">
        <v>215</v>
      </c>
    </row>
    <row r="4">
      <c r="A4" s="168" t="s">
        <v>66</v>
      </c>
      <c r="B4" s="71" t="s">
        <v>213</v>
      </c>
      <c r="C4" s="71" t="s">
        <v>216</v>
      </c>
    </row>
    <row r="5">
      <c r="A5" s="168" t="s">
        <v>217</v>
      </c>
      <c r="B5" s="71" t="s">
        <v>213</v>
      </c>
      <c r="C5" s="71" t="s">
        <v>218</v>
      </c>
    </row>
    <row r="6">
      <c r="A6" s="168" t="s">
        <v>77</v>
      </c>
      <c r="B6" s="71" t="s">
        <v>213</v>
      </c>
      <c r="C6" s="71" t="s">
        <v>219</v>
      </c>
    </row>
    <row r="7">
      <c r="A7" s="168" t="s">
        <v>78</v>
      </c>
      <c r="B7" s="71" t="s">
        <v>213</v>
      </c>
      <c r="C7" s="71" t="s">
        <v>220</v>
      </c>
    </row>
    <row r="8">
      <c r="A8" s="168" t="s">
        <v>76</v>
      </c>
      <c r="B8" s="71" t="s">
        <v>213</v>
      </c>
      <c r="C8" s="71" t="s">
        <v>221</v>
      </c>
    </row>
    <row r="9">
      <c r="A9" s="168" t="s">
        <v>65</v>
      </c>
      <c r="B9" s="71" t="s">
        <v>213</v>
      </c>
      <c r="C9" s="71" t="s">
        <v>222</v>
      </c>
    </row>
    <row r="10">
      <c r="A10" s="168" t="s">
        <v>60</v>
      </c>
      <c r="B10" s="71" t="s">
        <v>213</v>
      </c>
      <c r="C10" s="71" t="s">
        <v>223</v>
      </c>
    </row>
    <row r="11">
      <c r="A11" s="168" t="s">
        <v>63</v>
      </c>
      <c r="B11" s="71" t="s">
        <v>56</v>
      </c>
      <c r="C11" s="71" t="s">
        <v>224</v>
      </c>
    </row>
    <row r="12">
      <c r="A12" s="168" t="s">
        <v>67</v>
      </c>
      <c r="B12" s="71" t="s">
        <v>56</v>
      </c>
      <c r="C12" s="71" t="s">
        <v>225</v>
      </c>
    </row>
    <row r="13">
      <c r="A13" s="168" t="s">
        <v>81</v>
      </c>
      <c r="B13" s="71" t="s">
        <v>56</v>
      </c>
      <c r="C13" s="71" t="s">
        <v>226</v>
      </c>
    </row>
  </sheetData>
  <drawing r:id="rId1"/>
</worksheet>
</file>